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showInkAnnotation="0" updateLinks="never" codeName="ThisWorkbook"/>
  <mc:AlternateContent xmlns:mc="http://schemas.openxmlformats.org/markup-compatibility/2006">
    <mc:Choice Requires="x15">
      <x15ac:absPath xmlns:x15ac="http://schemas.microsoft.com/office/spreadsheetml/2010/11/ac" url="https://stryker-my.sharepoint.com/personal/harry_obrien_stryker_com/Documents/Documents/projects/training power app/github/FlaskSurveyForm/FlaskSurveyForm/attached_assets/"/>
    </mc:Choice>
  </mc:AlternateContent>
  <xr:revisionPtr revIDLastSave="0" documentId="8_{69FC6D00-419C-4C97-84CB-C6B5F4D3251B}" xr6:coauthVersionLast="47" xr6:coauthVersionMax="47" xr10:uidLastSave="{00000000-0000-0000-0000-000000000000}"/>
  <bookViews>
    <workbookView xWindow="54600" yWindow="0" windowWidth="25800" windowHeight="21000" tabRatio="703" firstSheet="1" activeTab="2" xr2:uid="{00000000-000D-0000-FFFF-FFFF00000000}"/>
  </bookViews>
  <sheets>
    <sheet name="Application Summary" sheetId="98" r:id="rId1"/>
    <sheet name="1_Training Plan" sheetId="106" r:id="rId2"/>
    <sheet name="2_Training Cost" sheetId="105" r:id="rId3"/>
  </sheets>
  <definedNames>
    <definedName name="_xlnm._FilterDatabase" localSheetId="1" hidden="1">'1_Training Plan'!$A$9:$X$189</definedName>
    <definedName name="_xlnm._FilterDatabase" localSheetId="2" hidden="1">'2_Training Cost'!$A$196:$BF$379</definedName>
    <definedName name="_xlnm.Print_Area" localSheetId="2">'2_Training Cost'!$B$1:$J$428</definedName>
    <definedName name="_xlnm.Print_Area" localSheetId="0">'Application Summary'!$B$1:$O$33</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78" i="105" l="1"/>
  <c r="I187" i="105"/>
  <c r="H187" i="105"/>
  <c r="G187" i="105"/>
  <c r="B187" i="105"/>
  <c r="B375" i="105" s="1"/>
  <c r="E377" i="105"/>
  <c r="C432" i="105"/>
  <c r="C433" i="105" s="1"/>
  <c r="C429" i="105"/>
  <c r="C430" i="105"/>
  <c r="C437" i="105" l="1"/>
  <c r="E406" i="105" s="1"/>
  <c r="D191" i="105" l="1"/>
  <c r="G378" i="105"/>
  <c r="I376" i="105"/>
  <c r="J376" i="105" s="1"/>
  <c r="I374" i="105"/>
  <c r="J374" i="105" s="1"/>
  <c r="B188" i="105"/>
  <c r="B376" i="105" s="1"/>
  <c r="C188" i="105"/>
  <c r="G188" i="105" s="1"/>
  <c r="F256" i="105"/>
  <c r="L25" i="98"/>
  <c r="J195" i="106"/>
  <c r="E378" i="105"/>
  <c r="F374" i="105"/>
  <c r="F372" i="105"/>
  <c r="F361" i="105"/>
  <c r="F360" i="105"/>
  <c r="F359" i="105"/>
  <c r="F358" i="105"/>
  <c r="F357" i="105"/>
  <c r="F356" i="105"/>
  <c r="F355" i="105"/>
  <c r="F354" i="105"/>
  <c r="F353" i="105"/>
  <c r="F352" i="105"/>
  <c r="F351" i="105"/>
  <c r="F350" i="105"/>
  <c r="F349" i="105"/>
  <c r="F348" i="105"/>
  <c r="F347" i="105"/>
  <c r="F346" i="105"/>
  <c r="F345" i="105"/>
  <c r="F344" i="105"/>
  <c r="F343" i="105"/>
  <c r="F341" i="105"/>
  <c r="F340" i="105"/>
  <c r="F339" i="105"/>
  <c r="F338" i="105"/>
  <c r="F337" i="105"/>
  <c r="F336" i="105"/>
  <c r="F335" i="105"/>
  <c r="F334" i="105"/>
  <c r="F333" i="105"/>
  <c r="F332" i="105"/>
  <c r="F331" i="105"/>
  <c r="F330" i="105"/>
  <c r="F328" i="105"/>
  <c r="F326" i="105"/>
  <c r="F325" i="105"/>
  <c r="F317" i="105"/>
  <c r="F315" i="105"/>
  <c r="F314" i="105"/>
  <c r="F303" i="105"/>
  <c r="F302" i="105"/>
  <c r="F301" i="105"/>
  <c r="F300" i="105"/>
  <c r="F299" i="105"/>
  <c r="F298" i="105"/>
  <c r="F297" i="105"/>
  <c r="F296" i="105"/>
  <c r="F295" i="105"/>
  <c r="F294" i="105"/>
  <c r="F293" i="105"/>
  <c r="F292" i="105"/>
  <c r="F291" i="105"/>
  <c r="F288" i="105"/>
  <c r="F287" i="105"/>
  <c r="F286" i="105"/>
  <c r="F285" i="105"/>
  <c r="F284" i="105"/>
  <c r="F283" i="105"/>
  <c r="F282" i="105"/>
  <c r="F281" i="105"/>
  <c r="F280" i="105"/>
  <c r="F277" i="105"/>
  <c r="F273" i="105"/>
  <c r="F271" i="105"/>
  <c r="F270" i="105"/>
  <c r="F266" i="105"/>
  <c r="F265" i="105"/>
  <c r="F260" i="105"/>
  <c r="F259" i="105"/>
  <c r="F257" i="105"/>
  <c r="F255" i="105"/>
  <c r="F254" i="105"/>
  <c r="F253" i="105"/>
  <c r="F252" i="105"/>
  <c r="F251" i="105"/>
  <c r="F250" i="105"/>
  <c r="F249" i="105"/>
  <c r="F248" i="105"/>
  <c r="F247" i="105"/>
  <c r="F246" i="105"/>
  <c r="F245" i="105"/>
  <c r="F244" i="105"/>
  <c r="F243" i="105"/>
  <c r="F242" i="105"/>
  <c r="F241" i="105"/>
  <c r="F239" i="105"/>
  <c r="F238" i="105"/>
  <c r="F237" i="105"/>
  <c r="F236" i="105"/>
  <c r="F235" i="105"/>
  <c r="F234" i="105"/>
  <c r="F233" i="105"/>
  <c r="F232" i="105"/>
  <c r="F231" i="105"/>
  <c r="F230" i="105"/>
  <c r="F229" i="105"/>
  <c r="F225" i="105"/>
  <c r="F224" i="105"/>
  <c r="F222" i="105"/>
  <c r="F219" i="105"/>
  <c r="F218" i="105"/>
  <c r="F212" i="105"/>
  <c r="F204" i="105"/>
  <c r="F203" i="105"/>
  <c r="F201" i="105"/>
  <c r="F200" i="105"/>
  <c r="F198" i="105"/>
  <c r="F197" i="105"/>
  <c r="I351" i="105"/>
  <c r="J351" i="105" s="1"/>
  <c r="I352" i="105"/>
  <c r="J352" i="105" s="1"/>
  <c r="I353" i="105"/>
  <c r="J353" i="105" s="1"/>
  <c r="I354" i="105"/>
  <c r="J354" i="105" s="1"/>
  <c r="I355" i="105"/>
  <c r="J355" i="105" s="1"/>
  <c r="I356" i="105"/>
  <c r="J356" i="105" s="1"/>
  <c r="I357" i="105"/>
  <c r="J357" i="105" s="1"/>
  <c r="I358" i="105"/>
  <c r="J358" i="105" s="1"/>
  <c r="I359" i="105"/>
  <c r="J359" i="105" s="1"/>
  <c r="I360" i="105"/>
  <c r="J360" i="105" s="1"/>
  <c r="I361" i="105"/>
  <c r="J361" i="105" s="1"/>
  <c r="I362" i="105"/>
  <c r="J362" i="105" s="1"/>
  <c r="I363" i="105"/>
  <c r="J363" i="105" s="1"/>
  <c r="I364" i="105"/>
  <c r="J364" i="105" s="1"/>
  <c r="I365" i="105"/>
  <c r="J365" i="105" s="1"/>
  <c r="I366" i="105"/>
  <c r="J366" i="105" s="1"/>
  <c r="I367" i="105"/>
  <c r="J367" i="105" s="1"/>
  <c r="I368" i="105"/>
  <c r="J368" i="105" s="1"/>
  <c r="I369" i="105"/>
  <c r="J369" i="105" s="1"/>
  <c r="I370" i="105"/>
  <c r="J370" i="105" s="1"/>
  <c r="I371" i="105"/>
  <c r="J371" i="105" s="1"/>
  <c r="I372" i="105"/>
  <c r="J372" i="105" s="1"/>
  <c r="I373" i="105"/>
  <c r="J373" i="105" s="1"/>
  <c r="C10" i="105"/>
  <c r="C11" i="105"/>
  <c r="C12" i="105"/>
  <c r="C13" i="105"/>
  <c r="C14" i="105"/>
  <c r="C15" i="105"/>
  <c r="C16" i="105"/>
  <c r="C17" i="105"/>
  <c r="C18" i="105"/>
  <c r="C19" i="105"/>
  <c r="C20" i="105"/>
  <c r="C21" i="105"/>
  <c r="C22" i="105"/>
  <c r="C23" i="105"/>
  <c r="C24" i="105"/>
  <c r="C25" i="105"/>
  <c r="C26" i="105"/>
  <c r="C27" i="105"/>
  <c r="C28" i="105"/>
  <c r="C29" i="105"/>
  <c r="C30" i="105"/>
  <c r="C31" i="105"/>
  <c r="C32" i="105"/>
  <c r="C33" i="105"/>
  <c r="C34" i="105"/>
  <c r="C35" i="105"/>
  <c r="C36" i="105"/>
  <c r="C37" i="105"/>
  <c r="C38" i="105"/>
  <c r="C39" i="105"/>
  <c r="C40" i="105"/>
  <c r="C41" i="105"/>
  <c r="C42" i="105"/>
  <c r="C43" i="105"/>
  <c r="C44" i="105"/>
  <c r="C45" i="105"/>
  <c r="C46" i="105"/>
  <c r="C47" i="105"/>
  <c r="C48" i="105"/>
  <c r="C49" i="105"/>
  <c r="C50" i="105"/>
  <c r="C51" i="105"/>
  <c r="C52" i="105"/>
  <c r="C53" i="105"/>
  <c r="C54" i="105"/>
  <c r="C55" i="105"/>
  <c r="C56" i="105"/>
  <c r="C57" i="105"/>
  <c r="C58" i="105"/>
  <c r="C59" i="105"/>
  <c r="C60" i="105"/>
  <c r="C61" i="105"/>
  <c r="C62" i="105"/>
  <c r="C63" i="105"/>
  <c r="C64" i="105"/>
  <c r="C65" i="105"/>
  <c r="C66" i="105"/>
  <c r="C67" i="105"/>
  <c r="C68" i="105"/>
  <c r="C69" i="105"/>
  <c r="C70" i="105"/>
  <c r="C71" i="105"/>
  <c r="C72" i="105"/>
  <c r="C73" i="105"/>
  <c r="C74" i="105"/>
  <c r="C75" i="105"/>
  <c r="C76" i="105"/>
  <c r="C77" i="105"/>
  <c r="C78" i="105"/>
  <c r="C79" i="105"/>
  <c r="C80" i="105"/>
  <c r="C81" i="105"/>
  <c r="C82" i="105"/>
  <c r="C83" i="105"/>
  <c r="C84" i="105"/>
  <c r="C85" i="105"/>
  <c r="C86" i="105"/>
  <c r="C87" i="105"/>
  <c r="C88" i="105"/>
  <c r="C89" i="105"/>
  <c r="C90" i="105"/>
  <c r="C91" i="105"/>
  <c r="C92" i="105"/>
  <c r="C93" i="105"/>
  <c r="C94" i="105"/>
  <c r="C95" i="105"/>
  <c r="C96" i="105"/>
  <c r="C97" i="105"/>
  <c r="C98" i="105"/>
  <c r="C99" i="105"/>
  <c r="C100" i="105"/>
  <c r="C101" i="105"/>
  <c r="C102" i="105"/>
  <c r="C103" i="105"/>
  <c r="C104" i="105"/>
  <c r="C105" i="105"/>
  <c r="C106" i="105"/>
  <c r="C107" i="105"/>
  <c r="C108" i="105"/>
  <c r="C109" i="105"/>
  <c r="C110" i="105"/>
  <c r="C111" i="105"/>
  <c r="C112" i="105"/>
  <c r="C113" i="105"/>
  <c r="C114" i="105"/>
  <c r="C115" i="105"/>
  <c r="C116" i="105"/>
  <c r="C117" i="105"/>
  <c r="C118" i="105"/>
  <c r="C119" i="105"/>
  <c r="C120" i="105"/>
  <c r="C121" i="105"/>
  <c r="C122" i="105"/>
  <c r="C123" i="105"/>
  <c r="C124" i="105"/>
  <c r="C125" i="105"/>
  <c r="C126" i="105"/>
  <c r="C127" i="105"/>
  <c r="C128" i="105"/>
  <c r="C129" i="105"/>
  <c r="C130" i="105"/>
  <c r="C131" i="105"/>
  <c r="C132" i="105"/>
  <c r="C133" i="105"/>
  <c r="C134" i="105"/>
  <c r="C135" i="105"/>
  <c r="C136" i="105"/>
  <c r="C137" i="105"/>
  <c r="C138" i="105"/>
  <c r="C139" i="105"/>
  <c r="C140" i="105"/>
  <c r="C141" i="105"/>
  <c r="C142" i="105"/>
  <c r="C143" i="105"/>
  <c r="C144" i="105"/>
  <c r="C145" i="105"/>
  <c r="C146" i="105"/>
  <c r="C147" i="105"/>
  <c r="C148" i="105"/>
  <c r="C149" i="105"/>
  <c r="C150" i="105"/>
  <c r="C151" i="105"/>
  <c r="C152" i="105"/>
  <c r="C153" i="105"/>
  <c r="C154" i="105"/>
  <c r="C155" i="105"/>
  <c r="C156" i="105"/>
  <c r="C157" i="105"/>
  <c r="C158" i="105"/>
  <c r="C159" i="105"/>
  <c r="C160" i="105"/>
  <c r="C161" i="105"/>
  <c r="C162" i="105"/>
  <c r="C163" i="105"/>
  <c r="C164" i="105"/>
  <c r="C165" i="105"/>
  <c r="C166" i="105"/>
  <c r="C167" i="105"/>
  <c r="C168" i="105"/>
  <c r="C169" i="105"/>
  <c r="C170" i="105"/>
  <c r="C171" i="105"/>
  <c r="C172" i="105"/>
  <c r="C173" i="105"/>
  <c r="C174" i="105"/>
  <c r="H174" i="105" s="1"/>
  <c r="C175" i="105"/>
  <c r="I175" i="105" s="1"/>
  <c r="C176" i="105"/>
  <c r="I176" i="105" s="1"/>
  <c r="C177" i="105"/>
  <c r="I177" i="105" s="1"/>
  <c r="C178" i="105"/>
  <c r="G178" i="105" s="1"/>
  <c r="C179" i="105"/>
  <c r="H179" i="105" s="1"/>
  <c r="C180" i="105"/>
  <c r="G180" i="105" s="1"/>
  <c r="C181" i="105"/>
  <c r="H181" i="105" s="1"/>
  <c r="C182" i="105"/>
  <c r="I182" i="105" s="1"/>
  <c r="C183" i="105"/>
  <c r="I183" i="105" s="1"/>
  <c r="C184" i="105"/>
  <c r="I184" i="105" s="1"/>
  <c r="C185" i="105"/>
  <c r="I185" i="105" s="1"/>
  <c r="C186" i="105"/>
  <c r="H186" i="105" s="1"/>
  <c r="C9" i="105"/>
  <c r="B10" i="105"/>
  <c r="B198" i="105" s="1"/>
  <c r="B11" i="105"/>
  <c r="B199" i="105" s="1"/>
  <c r="B12" i="105"/>
  <c r="B200" i="105" s="1"/>
  <c r="B13" i="105"/>
  <c r="B201" i="105" s="1"/>
  <c r="B14" i="105"/>
  <c r="B202" i="105" s="1"/>
  <c r="B15" i="105"/>
  <c r="B203" i="105" s="1"/>
  <c r="B16" i="105"/>
  <c r="B204" i="105" s="1"/>
  <c r="B17" i="105"/>
  <c r="B205" i="105" s="1"/>
  <c r="B18" i="105"/>
  <c r="B206" i="105" s="1"/>
  <c r="B19" i="105"/>
  <c r="B207" i="105" s="1"/>
  <c r="B20" i="105"/>
  <c r="B208" i="105" s="1"/>
  <c r="B21" i="105"/>
  <c r="B209" i="105" s="1"/>
  <c r="B22" i="105"/>
  <c r="B210" i="105" s="1"/>
  <c r="B23" i="105"/>
  <c r="B211" i="105" s="1"/>
  <c r="B24" i="105"/>
  <c r="B212" i="105" s="1"/>
  <c r="B25" i="105"/>
  <c r="B213" i="105" s="1"/>
  <c r="B26" i="105"/>
  <c r="B214" i="105" s="1"/>
  <c r="B27" i="105"/>
  <c r="B215" i="105" s="1"/>
  <c r="B28" i="105"/>
  <c r="B216" i="105" s="1"/>
  <c r="B29" i="105"/>
  <c r="B217" i="105" s="1"/>
  <c r="B30" i="105"/>
  <c r="B218" i="105" s="1"/>
  <c r="B31" i="105"/>
  <c r="B219" i="105" s="1"/>
  <c r="B32" i="105"/>
  <c r="B220" i="105" s="1"/>
  <c r="B33" i="105"/>
  <c r="B221" i="105" s="1"/>
  <c r="B34" i="105"/>
  <c r="B222" i="105" s="1"/>
  <c r="B35" i="105"/>
  <c r="B223" i="105" s="1"/>
  <c r="B36" i="105"/>
  <c r="B224" i="105" s="1"/>
  <c r="B37" i="105"/>
  <c r="B225" i="105" s="1"/>
  <c r="B38" i="105"/>
  <c r="B226" i="105" s="1"/>
  <c r="B39" i="105"/>
  <c r="B227" i="105" s="1"/>
  <c r="B40" i="105"/>
  <c r="B228" i="105" s="1"/>
  <c r="B41" i="105"/>
  <c r="B229" i="105" s="1"/>
  <c r="B42" i="105"/>
  <c r="B230" i="105" s="1"/>
  <c r="B43" i="105"/>
  <c r="B231" i="105" s="1"/>
  <c r="B44" i="105"/>
  <c r="B232" i="105" s="1"/>
  <c r="B45" i="105"/>
  <c r="B233" i="105" s="1"/>
  <c r="B46" i="105"/>
  <c r="B234" i="105" s="1"/>
  <c r="B47" i="105"/>
  <c r="B235" i="105" s="1"/>
  <c r="B48" i="105"/>
  <c r="B236" i="105" s="1"/>
  <c r="B49" i="105"/>
  <c r="B237" i="105" s="1"/>
  <c r="B50" i="105"/>
  <c r="B238" i="105" s="1"/>
  <c r="B51" i="105"/>
  <c r="B239" i="105" s="1"/>
  <c r="B52" i="105"/>
  <c r="B240" i="105" s="1"/>
  <c r="B53" i="105"/>
  <c r="B241" i="105" s="1"/>
  <c r="B54" i="105"/>
  <c r="B242" i="105" s="1"/>
  <c r="B55" i="105"/>
  <c r="B243" i="105" s="1"/>
  <c r="B56" i="105"/>
  <c r="B244" i="105" s="1"/>
  <c r="B57" i="105"/>
  <c r="B245" i="105" s="1"/>
  <c r="B58" i="105"/>
  <c r="B246" i="105" s="1"/>
  <c r="B59" i="105"/>
  <c r="B247" i="105" s="1"/>
  <c r="B60" i="105"/>
  <c r="B248" i="105" s="1"/>
  <c r="B61" i="105"/>
  <c r="B249" i="105" s="1"/>
  <c r="B62" i="105"/>
  <c r="B250" i="105" s="1"/>
  <c r="B63" i="105"/>
  <c r="B251" i="105" s="1"/>
  <c r="B64" i="105"/>
  <c r="B252" i="105" s="1"/>
  <c r="B65" i="105"/>
  <c r="B253" i="105" s="1"/>
  <c r="B66" i="105"/>
  <c r="B254" i="105" s="1"/>
  <c r="B67" i="105"/>
  <c r="B255" i="105" s="1"/>
  <c r="B68" i="105"/>
  <c r="B256" i="105" s="1"/>
  <c r="B69" i="105"/>
  <c r="B257" i="105" s="1"/>
  <c r="B70" i="105"/>
  <c r="B258" i="105" s="1"/>
  <c r="B71" i="105"/>
  <c r="B259" i="105" s="1"/>
  <c r="B72" i="105"/>
  <c r="B260" i="105" s="1"/>
  <c r="B73" i="105"/>
  <c r="B261" i="105" s="1"/>
  <c r="B74" i="105"/>
  <c r="B262" i="105" s="1"/>
  <c r="B75" i="105"/>
  <c r="B263" i="105" s="1"/>
  <c r="B76" i="105"/>
  <c r="B264" i="105" s="1"/>
  <c r="B77" i="105"/>
  <c r="B265" i="105" s="1"/>
  <c r="B78" i="105"/>
  <c r="B266" i="105" s="1"/>
  <c r="B79" i="105"/>
  <c r="B267" i="105" s="1"/>
  <c r="B80" i="105"/>
  <c r="B268" i="105" s="1"/>
  <c r="B81" i="105"/>
  <c r="B269" i="105" s="1"/>
  <c r="B82" i="105"/>
  <c r="B270" i="105" s="1"/>
  <c r="B83" i="105"/>
  <c r="B271" i="105" s="1"/>
  <c r="B84" i="105"/>
  <c r="B272" i="105" s="1"/>
  <c r="B85" i="105"/>
  <c r="B273" i="105" s="1"/>
  <c r="B86" i="105"/>
  <c r="B274" i="105" s="1"/>
  <c r="B87" i="105"/>
  <c r="B275" i="105" s="1"/>
  <c r="B88" i="105"/>
  <c r="B276" i="105" s="1"/>
  <c r="B89" i="105"/>
  <c r="B277" i="105" s="1"/>
  <c r="B90" i="105"/>
  <c r="B278" i="105" s="1"/>
  <c r="B91" i="105"/>
  <c r="B279" i="105" s="1"/>
  <c r="B92" i="105"/>
  <c r="B280" i="105" s="1"/>
  <c r="B93" i="105"/>
  <c r="B281" i="105" s="1"/>
  <c r="B94" i="105"/>
  <c r="B282" i="105" s="1"/>
  <c r="B95" i="105"/>
  <c r="B283" i="105" s="1"/>
  <c r="B96" i="105"/>
  <c r="B284" i="105" s="1"/>
  <c r="B97" i="105"/>
  <c r="B285" i="105" s="1"/>
  <c r="B98" i="105"/>
  <c r="B286" i="105" s="1"/>
  <c r="B99" i="105"/>
  <c r="B287" i="105" s="1"/>
  <c r="B100" i="105"/>
  <c r="B288" i="105" s="1"/>
  <c r="B101" i="105"/>
  <c r="B289" i="105" s="1"/>
  <c r="B102" i="105"/>
  <c r="B290" i="105" s="1"/>
  <c r="B103" i="105"/>
  <c r="B291" i="105" s="1"/>
  <c r="B104" i="105"/>
  <c r="B292" i="105" s="1"/>
  <c r="B105" i="105"/>
  <c r="B293" i="105" s="1"/>
  <c r="B106" i="105"/>
  <c r="B294" i="105" s="1"/>
  <c r="B107" i="105"/>
  <c r="B295" i="105" s="1"/>
  <c r="B108" i="105"/>
  <c r="B296" i="105" s="1"/>
  <c r="B109" i="105"/>
  <c r="B297" i="105" s="1"/>
  <c r="B110" i="105"/>
  <c r="B298" i="105" s="1"/>
  <c r="B111" i="105"/>
  <c r="B299" i="105" s="1"/>
  <c r="B112" i="105"/>
  <c r="B300" i="105" s="1"/>
  <c r="B113" i="105"/>
  <c r="B301" i="105" s="1"/>
  <c r="B114" i="105"/>
  <c r="B302" i="105" s="1"/>
  <c r="B115" i="105"/>
  <c r="B303" i="105" s="1"/>
  <c r="B116" i="105"/>
  <c r="B304" i="105" s="1"/>
  <c r="B117" i="105"/>
  <c r="B305" i="105" s="1"/>
  <c r="B118" i="105"/>
  <c r="B306" i="105" s="1"/>
  <c r="B119" i="105"/>
  <c r="B307" i="105" s="1"/>
  <c r="B120" i="105"/>
  <c r="B308" i="105" s="1"/>
  <c r="B121" i="105"/>
  <c r="B309" i="105" s="1"/>
  <c r="B122" i="105"/>
  <c r="B310" i="105" s="1"/>
  <c r="B123" i="105"/>
  <c r="B311" i="105" s="1"/>
  <c r="B124" i="105"/>
  <c r="B312" i="105" s="1"/>
  <c r="B125" i="105"/>
  <c r="B313" i="105" s="1"/>
  <c r="B126" i="105"/>
  <c r="B314" i="105" s="1"/>
  <c r="B127" i="105"/>
  <c r="B315" i="105" s="1"/>
  <c r="B128" i="105"/>
  <c r="B316" i="105" s="1"/>
  <c r="B129" i="105"/>
  <c r="B317" i="105" s="1"/>
  <c r="B130" i="105"/>
  <c r="B318" i="105" s="1"/>
  <c r="B131" i="105"/>
  <c r="B319" i="105" s="1"/>
  <c r="B132" i="105"/>
  <c r="B320" i="105" s="1"/>
  <c r="B133" i="105"/>
  <c r="B321" i="105" s="1"/>
  <c r="B134" i="105"/>
  <c r="B322" i="105" s="1"/>
  <c r="B135" i="105"/>
  <c r="B323" i="105" s="1"/>
  <c r="B136" i="105"/>
  <c r="B324" i="105" s="1"/>
  <c r="B137" i="105"/>
  <c r="B325" i="105" s="1"/>
  <c r="B138" i="105"/>
  <c r="B326" i="105" s="1"/>
  <c r="B139" i="105"/>
  <c r="B327" i="105" s="1"/>
  <c r="B140" i="105"/>
  <c r="B328" i="105" s="1"/>
  <c r="B141" i="105"/>
  <c r="B329" i="105" s="1"/>
  <c r="B142" i="105"/>
  <c r="B330" i="105" s="1"/>
  <c r="B143" i="105"/>
  <c r="B331" i="105" s="1"/>
  <c r="B144" i="105"/>
  <c r="B332" i="105" s="1"/>
  <c r="B145" i="105"/>
  <c r="B333" i="105" s="1"/>
  <c r="B146" i="105"/>
  <c r="B334" i="105" s="1"/>
  <c r="B147" i="105"/>
  <c r="B335" i="105" s="1"/>
  <c r="B148" i="105"/>
  <c r="B336" i="105" s="1"/>
  <c r="B149" i="105"/>
  <c r="B337" i="105" s="1"/>
  <c r="B150" i="105"/>
  <c r="B338" i="105" s="1"/>
  <c r="B151" i="105"/>
  <c r="B339" i="105" s="1"/>
  <c r="B152" i="105"/>
  <c r="B340" i="105" s="1"/>
  <c r="B153" i="105"/>
  <c r="B341" i="105" s="1"/>
  <c r="B154" i="105"/>
  <c r="B342" i="105" s="1"/>
  <c r="B155" i="105"/>
  <c r="B343" i="105" s="1"/>
  <c r="B156" i="105"/>
  <c r="B344" i="105" s="1"/>
  <c r="B157" i="105"/>
  <c r="B345" i="105" s="1"/>
  <c r="B158" i="105"/>
  <c r="B346" i="105" s="1"/>
  <c r="B159" i="105"/>
  <c r="B347" i="105" s="1"/>
  <c r="B160" i="105"/>
  <c r="B348" i="105" s="1"/>
  <c r="B161" i="105"/>
  <c r="B349" i="105" s="1"/>
  <c r="B162" i="105"/>
  <c r="B350" i="105" s="1"/>
  <c r="B163" i="105"/>
  <c r="B351" i="105" s="1"/>
  <c r="B164" i="105"/>
  <c r="B352" i="105" s="1"/>
  <c r="B165" i="105"/>
  <c r="B353" i="105" s="1"/>
  <c r="B166" i="105"/>
  <c r="B354" i="105" s="1"/>
  <c r="B167" i="105"/>
  <c r="B355" i="105" s="1"/>
  <c r="B168" i="105"/>
  <c r="B356" i="105" s="1"/>
  <c r="B169" i="105"/>
  <c r="B357" i="105" s="1"/>
  <c r="B170" i="105"/>
  <c r="B358" i="105" s="1"/>
  <c r="B171" i="105"/>
  <c r="B359" i="105" s="1"/>
  <c r="B172" i="105"/>
  <c r="B360" i="105" s="1"/>
  <c r="B173" i="105"/>
  <c r="B361" i="105" s="1"/>
  <c r="B174" i="105"/>
  <c r="B362" i="105" s="1"/>
  <c r="B175" i="105"/>
  <c r="B363" i="105" s="1"/>
  <c r="B176" i="105"/>
  <c r="B364" i="105" s="1"/>
  <c r="B177" i="105"/>
  <c r="B365" i="105" s="1"/>
  <c r="B178" i="105"/>
  <c r="B366" i="105" s="1"/>
  <c r="B179" i="105"/>
  <c r="B367" i="105" s="1"/>
  <c r="B180" i="105"/>
  <c r="B368" i="105" s="1"/>
  <c r="B181" i="105"/>
  <c r="B369" i="105" s="1"/>
  <c r="B182" i="105"/>
  <c r="B370" i="105" s="1"/>
  <c r="B183" i="105"/>
  <c r="B371" i="105" s="1"/>
  <c r="B184" i="105"/>
  <c r="B372" i="105" s="1"/>
  <c r="B185" i="105"/>
  <c r="B373" i="105" s="1"/>
  <c r="B186" i="105"/>
  <c r="B374" i="105" s="1"/>
  <c r="B9" i="105"/>
  <c r="B197" i="105" s="1"/>
  <c r="C191" i="105" l="1"/>
  <c r="I188" i="105"/>
  <c r="H188" i="105"/>
  <c r="G174" i="105"/>
  <c r="H178" i="105"/>
  <c r="H177" i="105"/>
  <c r="H176" i="105"/>
  <c r="H175" i="105"/>
  <c r="I186" i="105"/>
  <c r="I174" i="105"/>
  <c r="H185" i="105"/>
  <c r="G186" i="105"/>
  <c r="I181" i="105"/>
  <c r="G184" i="105"/>
  <c r="I179" i="105"/>
  <c r="G177" i="105"/>
  <c r="I178" i="105"/>
  <c r="G176" i="105"/>
  <c r="G175" i="105"/>
  <c r="G179" i="105"/>
  <c r="H180" i="105"/>
  <c r="I180" i="105"/>
  <c r="G185" i="105"/>
  <c r="G183" i="105"/>
  <c r="H184" i="105"/>
  <c r="G182" i="105"/>
  <c r="H183" i="105"/>
  <c r="G181" i="105"/>
  <c r="H182" i="105"/>
  <c r="I211" i="105"/>
  <c r="J211" i="105" s="1"/>
  <c r="I315" i="105"/>
  <c r="J315" i="105" s="1"/>
  <c r="I316" i="105"/>
  <c r="J316" i="105" s="1"/>
  <c r="I317" i="105"/>
  <c r="J317" i="105" s="1"/>
  <c r="I318" i="105"/>
  <c r="J318" i="105" s="1"/>
  <c r="I319" i="105"/>
  <c r="J319" i="105" s="1"/>
  <c r="I320" i="105"/>
  <c r="J320" i="105" s="1"/>
  <c r="I321" i="105"/>
  <c r="J321" i="105" s="1"/>
  <c r="I322" i="105"/>
  <c r="J322" i="105" s="1"/>
  <c r="I323" i="105"/>
  <c r="J323" i="105" s="1"/>
  <c r="I324" i="105"/>
  <c r="J324" i="105" s="1"/>
  <c r="I325" i="105"/>
  <c r="J325" i="105" s="1"/>
  <c r="I326" i="105"/>
  <c r="J326" i="105" s="1"/>
  <c r="I327" i="105"/>
  <c r="J327" i="105" s="1"/>
  <c r="I328" i="105"/>
  <c r="J328" i="105" s="1"/>
  <c r="I329" i="105"/>
  <c r="J329" i="105" s="1"/>
  <c r="I330" i="105"/>
  <c r="J330" i="105" s="1"/>
  <c r="I331" i="105"/>
  <c r="J331" i="105" s="1"/>
  <c r="I332" i="105"/>
  <c r="J332" i="105" s="1"/>
  <c r="I333" i="105"/>
  <c r="J333" i="105" s="1"/>
  <c r="I334" i="105"/>
  <c r="J334" i="105" s="1"/>
  <c r="I335" i="105"/>
  <c r="J335" i="105" s="1"/>
  <c r="V198" i="106"/>
  <c r="V197" i="106"/>
  <c r="V196" i="106"/>
  <c r="V195" i="106"/>
  <c r="U197" i="106"/>
  <c r="U196" i="106"/>
  <c r="U195" i="106"/>
  <c r="U198" i="106"/>
  <c r="U193" i="106"/>
  <c r="T198" i="106"/>
  <c r="T197" i="106"/>
  <c r="T196" i="106"/>
  <c r="T195" i="106"/>
  <c r="S195" i="106"/>
  <c r="S198" i="106"/>
  <c r="S197" i="106"/>
  <c r="S196" i="106"/>
  <c r="R198" i="106"/>
  <c r="R197" i="106"/>
  <c r="R196" i="106"/>
  <c r="R195" i="106"/>
  <c r="Q198" i="106"/>
  <c r="Q197" i="106"/>
  <c r="Q195" i="106"/>
  <c r="P198" i="106"/>
  <c r="P197" i="106"/>
  <c r="P196" i="106"/>
  <c r="P195" i="106"/>
  <c r="O198" i="106"/>
  <c r="O197" i="106"/>
  <c r="O196" i="106"/>
  <c r="O195" i="106"/>
  <c r="N198" i="106"/>
  <c r="N197" i="106"/>
  <c r="N196" i="106"/>
  <c r="N195" i="106"/>
  <c r="M198" i="106"/>
  <c r="M197" i="106"/>
  <c r="M196" i="106"/>
  <c r="M195" i="106"/>
  <c r="L198" i="106"/>
  <c r="L197" i="106"/>
  <c r="L196" i="106"/>
  <c r="L195" i="106"/>
  <c r="K198" i="106"/>
  <c r="K197" i="106"/>
  <c r="K196" i="106"/>
  <c r="K195" i="106"/>
  <c r="K193" i="106"/>
  <c r="L193" i="106"/>
  <c r="J198" i="106"/>
  <c r="J197" i="106"/>
  <c r="J196" i="106"/>
  <c r="J199" i="106" s="1"/>
  <c r="T193" i="106"/>
  <c r="V193" i="106"/>
  <c r="I336" i="105"/>
  <c r="J336" i="105" s="1"/>
  <c r="I337" i="105"/>
  <c r="J337" i="105" s="1"/>
  <c r="D400" i="105"/>
  <c r="I350" i="105"/>
  <c r="J350" i="105" s="1"/>
  <c r="I349" i="105"/>
  <c r="J349" i="105" s="1"/>
  <c r="I348" i="105"/>
  <c r="J348" i="105" s="1"/>
  <c r="I347" i="105"/>
  <c r="J347" i="105" s="1"/>
  <c r="I346" i="105"/>
  <c r="J346" i="105" s="1"/>
  <c r="I345" i="105"/>
  <c r="J345" i="105" s="1"/>
  <c r="I344" i="105"/>
  <c r="J344" i="105" s="1"/>
  <c r="I343" i="105"/>
  <c r="J343" i="105" s="1"/>
  <c r="I342" i="105"/>
  <c r="J342" i="105" s="1"/>
  <c r="I341" i="105"/>
  <c r="J341" i="105" s="1"/>
  <c r="I340" i="105"/>
  <c r="J340" i="105" s="1"/>
  <c r="I339" i="105"/>
  <c r="J339" i="105" s="1"/>
  <c r="I338" i="105"/>
  <c r="J338" i="105" s="1"/>
  <c r="F384" i="105"/>
  <c r="F385" i="105"/>
  <c r="F386" i="105"/>
  <c r="F387" i="105"/>
  <c r="V199" i="106" l="1"/>
  <c r="U199" i="106"/>
  <c r="T199" i="106"/>
  <c r="L199" i="106"/>
  <c r="K199" i="106"/>
  <c r="I227" i="105" l="1"/>
  <c r="J227" i="105" s="1"/>
  <c r="I218" i="105"/>
  <c r="J218" i="105" s="1"/>
  <c r="I219" i="105"/>
  <c r="J219" i="105" s="1"/>
  <c r="I220" i="105"/>
  <c r="J220" i="105" s="1"/>
  <c r="I221" i="105"/>
  <c r="J221" i="105" s="1"/>
  <c r="G165" i="105" l="1"/>
  <c r="H165" i="105"/>
  <c r="I165" i="105"/>
  <c r="G169" i="105"/>
  <c r="H169" i="105"/>
  <c r="I169" i="105"/>
  <c r="G161" i="105"/>
  <c r="H161" i="105"/>
  <c r="I161" i="105"/>
  <c r="G156" i="105"/>
  <c r="H156" i="105"/>
  <c r="I156" i="105"/>
  <c r="I158" i="105"/>
  <c r="G158" i="105"/>
  <c r="H158" i="105"/>
  <c r="I155" i="105"/>
  <c r="G155" i="105"/>
  <c r="H155" i="105"/>
  <c r="G164" i="105"/>
  <c r="H164" i="105"/>
  <c r="I164" i="105"/>
  <c r="G157" i="105"/>
  <c r="H157" i="105"/>
  <c r="I157" i="105"/>
  <c r="G154" i="105"/>
  <c r="H154" i="105"/>
  <c r="I154" i="105"/>
  <c r="G160" i="105"/>
  <c r="H160" i="105"/>
  <c r="I160" i="105"/>
  <c r="G159" i="105"/>
  <c r="H159" i="105"/>
  <c r="I159" i="105"/>
  <c r="G163" i="105"/>
  <c r="H163" i="105"/>
  <c r="I163" i="105"/>
  <c r="H153" i="105"/>
  <c r="I153" i="105"/>
  <c r="G153" i="105"/>
  <c r="G162" i="105"/>
  <c r="I162" i="105"/>
  <c r="H162" i="105"/>
  <c r="G152" i="105"/>
  <c r="H152" i="105"/>
  <c r="I152" i="105"/>
  <c r="G170" i="105"/>
  <c r="H170" i="105"/>
  <c r="I170" i="105"/>
  <c r="I151" i="105"/>
  <c r="H151" i="105"/>
  <c r="G151" i="105"/>
  <c r="I222" i="105" l="1"/>
  <c r="J222" i="105" s="1"/>
  <c r="I223" i="105"/>
  <c r="J223" i="105" s="1"/>
  <c r="I224" i="105"/>
  <c r="J224" i="105" s="1"/>
  <c r="I225" i="105"/>
  <c r="J225" i="105" s="1"/>
  <c r="I226" i="105"/>
  <c r="J226" i="105" s="1"/>
  <c r="I228" i="105"/>
  <c r="J228" i="105" s="1"/>
  <c r="I229" i="105"/>
  <c r="J229" i="105" s="1"/>
  <c r="I230" i="105"/>
  <c r="J230" i="105" s="1"/>
  <c r="I231" i="105"/>
  <c r="J231" i="105" s="1"/>
  <c r="I232" i="105"/>
  <c r="J232" i="105" s="1"/>
  <c r="I233" i="105"/>
  <c r="J233" i="105" s="1"/>
  <c r="I234" i="105"/>
  <c r="J234" i="105" s="1"/>
  <c r="I235" i="105"/>
  <c r="J235" i="105" s="1"/>
  <c r="I236" i="105"/>
  <c r="J236" i="105" s="1"/>
  <c r="I237" i="105"/>
  <c r="J237" i="105" s="1"/>
  <c r="I238" i="105"/>
  <c r="J238" i="105" s="1"/>
  <c r="I239" i="105"/>
  <c r="J239" i="105" s="1"/>
  <c r="I240" i="105"/>
  <c r="J240" i="105" s="1"/>
  <c r="I241" i="105"/>
  <c r="J241" i="105" s="1"/>
  <c r="I242" i="105"/>
  <c r="J242" i="105" s="1"/>
  <c r="I243" i="105"/>
  <c r="J243" i="105" s="1"/>
  <c r="I244" i="105"/>
  <c r="J244" i="105" s="1"/>
  <c r="I245" i="105"/>
  <c r="J245" i="105" s="1"/>
  <c r="I246" i="105"/>
  <c r="J246" i="105" s="1"/>
  <c r="I247" i="105"/>
  <c r="J247" i="105" s="1"/>
  <c r="I248" i="105"/>
  <c r="J248" i="105" s="1"/>
  <c r="I249" i="105"/>
  <c r="J249" i="105" s="1"/>
  <c r="I250" i="105"/>
  <c r="J250" i="105" s="1"/>
  <c r="I251" i="105"/>
  <c r="J251" i="105" s="1"/>
  <c r="I252" i="105"/>
  <c r="J252" i="105" s="1"/>
  <c r="I253" i="105"/>
  <c r="J253" i="105" s="1"/>
  <c r="I254" i="105"/>
  <c r="J254" i="105" s="1"/>
  <c r="I255" i="105"/>
  <c r="J255" i="105" s="1"/>
  <c r="I256" i="105"/>
  <c r="J256" i="105" s="1"/>
  <c r="I257" i="105"/>
  <c r="J257" i="105" s="1"/>
  <c r="I258" i="105"/>
  <c r="J258" i="105" s="1"/>
  <c r="I259" i="105"/>
  <c r="J259" i="105" s="1"/>
  <c r="I260" i="105"/>
  <c r="J260" i="105" s="1"/>
  <c r="I261" i="105"/>
  <c r="J261" i="105" s="1"/>
  <c r="I262" i="105"/>
  <c r="J262" i="105" s="1"/>
  <c r="I263" i="105"/>
  <c r="J263" i="105" s="1"/>
  <c r="I264" i="105"/>
  <c r="J264" i="105" s="1"/>
  <c r="I265" i="105"/>
  <c r="J265" i="105" s="1"/>
  <c r="I266" i="105"/>
  <c r="J266" i="105" s="1"/>
  <c r="I267" i="105"/>
  <c r="J267" i="105" s="1"/>
  <c r="I268" i="105"/>
  <c r="J268" i="105" s="1"/>
  <c r="I269" i="105"/>
  <c r="J269" i="105" s="1"/>
  <c r="I270" i="105"/>
  <c r="J270" i="105" s="1"/>
  <c r="I271" i="105"/>
  <c r="J271" i="105" s="1"/>
  <c r="I272" i="105"/>
  <c r="J272" i="105" s="1"/>
  <c r="I273" i="105"/>
  <c r="J273" i="105" s="1"/>
  <c r="I274" i="105"/>
  <c r="J274" i="105" s="1"/>
  <c r="I275" i="105"/>
  <c r="J275" i="105" s="1"/>
  <c r="I276" i="105"/>
  <c r="J276" i="105" s="1"/>
  <c r="I277" i="105"/>
  <c r="J277" i="105" s="1"/>
  <c r="I278" i="105"/>
  <c r="J278" i="105" s="1"/>
  <c r="I279" i="105"/>
  <c r="J279" i="105" s="1"/>
  <c r="I280" i="105"/>
  <c r="J280" i="105" s="1"/>
  <c r="I281" i="105"/>
  <c r="J281" i="105" s="1"/>
  <c r="I282" i="105"/>
  <c r="J282" i="105" s="1"/>
  <c r="I283" i="105"/>
  <c r="J283" i="105" s="1"/>
  <c r="I284" i="105"/>
  <c r="J284" i="105" s="1"/>
  <c r="I285" i="105"/>
  <c r="J285" i="105" s="1"/>
  <c r="I286" i="105"/>
  <c r="J286" i="105" s="1"/>
  <c r="I287" i="105"/>
  <c r="J287" i="105" s="1"/>
  <c r="I288" i="105"/>
  <c r="J288" i="105" s="1"/>
  <c r="I289" i="105"/>
  <c r="J289" i="105" s="1"/>
  <c r="I290" i="105"/>
  <c r="J290" i="105" s="1"/>
  <c r="I291" i="105"/>
  <c r="J291" i="105" s="1"/>
  <c r="I292" i="105"/>
  <c r="J292" i="105" s="1"/>
  <c r="I293" i="105"/>
  <c r="J293" i="105" s="1"/>
  <c r="I294" i="105"/>
  <c r="J294" i="105" s="1"/>
  <c r="I295" i="105"/>
  <c r="J295" i="105" s="1"/>
  <c r="I296" i="105"/>
  <c r="J296" i="105" s="1"/>
  <c r="I297" i="105"/>
  <c r="J297" i="105" s="1"/>
  <c r="I298" i="105"/>
  <c r="J298" i="105" s="1"/>
  <c r="I299" i="105"/>
  <c r="J299" i="105" s="1"/>
  <c r="I300" i="105"/>
  <c r="J300" i="105" s="1"/>
  <c r="I301" i="105"/>
  <c r="J301" i="105" s="1"/>
  <c r="I302" i="105"/>
  <c r="J302" i="105" s="1"/>
  <c r="I303" i="105"/>
  <c r="J303" i="105" s="1"/>
  <c r="I304" i="105"/>
  <c r="J304" i="105" s="1"/>
  <c r="I305" i="105"/>
  <c r="J305" i="105" s="1"/>
  <c r="I306" i="105"/>
  <c r="J306" i="105" s="1"/>
  <c r="I307" i="105"/>
  <c r="J307" i="105" s="1"/>
  <c r="I308" i="105"/>
  <c r="J308" i="105" s="1"/>
  <c r="I309" i="105"/>
  <c r="J309" i="105" s="1"/>
  <c r="I310" i="105"/>
  <c r="J310" i="105" s="1"/>
  <c r="I311" i="105"/>
  <c r="J311" i="105" s="1"/>
  <c r="I312" i="105"/>
  <c r="J312" i="105" s="1"/>
  <c r="I313" i="105"/>
  <c r="J313" i="105" s="1"/>
  <c r="I314" i="105"/>
  <c r="J314" i="105" s="1"/>
  <c r="I213" i="105"/>
  <c r="J213" i="105" s="1"/>
  <c r="I214" i="105"/>
  <c r="J214" i="105" s="1"/>
  <c r="I215" i="105"/>
  <c r="J215" i="105" s="1"/>
  <c r="I216" i="105"/>
  <c r="J216" i="105" s="1"/>
  <c r="I217" i="105"/>
  <c r="J217" i="105" s="1"/>
  <c r="G131" i="105"/>
  <c r="H132" i="105"/>
  <c r="G133" i="105"/>
  <c r="G150" i="105"/>
  <c r="G140" i="105"/>
  <c r="I115" i="105"/>
  <c r="G144" i="105"/>
  <c r="I166" i="105" l="1"/>
  <c r="G166" i="105"/>
  <c r="H166" i="105"/>
  <c r="G171" i="105"/>
  <c r="H171" i="105"/>
  <c r="I171" i="105"/>
  <c r="G113" i="105"/>
  <c r="I103" i="105"/>
  <c r="G104" i="105"/>
  <c r="G102" i="105"/>
  <c r="G100" i="105"/>
  <c r="I100" i="105"/>
  <c r="G139" i="105"/>
  <c r="G124" i="105"/>
  <c r="H120" i="105"/>
  <c r="I111" i="105"/>
  <c r="H109" i="105"/>
  <c r="I123" i="105"/>
  <c r="I119" i="105"/>
  <c r="G148" i="105"/>
  <c r="G168" i="105"/>
  <c r="H168" i="105"/>
  <c r="I168" i="105"/>
  <c r="G108" i="105"/>
  <c r="G106" i="105"/>
  <c r="I116" i="105"/>
  <c r="I107" i="105"/>
  <c r="I105" i="105"/>
  <c r="G147" i="105"/>
  <c r="D194" i="106"/>
  <c r="I150" i="105"/>
  <c r="H150" i="105"/>
  <c r="I131" i="105"/>
  <c r="I132" i="105"/>
  <c r="H131" i="105"/>
  <c r="I144" i="105"/>
  <c r="G132" i="105"/>
  <c r="H144" i="105"/>
  <c r="H140" i="105"/>
  <c r="G128" i="105"/>
  <c r="H128" i="105"/>
  <c r="I128" i="105"/>
  <c r="G112" i="105"/>
  <c r="H112" i="105"/>
  <c r="I112" i="105"/>
  <c r="I127" i="105"/>
  <c r="G127" i="105"/>
  <c r="H127" i="105"/>
  <c r="G143" i="105"/>
  <c r="H143" i="105"/>
  <c r="I143" i="105"/>
  <c r="G135" i="105"/>
  <c r="H135" i="105"/>
  <c r="I135" i="105"/>
  <c r="G134" i="105"/>
  <c r="H134" i="105"/>
  <c r="I134" i="105"/>
  <c r="I124" i="105"/>
  <c r="I148" i="105"/>
  <c r="H124" i="105"/>
  <c r="H123" i="105"/>
  <c r="H108" i="105"/>
  <c r="I108" i="105"/>
  <c r="H107" i="105"/>
  <c r="I110" i="105"/>
  <c r="H110" i="105"/>
  <c r="G110" i="105"/>
  <c r="G136" i="105"/>
  <c r="I136" i="105"/>
  <c r="H136" i="105"/>
  <c r="H114" i="105"/>
  <c r="I114" i="105"/>
  <c r="G114" i="105"/>
  <c r="G141" i="105"/>
  <c r="H141" i="105"/>
  <c r="I141" i="105"/>
  <c r="G123" i="105"/>
  <c r="G115" i="105"/>
  <c r="G107" i="105"/>
  <c r="H138" i="105"/>
  <c r="G138" i="105"/>
  <c r="I138" i="105"/>
  <c r="G142" i="105"/>
  <c r="H142" i="105"/>
  <c r="I142" i="105"/>
  <c r="G137" i="105"/>
  <c r="I137" i="105"/>
  <c r="H137" i="105"/>
  <c r="H126" i="105"/>
  <c r="G126" i="105"/>
  <c r="I126" i="105"/>
  <c r="H146" i="105"/>
  <c r="G146" i="105"/>
  <c r="H115" i="105"/>
  <c r="H148" i="105"/>
  <c r="G129" i="105"/>
  <c r="I129" i="105"/>
  <c r="H129" i="105"/>
  <c r="G125" i="105"/>
  <c r="H125" i="105"/>
  <c r="I125" i="105"/>
  <c r="G145" i="105"/>
  <c r="I145" i="105"/>
  <c r="H145" i="105"/>
  <c r="I147" i="105"/>
  <c r="I140" i="105"/>
  <c r="I104" i="105"/>
  <c r="H147" i="105"/>
  <c r="H104" i="105"/>
  <c r="H122" i="105"/>
  <c r="I122" i="105"/>
  <c r="G122" i="105"/>
  <c r="I130" i="105"/>
  <c r="H130" i="105"/>
  <c r="G130" i="105"/>
  <c r="I139" i="105"/>
  <c r="H111" i="105"/>
  <c r="H103" i="105"/>
  <c r="G121" i="105"/>
  <c r="I121" i="105"/>
  <c r="H121" i="105"/>
  <c r="H102" i="105"/>
  <c r="I102" i="105"/>
  <c r="G117" i="105"/>
  <c r="H117" i="105"/>
  <c r="I117" i="105"/>
  <c r="G149" i="105"/>
  <c r="H149" i="105"/>
  <c r="I149" i="105"/>
  <c r="I146" i="105"/>
  <c r="H139" i="105"/>
  <c r="G103" i="105"/>
  <c r="I118" i="105"/>
  <c r="H118" i="105"/>
  <c r="G118" i="105"/>
  <c r="G111" i="105"/>
  <c r="I133" i="105"/>
  <c r="H133" i="105"/>
  <c r="L17" i="98"/>
  <c r="H13" i="105"/>
  <c r="I13" i="105"/>
  <c r="I197" i="105"/>
  <c r="I198" i="105"/>
  <c r="I199" i="105"/>
  <c r="J199" i="105" s="1"/>
  <c r="I200" i="105"/>
  <c r="I201" i="105"/>
  <c r="I202" i="105"/>
  <c r="I203" i="105"/>
  <c r="I204" i="105"/>
  <c r="I205" i="105"/>
  <c r="I206" i="105"/>
  <c r="I207" i="105"/>
  <c r="I208" i="105"/>
  <c r="I209" i="105"/>
  <c r="I210" i="105"/>
  <c r="I212" i="105"/>
  <c r="F383" i="105"/>
  <c r="G105" i="105" l="1"/>
  <c r="I106" i="105"/>
  <c r="H106" i="105"/>
  <c r="G119" i="105"/>
  <c r="H105" i="105"/>
  <c r="H116" i="105"/>
  <c r="I120" i="105"/>
  <c r="I109" i="105"/>
  <c r="G120" i="105"/>
  <c r="G109" i="105"/>
  <c r="H119" i="105"/>
  <c r="H167" i="105"/>
  <c r="I167" i="105"/>
  <c r="G167" i="105"/>
  <c r="G116" i="105"/>
  <c r="I113" i="105"/>
  <c r="H113" i="105"/>
  <c r="H173" i="105"/>
  <c r="I173" i="105"/>
  <c r="G173" i="105"/>
  <c r="G172" i="105"/>
  <c r="H172" i="105"/>
  <c r="I172" i="105"/>
  <c r="H9" i="105"/>
  <c r="G64" i="105"/>
  <c r="H64" i="105"/>
  <c r="I64" i="105"/>
  <c r="I9" i="105"/>
  <c r="L16" i="98"/>
  <c r="G13" i="105"/>
  <c r="H16" i="105" l="1"/>
  <c r="I16" i="105"/>
  <c r="G15" i="105"/>
  <c r="H15" i="105"/>
  <c r="I15" i="105"/>
  <c r="G22" i="105"/>
  <c r="H22" i="105"/>
  <c r="I22" i="105"/>
  <c r="G14" i="105"/>
  <c r="I14" i="105"/>
  <c r="H14" i="105"/>
  <c r="G21" i="105"/>
  <c r="H21" i="105"/>
  <c r="I21" i="105"/>
  <c r="H12" i="105"/>
  <c r="I12" i="105"/>
  <c r="H28" i="105"/>
  <c r="I28" i="105"/>
  <c r="H20" i="105"/>
  <c r="I20" i="105"/>
  <c r="G11" i="105"/>
  <c r="H11" i="105"/>
  <c r="I11" i="105"/>
  <c r="H24" i="105"/>
  <c r="I24" i="105"/>
  <c r="G23" i="105"/>
  <c r="H23" i="105"/>
  <c r="I23" i="105"/>
  <c r="G27" i="105"/>
  <c r="H27" i="105"/>
  <c r="I27" i="105"/>
  <c r="H19" i="105"/>
  <c r="I19" i="105"/>
  <c r="H10" i="105"/>
  <c r="I10" i="105"/>
  <c r="G26" i="105"/>
  <c r="H26" i="105"/>
  <c r="I26" i="105"/>
  <c r="G18" i="105"/>
  <c r="H18" i="105"/>
  <c r="I18" i="105"/>
  <c r="G25" i="105"/>
  <c r="H25" i="105"/>
  <c r="I25" i="105"/>
  <c r="G17" i="105"/>
  <c r="H17" i="105"/>
  <c r="I17" i="105"/>
  <c r="G20" i="105"/>
  <c r="G16" i="105"/>
  <c r="G28" i="105"/>
  <c r="G24" i="105"/>
  <c r="G19" i="105"/>
  <c r="G10" i="105"/>
  <c r="G12" i="105"/>
  <c r="G9" i="105"/>
  <c r="J200" i="105" l="1"/>
  <c r="J202" i="105"/>
  <c r="J203" i="105"/>
  <c r="J204" i="105"/>
  <c r="J205" i="105"/>
  <c r="J206" i="105"/>
  <c r="J207" i="105"/>
  <c r="J208" i="105"/>
  <c r="J209" i="105"/>
  <c r="J210" i="105"/>
  <c r="J198" i="105"/>
  <c r="J201" i="105"/>
  <c r="J197" i="105"/>
  <c r="L20" i="98" l="1"/>
  <c r="L18" i="98"/>
  <c r="L19" i="98"/>
  <c r="L21" i="98"/>
  <c r="L22" i="98"/>
  <c r="L23" i="98"/>
  <c r="L24" i="98"/>
  <c r="M32" i="98" l="1"/>
  <c r="L13" i="98"/>
  <c r="C43" i="98"/>
  <c r="T25" i="98"/>
  <c r="S25" i="98"/>
  <c r="R25" i="98"/>
  <c r="Q25" i="98"/>
  <c r="T24" i="98"/>
  <c r="S24" i="98"/>
  <c r="R24" i="98"/>
  <c r="Q24" i="98"/>
  <c r="T23" i="98"/>
  <c r="S23" i="98"/>
  <c r="Q196" i="106"/>
  <c r="R23" i="98" s="1"/>
  <c r="T22" i="98"/>
  <c r="S22" i="98"/>
  <c r="R22" i="98"/>
  <c r="T21" i="98"/>
  <c r="S21" i="98"/>
  <c r="R21" i="98"/>
  <c r="T20" i="98"/>
  <c r="S20" i="98"/>
  <c r="R20" i="98"/>
  <c r="Q20" i="98"/>
  <c r="T19" i="98"/>
  <c r="S19" i="98"/>
  <c r="R19" i="98"/>
  <c r="Q19" i="98"/>
  <c r="T18" i="98"/>
  <c r="S18" i="98"/>
  <c r="R18" i="98"/>
  <c r="T17" i="98"/>
  <c r="S17" i="98"/>
  <c r="R17" i="98"/>
  <c r="Q17" i="98"/>
  <c r="M193" i="106"/>
  <c r="N193" i="106"/>
  <c r="O193" i="106"/>
  <c r="P193" i="106"/>
  <c r="Q193" i="106"/>
  <c r="R193" i="106"/>
  <c r="S193" i="106"/>
  <c r="Q16" i="98"/>
  <c r="J193" i="106"/>
  <c r="T16" i="98"/>
  <c r="S16" i="98"/>
  <c r="R16" i="98"/>
  <c r="Q22" i="98" l="1"/>
  <c r="P199" i="106"/>
  <c r="S32" i="98"/>
  <c r="T32" i="98"/>
  <c r="O199" i="106"/>
  <c r="Q199" i="106"/>
  <c r="R32" i="98"/>
  <c r="S199" i="106"/>
  <c r="N199" i="106"/>
  <c r="R199" i="106"/>
  <c r="M199" i="106"/>
  <c r="Q18" i="98"/>
  <c r="Q21" i="98"/>
  <c r="Q23" i="98"/>
  <c r="Q32" i="98" l="1"/>
  <c r="N32" i="98"/>
  <c r="C28" i="98" s="1"/>
  <c r="H101" i="105" l="1"/>
  <c r="I101" i="105"/>
  <c r="I92" i="105" l="1"/>
  <c r="H92" i="105"/>
  <c r="H59" i="105"/>
  <c r="I59" i="105"/>
  <c r="I75" i="105"/>
  <c r="H75" i="105"/>
  <c r="I34" i="105"/>
  <c r="H34" i="105"/>
  <c r="H90" i="105"/>
  <c r="I90" i="105"/>
  <c r="H82" i="105"/>
  <c r="I82" i="105"/>
  <c r="H74" i="105"/>
  <c r="I74" i="105"/>
  <c r="H66" i="105"/>
  <c r="I66" i="105"/>
  <c r="H57" i="105"/>
  <c r="I57" i="105"/>
  <c r="H49" i="105"/>
  <c r="I49" i="105"/>
  <c r="H41" i="105"/>
  <c r="I41" i="105"/>
  <c r="H33" i="105"/>
  <c r="I33" i="105"/>
  <c r="H84" i="105"/>
  <c r="I84" i="105"/>
  <c r="H43" i="105"/>
  <c r="I43" i="105"/>
  <c r="H98" i="105"/>
  <c r="I98" i="105"/>
  <c r="H67" i="105"/>
  <c r="I67" i="105"/>
  <c r="H42" i="105"/>
  <c r="I42" i="105"/>
  <c r="I87" i="105"/>
  <c r="H87" i="105"/>
  <c r="H30" i="105"/>
  <c r="I30" i="105"/>
  <c r="H99" i="105"/>
  <c r="I99" i="105"/>
  <c r="H68" i="105"/>
  <c r="I68" i="105"/>
  <c r="H35" i="105"/>
  <c r="I35" i="105"/>
  <c r="H91" i="105"/>
  <c r="I91" i="105"/>
  <c r="I50" i="105"/>
  <c r="H50" i="105"/>
  <c r="H97" i="105"/>
  <c r="I97" i="105"/>
  <c r="H81" i="105"/>
  <c r="I81" i="105"/>
  <c r="H65" i="105"/>
  <c r="I65" i="105"/>
  <c r="H48" i="105"/>
  <c r="I48" i="105"/>
  <c r="H40" i="105"/>
  <c r="I40" i="105"/>
  <c r="H96" i="105"/>
  <c r="I96" i="105"/>
  <c r="H80" i="105"/>
  <c r="I80" i="105"/>
  <c r="H63" i="105"/>
  <c r="I63" i="105"/>
  <c r="H47" i="105"/>
  <c r="I47" i="105"/>
  <c r="H39" i="105"/>
  <c r="I39" i="105"/>
  <c r="I95" i="105"/>
  <c r="H95" i="105"/>
  <c r="H71" i="105"/>
  <c r="I71" i="105"/>
  <c r="H54" i="105"/>
  <c r="I54" i="105"/>
  <c r="H38" i="105"/>
  <c r="I38" i="105"/>
  <c r="H94" i="105"/>
  <c r="I94" i="105"/>
  <c r="H86" i="105"/>
  <c r="I86" i="105"/>
  <c r="H78" i="105"/>
  <c r="I78" i="105"/>
  <c r="H70" i="105"/>
  <c r="I70" i="105"/>
  <c r="H61" i="105"/>
  <c r="I61" i="105"/>
  <c r="H53" i="105"/>
  <c r="I53" i="105"/>
  <c r="H45" i="105"/>
  <c r="I45" i="105"/>
  <c r="H37" i="105"/>
  <c r="I37" i="105"/>
  <c r="H29" i="105"/>
  <c r="I29" i="105"/>
  <c r="H76" i="105"/>
  <c r="I76" i="105"/>
  <c r="H51" i="105"/>
  <c r="I51" i="105"/>
  <c r="H83" i="105"/>
  <c r="I83" i="105"/>
  <c r="H58" i="105"/>
  <c r="I58" i="105"/>
  <c r="H89" i="105"/>
  <c r="I89" i="105"/>
  <c r="H73" i="105"/>
  <c r="I73" i="105"/>
  <c r="H56" i="105"/>
  <c r="I56" i="105"/>
  <c r="H32" i="105"/>
  <c r="I32" i="105"/>
  <c r="H88" i="105"/>
  <c r="I88" i="105"/>
  <c r="H72" i="105"/>
  <c r="I72" i="105"/>
  <c r="H55" i="105"/>
  <c r="I55" i="105"/>
  <c r="H31" i="105"/>
  <c r="I31" i="105"/>
  <c r="H79" i="105"/>
  <c r="I79" i="105"/>
  <c r="H62" i="105"/>
  <c r="I62" i="105"/>
  <c r="H46" i="105"/>
  <c r="I46" i="105"/>
  <c r="H93" i="105"/>
  <c r="I93" i="105"/>
  <c r="H85" i="105"/>
  <c r="I85" i="105"/>
  <c r="H77" i="105"/>
  <c r="I77" i="105"/>
  <c r="H69" i="105"/>
  <c r="I69" i="105"/>
  <c r="H60" i="105"/>
  <c r="I60" i="105"/>
  <c r="H52" i="105"/>
  <c r="I52" i="105"/>
  <c r="H44" i="105"/>
  <c r="I44" i="105"/>
  <c r="H36" i="105"/>
  <c r="I36" i="105"/>
  <c r="I191" i="105" l="1"/>
  <c r="H191" i="105"/>
  <c r="G74" i="105"/>
  <c r="G75" i="105"/>
  <c r="G76" i="105"/>
  <c r="G77" i="105"/>
  <c r="G78" i="105"/>
  <c r="G79" i="105"/>
  <c r="G80" i="105"/>
  <c r="G81" i="105"/>
  <c r="G82" i="105"/>
  <c r="G83" i="105"/>
  <c r="G84" i="105"/>
  <c r="G85" i="105"/>
  <c r="G86" i="105"/>
  <c r="G87" i="105"/>
  <c r="G55" i="105"/>
  <c r="G56" i="105"/>
  <c r="G57" i="105"/>
  <c r="G58" i="105"/>
  <c r="G59" i="105"/>
  <c r="G60" i="105"/>
  <c r="G61" i="105"/>
  <c r="G62" i="105"/>
  <c r="G63" i="105"/>
  <c r="G65" i="105"/>
  <c r="G66" i="105"/>
  <c r="G67" i="105"/>
  <c r="G68" i="105"/>
  <c r="G69" i="105"/>
  <c r="G70" i="105"/>
  <c r="G71" i="105"/>
  <c r="G49" i="105"/>
  <c r="G50" i="105"/>
  <c r="G51" i="105"/>
  <c r="G52" i="105"/>
  <c r="G53" i="105"/>
  <c r="G54" i="105"/>
  <c r="G72" i="105"/>
  <c r="G73" i="105"/>
  <c r="G88" i="105"/>
  <c r="G89" i="105"/>
  <c r="G90" i="105"/>
  <c r="G92" i="105"/>
  <c r="G93" i="105"/>
  <c r="G94" i="105"/>
  <c r="G95" i="105"/>
  <c r="G96" i="105"/>
  <c r="G29" i="105" l="1"/>
  <c r="G30" i="105"/>
  <c r="G31" i="105"/>
  <c r="G32" i="105"/>
  <c r="G33" i="105"/>
  <c r="G34" i="105"/>
  <c r="G35" i="105"/>
  <c r="G36" i="105"/>
  <c r="G37" i="105"/>
  <c r="G38" i="105"/>
  <c r="G39" i="105"/>
  <c r="G40" i="105"/>
  <c r="G41" i="105"/>
  <c r="G42" i="105"/>
  <c r="G43" i="105"/>
  <c r="G44" i="105"/>
  <c r="G45" i="105"/>
  <c r="G46" i="105"/>
  <c r="G47" i="105"/>
  <c r="G48" i="105"/>
  <c r="G91" i="105"/>
  <c r="G97" i="105"/>
  <c r="G98" i="105"/>
  <c r="G99" i="105"/>
  <c r="G101" i="105"/>
  <c r="G191" i="105" l="1"/>
  <c r="E424" i="105"/>
  <c r="C22" i="98" s="1"/>
  <c r="F388" i="105"/>
  <c r="F389" i="105"/>
  <c r="F390" i="105"/>
  <c r="F391" i="105"/>
  <c r="F392" i="105"/>
  <c r="F393" i="105"/>
  <c r="F394" i="105"/>
  <c r="F395" i="105"/>
  <c r="F396" i="105"/>
  <c r="F397" i="105"/>
  <c r="J212" i="105"/>
  <c r="J378" i="105" s="1"/>
  <c r="C18" i="98"/>
  <c r="C19" i="98" l="1"/>
  <c r="F400" i="105"/>
  <c r="C21" i="98" s="1"/>
  <c r="C17" i="98"/>
  <c r="C15" i="98"/>
  <c r="C23" i="98" l="1"/>
  <c r="C25" i="98" s="1"/>
  <c r="F13" i="98" s="1"/>
  <c r="C29" i="98" l="1"/>
</calcChain>
</file>

<file path=xl/sharedStrings.xml><?xml version="1.0" encoding="utf-8"?>
<sst xmlns="http://schemas.openxmlformats.org/spreadsheetml/2006/main" count="1809" uniqueCount="675">
  <si>
    <t>Application for Training Plan Support</t>
  </si>
  <si>
    <t>PART 3 OF 3 - PROJECT COSTS WORKBOOK</t>
  </si>
  <si>
    <t>Company Information:</t>
  </si>
  <si>
    <t xml:space="preserve">Company Name: </t>
  </si>
  <si>
    <t>Stryker Limerick</t>
  </si>
  <si>
    <t xml:space="preserve">Company Size: </t>
  </si>
  <si>
    <t>Large</t>
  </si>
  <si>
    <t xml:space="preserve">Location (County): </t>
  </si>
  <si>
    <t>Limerick</t>
  </si>
  <si>
    <t>Training Grant Request Calculation:</t>
  </si>
  <si>
    <t>Enter % IDA support for Training</t>
  </si>
  <si>
    <t>IDA Support for Training</t>
  </si>
  <si>
    <t>Number of staff undertaking training</t>
  </si>
  <si>
    <t>Certifications by IDA Classification</t>
  </si>
  <si>
    <r>
      <t>Total Certifications Planned</t>
    </r>
    <r>
      <rPr>
        <sz val="10"/>
        <rFont val="Calibri"/>
        <family val="2"/>
      </rPr>
      <t xml:space="preserve"> </t>
    </r>
    <r>
      <rPr>
        <sz val="10"/>
        <color rgb="FFFF0000"/>
        <rFont val="Calibri"/>
        <family val="2"/>
      </rPr>
      <t>(autofills from Training Plan)</t>
    </r>
  </si>
  <si>
    <t>Total Staff Trainee Salaries</t>
  </si>
  <si>
    <r>
      <rPr>
        <b/>
        <sz val="11"/>
        <rFont val="Calibri"/>
        <family val="2"/>
      </rPr>
      <t>Department</t>
    </r>
    <r>
      <rPr>
        <b/>
        <sz val="10"/>
        <rFont val="Calibri"/>
        <family val="2"/>
      </rPr>
      <t xml:space="preserve"> </t>
    </r>
    <r>
      <rPr>
        <sz val="10"/>
        <color rgb="FFFF0000"/>
        <rFont val="Calibri"/>
        <family val="2"/>
      </rPr>
      <t>(autofills from Training Plan)</t>
    </r>
  </si>
  <si>
    <r>
      <rPr>
        <b/>
        <sz val="11"/>
        <color rgb="FFFF0000"/>
        <rFont val="Calibri"/>
        <family val="2"/>
      </rPr>
      <t>Enter</t>
    </r>
    <r>
      <rPr>
        <b/>
        <sz val="10"/>
        <rFont val="Calibri"/>
        <family val="2"/>
      </rPr>
      <t xml:space="preserve"> total number of staff employed per department</t>
    </r>
  </si>
  <si>
    <r>
      <rPr>
        <b/>
        <sz val="11"/>
        <color rgb="FFFF0000"/>
        <rFont val="Calibri"/>
        <family val="2"/>
      </rPr>
      <t>Enter</t>
    </r>
    <r>
      <rPr>
        <b/>
        <sz val="10"/>
        <rFont val="Calibri"/>
        <family val="2"/>
      </rPr>
      <t xml:space="preserve"> number of staff to be trained per department</t>
    </r>
  </si>
  <si>
    <t>A</t>
  </si>
  <si>
    <t>B</t>
  </si>
  <si>
    <t>C</t>
  </si>
  <si>
    <t>D</t>
  </si>
  <si>
    <t>Travel Expenses</t>
  </si>
  <si>
    <t>Eligible External Course Costs</t>
  </si>
  <si>
    <t>Internal Trainer Costs</t>
  </si>
  <si>
    <t>Training Advisory Service &amp; Contractors Costs</t>
  </si>
  <si>
    <t>Materials and general indirect costs (overheads) for the hours during which the trainees participate in the training</t>
  </si>
  <si>
    <t xml:space="preserve">Total Other Costs: </t>
  </si>
  <si>
    <t>Total Training Plan Cost</t>
  </si>
  <si>
    <t>Finance</t>
  </si>
  <si>
    <t>Training</t>
  </si>
  <si>
    <t>Sourcing</t>
  </si>
  <si>
    <t>Total No. of staff to be trained</t>
  </si>
  <si>
    <t>Lab Analysis</t>
  </si>
  <si>
    <t>Net spend per trainee</t>
  </si>
  <si>
    <t>Business Innovation Rates</t>
  </si>
  <si>
    <t>Small</t>
  </si>
  <si>
    <t>RD&amp;I</t>
  </si>
  <si>
    <t>Total</t>
  </si>
  <si>
    <t>Medium</t>
  </si>
  <si>
    <t>de minimis</t>
  </si>
  <si>
    <t>Capital Grant Rates</t>
  </si>
  <si>
    <t>Select size...</t>
  </si>
  <si>
    <t>Locations and region maps</t>
  </si>
  <si>
    <t>Region (table index):</t>
  </si>
  <si>
    <t>Select county</t>
  </si>
  <si>
    <t>Carlow</t>
  </si>
  <si>
    <t>Cavan</t>
  </si>
  <si>
    <t>Clare</t>
  </si>
  <si>
    <t>Cork</t>
  </si>
  <si>
    <t>Donegal</t>
  </si>
  <si>
    <t>Dublin</t>
  </si>
  <si>
    <t>Galway</t>
  </si>
  <si>
    <t>Kerry</t>
  </si>
  <si>
    <t>Kildare</t>
  </si>
  <si>
    <t>Kildare (Athy)</t>
  </si>
  <si>
    <t>Kilkenny</t>
  </si>
  <si>
    <t>Laois</t>
  </si>
  <si>
    <t>Leitrim</t>
  </si>
  <si>
    <t>Longford</t>
  </si>
  <si>
    <t>Louth</t>
  </si>
  <si>
    <t>Mayo</t>
  </si>
  <si>
    <t>Meath</t>
  </si>
  <si>
    <t>Meath (Kells)</t>
  </si>
  <si>
    <t>Monaghan</t>
  </si>
  <si>
    <t>Offaly</t>
  </si>
  <si>
    <t>Roscommon</t>
  </si>
  <si>
    <t>Sligo</t>
  </si>
  <si>
    <t>Tipperary</t>
  </si>
  <si>
    <t>Waterford</t>
  </si>
  <si>
    <t>Westmeath</t>
  </si>
  <si>
    <t>Wexford</t>
  </si>
  <si>
    <t>Wicklow</t>
  </si>
  <si>
    <t>Wicklow (Arklow)</t>
  </si>
  <si>
    <t>Training Plan</t>
  </si>
  <si>
    <r>
      <rPr>
        <sz val="10"/>
        <rFont val="Arial"/>
        <family val="2"/>
      </rPr>
      <t xml:space="preserve">Training Aid is available for </t>
    </r>
    <r>
      <rPr>
        <b/>
        <sz val="10"/>
        <color rgb="FFFF0000"/>
        <rFont val="Arial"/>
        <family val="2"/>
      </rPr>
      <t>non-routine training of staff</t>
    </r>
    <r>
      <rPr>
        <sz val="10"/>
        <color rgb="FFFF0000"/>
        <rFont val="Arial"/>
        <family val="2"/>
      </rPr>
      <t xml:space="preserve"> </t>
    </r>
    <r>
      <rPr>
        <sz val="10"/>
        <rFont val="Arial"/>
        <family val="2"/>
      </rPr>
      <t>in support of the high-level project objectives. This excludes any training that is a normal part of the company’s business or is required to comply with law/regulations.</t>
    </r>
    <r>
      <rPr>
        <sz val="10"/>
        <color rgb="FFFF0000"/>
        <rFont val="Arial"/>
        <family val="2"/>
      </rPr>
      <t xml:space="preserve"> </t>
    </r>
  </si>
  <si>
    <r>
      <t xml:space="preserve">* Note there </t>
    </r>
    <r>
      <rPr>
        <b/>
        <sz val="11"/>
        <color rgb="FFFF0000"/>
        <rFont val="Calibri"/>
        <family val="2"/>
      </rPr>
      <t>MUST</t>
    </r>
    <r>
      <rPr>
        <sz val="11"/>
        <rFont val="Calibri"/>
        <family val="2"/>
      </rPr>
      <t xml:space="preserve"> be a significant element of </t>
    </r>
    <r>
      <rPr>
        <b/>
        <sz val="11"/>
        <color rgb="FFFF0000"/>
        <rFont val="Calibri"/>
        <family val="2"/>
      </rPr>
      <t>non-routine training</t>
    </r>
    <r>
      <rPr>
        <sz val="11"/>
        <rFont val="Calibri"/>
        <family val="2"/>
      </rPr>
      <t xml:space="preserve"> that will have a transformative effect on the company</t>
    </r>
  </si>
  <si>
    <t>&lt;- unhide rows here if required</t>
  </si>
  <si>
    <t>Please include all training that will take place as part of the training programme, including ineligible costs such as Government subsidised programmes e.g. Skillnet, Springboard+.</t>
  </si>
  <si>
    <t>Enter department name in box below, this will autofill the Certifications by IDA Classification table on the Application Summary sheet</t>
  </si>
  <si>
    <t>- Use a separate line for each course. Additional lines are available by unhiding more rows at the end of the table</t>
  </si>
  <si>
    <t>Department Name</t>
  </si>
  <si>
    <t>Senior Leadership Team</t>
  </si>
  <si>
    <t>Engineering &amp; CI &amp; EHS</t>
  </si>
  <si>
    <t>Manufacturing Operators</t>
  </si>
  <si>
    <t>Operations Support</t>
  </si>
  <si>
    <t>Quality</t>
  </si>
  <si>
    <t>AO</t>
  </si>
  <si>
    <t>Automation</t>
  </si>
  <si>
    <t>HR</t>
  </si>
  <si>
    <t>IT</t>
  </si>
  <si>
    <t>Planning</t>
  </si>
  <si>
    <t>Lab Analysts</t>
  </si>
  <si>
    <t>Maint</t>
  </si>
  <si>
    <t xml:space="preserve">Function </t>
  </si>
  <si>
    <t>Course/Module/ Programme title</t>
  </si>
  <si>
    <t>Total Number of Staff Attending</t>
  </si>
  <si>
    <r>
      <t xml:space="preserve">Course description and importance to the company </t>
    </r>
    <r>
      <rPr>
        <sz val="11"/>
        <rFont val="Arial"/>
        <family val="2"/>
      </rPr>
      <t xml:space="preserve">(e.g. This will cover writing a training programme, training groups and assessing the impact of the training) </t>
    </r>
  </si>
  <si>
    <r>
      <t xml:space="preserve">Challenge the training links to in Business Plan </t>
    </r>
    <r>
      <rPr>
        <sz val="11"/>
        <rFont val="Arial"/>
        <family val="2"/>
      </rPr>
      <t>(section 4.7) (e.g. Challenge 2)</t>
    </r>
  </si>
  <si>
    <r>
      <t xml:space="preserve">What skills impact and skills outcomes are expected? 
</t>
    </r>
    <r>
      <rPr>
        <sz val="11"/>
        <rFont val="Arial"/>
        <family val="2"/>
      </rPr>
      <t>(e.g. fully trained and capable trainers on site)</t>
    </r>
  </si>
  <si>
    <t xml:space="preserve">Method of formal evaluation
</t>
  </si>
  <si>
    <t>IDA Class A to D</t>
  </si>
  <si>
    <t>No. Targeted Staff</t>
  </si>
  <si>
    <t>LEADERSHIP &amp; MANAGEMENT</t>
  </si>
  <si>
    <t>Coaching skills for managers</t>
  </si>
  <si>
    <t>Gives management an opportunity to differentiate between coaching and mentoring and when it is appropriate to use one or the other</t>
  </si>
  <si>
    <t>Challenge 1</t>
  </si>
  <si>
    <t>Fully trained &amp; holistic leadership skills for managers</t>
  </si>
  <si>
    <t>On-the-job Competency Confirmation</t>
  </si>
  <si>
    <t>Class B - Nat/International Industry Cert</t>
  </si>
  <si>
    <t>Mentoring skills for managers</t>
  </si>
  <si>
    <t xml:space="preserve">Coaching &amp; Mentoring </t>
  </si>
  <si>
    <t>Offer individual coaching and mentoring sessions to employees, creating dedicated time for personalised development. This approach allows managers to deepen their own knowledge and practice their leadership and coaching skills. At the same time, it provides employees with access to an in-house coach or mentor, fostering growth, building confidence, and supporting career progression within the organisation.</t>
  </si>
  <si>
    <t>Class D - Not Certified</t>
  </si>
  <si>
    <t>Certificate in Leadership Development - MTU</t>
  </si>
  <si>
    <t>The industry focused nature of the programme, coupled with the applied nature of teaching provides a practical bedrock of knowledge and experience that can be used in a multitude of business contexts. The programme equips participants with a toolbox of essential leadership skills: in people, project, finance, change management, and effective leadership style and techniques that can also be used in a multitude of business contexts.</t>
  </si>
  <si>
    <t>Written Exam</t>
  </si>
  <si>
    <t>Class A - QQI Certified L1-10</t>
  </si>
  <si>
    <t xml:space="preserve"> </t>
  </si>
  <si>
    <t>CI</t>
  </si>
  <si>
    <t>Lean Six Sigma - Black Belt</t>
  </si>
  <si>
    <t>Provides capability to take on High Compexity Improvement Projects to drive Lean Manufacturing</t>
  </si>
  <si>
    <t>Challenge 5</t>
  </si>
  <si>
    <t>Fully trained six sigma project lead &amp; coach for the site</t>
  </si>
  <si>
    <t>Project sign-off</t>
  </si>
  <si>
    <t>Lean Six Sigma - White Belt</t>
  </si>
  <si>
    <t>Provides a foundational understanding of Lean Six Sigma principles, terminology, and basic improvement methodologies.</t>
  </si>
  <si>
    <t>Class C - Internal Corporate Cert</t>
  </si>
  <si>
    <t>Lean Six Sigma - Green Belt</t>
  </si>
  <si>
    <t>Provides capability to take on Medium Compexity Improvement Projects to drive Lean Manufacturing</t>
  </si>
  <si>
    <t>Lean Six Sigma - Yellow Belt</t>
  </si>
  <si>
    <t>Provides capability to take on Low to Medium Compexity Improvement Projects to drive Lean Manufacturing</t>
  </si>
  <si>
    <t>Lockout Tagout Training</t>
  </si>
  <si>
    <t>Increases Knowledge &amp; skillset in faciliting technical personnel to elimate our engineer out identifed hazards and risks when interaacting with both mechanical and electrical risks</t>
  </si>
  <si>
    <t>Environmental, health &amp; safety practices</t>
  </si>
  <si>
    <t>Digital Skills</t>
  </si>
  <si>
    <t>Lean Fundamentals</t>
  </si>
  <si>
    <t>Understanding, Identification of Waste and Improvement in the Process</t>
  </si>
  <si>
    <t>Implementing Stryker's lean strategy</t>
  </si>
  <si>
    <t>Stryker Lean Tools - Daily Management</t>
  </si>
  <si>
    <t>Managing day to day operations through a Lean mindset</t>
  </si>
  <si>
    <t>Stryker Lean - Leader Standard Work</t>
  </si>
  <si>
    <t>Forms a routine for front line leaders to allow time and headspace for Kaizen &amp; Lean activities</t>
  </si>
  <si>
    <t>Challenge 2</t>
  </si>
  <si>
    <t>Stryker Lean - Global Problem Solving Level 1</t>
  </si>
  <si>
    <t>Ability to use Problem Solving to address process issues</t>
  </si>
  <si>
    <t>Stryker Lean - Global Problem Solving Level 2</t>
  </si>
  <si>
    <t>Capability to practice &amp; coach problem solving to address issues</t>
  </si>
  <si>
    <t>Stryker Lean - Global Problem Solving Level 3</t>
  </si>
  <si>
    <t>Develop capability to teach and coach Problem solving tool</t>
  </si>
  <si>
    <t>ENVIRONMENTAL SUSTAINABILITY</t>
  </si>
  <si>
    <t>Stryker Lean Tools - Value Stream Mapping</t>
  </si>
  <si>
    <t>Understand, identify and address bottlenecks in the value stream and help reduce lead time</t>
  </si>
  <si>
    <t>Stryker Lean Tools - Process Mapping with Visio</t>
  </si>
  <si>
    <t>Builds capability to ensure that value-adding activities flow smoothly in the value stream process</t>
  </si>
  <si>
    <t>Stryker Lean Tools - Pull-based system</t>
  </si>
  <si>
    <t>Build capability to leaders to establish a system to ensure that inventory and WIP levels are following the Just in Time deliver and manufacturing and is flexible enough to adjust what the customer needs. This can also leverage on digital for on time availability of information.</t>
  </si>
  <si>
    <t>Lean - Define Customer Value</t>
  </si>
  <si>
    <t>Identify what the customer wants, how they want the product and price</t>
  </si>
  <si>
    <t>Coating applications engineering training particularly around our PA coating process and capability</t>
  </si>
  <si>
    <t>This specialised training enhances technical expertise in our PA coating processes, ensuring higher product quality, process efficiency, and reduced rework or downtime. This training is essential to retaining the internal inherent knowledge we have on this custom coating process</t>
  </si>
  <si>
    <t>Innovation in process &amp; engineering</t>
  </si>
  <si>
    <t>CNC Tooling Analysis Training</t>
  </si>
  <si>
    <t>The course develops skills in CNC tooling analysis to optimise machine performance, reduce tooling costs, and improve production efficiency and quality.</t>
  </si>
  <si>
    <t>Allen Bradley training course - Accelerated Logix5000 Programmer Leevel 1</t>
  </si>
  <si>
    <t xml:space="preserve">Upskills staff. Builds competency &amp; knowledge to support new systems that are arriving and to support the site for the automation journey. </t>
  </si>
  <si>
    <t>Challenge 3 / 4</t>
  </si>
  <si>
    <t>Fanuc Robot training - Advanced TPP Programming</t>
  </si>
  <si>
    <t xml:space="preserve">Robot training will upskill personnel to allow them to manage and support automated systems. </t>
  </si>
  <si>
    <t>MCQ</t>
  </si>
  <si>
    <t>Quality Fundamentals Essentials Creation</t>
  </si>
  <si>
    <t>Enablement &amp; Knowledge</t>
  </si>
  <si>
    <t>Quality Management</t>
  </si>
  <si>
    <t>None</t>
  </si>
  <si>
    <t>Quality Fundamentals Essentials Delivery &amp; Training</t>
  </si>
  <si>
    <t>Presentation Skills</t>
  </si>
  <si>
    <t>This course equips employees with the skills to confidently plan, structure, and deliver engaging presentations. It focuses on clear communication, audience engagement, and the effective use of visual aids.</t>
  </si>
  <si>
    <t>Skilled presenters supporting collaboration and stakeholder engagement</t>
  </si>
  <si>
    <t>Training Techniques for Trainers</t>
  </si>
  <si>
    <t>This course equips trainers with effective instructional design and delivery techniques, ensuring consistent, high-quality training that accelerates employee learning and performance.</t>
  </si>
  <si>
    <t>Challenge 3</t>
  </si>
  <si>
    <t>Fully trained &amp; capable trainers on site</t>
  </si>
  <si>
    <t>INNOVATION</t>
  </si>
  <si>
    <t>ISO 13485 Lead Auditor Training</t>
  </si>
  <si>
    <t>To understand how to effectively lead an audit to ISO 13485 standard both internally (stryker) and external (suppliers)</t>
  </si>
  <si>
    <t>Challenge 4</t>
  </si>
  <si>
    <t>Quality management</t>
  </si>
  <si>
    <t>ISO 13485 Internal Auditor Training</t>
  </si>
  <si>
    <t xml:space="preserve">To understand how to effectively manage an audit to ISO 13485 standard internally </t>
  </si>
  <si>
    <t>Medical Device CAPA &amp; Root Cause Investigation Training</t>
  </si>
  <si>
    <t xml:space="preserve">To improve CAPA management to drive more effictive corrections and preventative actions </t>
  </si>
  <si>
    <t>Lunch &amp; Learn - Automated Blister Inspection</t>
  </si>
  <si>
    <t>Increases Knowledge &amp; best practice</t>
  </si>
  <si>
    <t>Challenge 3 / 5</t>
  </si>
  <si>
    <t xml:space="preserve">Upskilling of support staff to support the machine on site </t>
  </si>
  <si>
    <t>Lunch &amp; Learn - Understanding Finance</t>
  </si>
  <si>
    <t>To provide employees with a foundational understanding of finance, enabling them to make informed decisions in their respective areas of the business.</t>
  </si>
  <si>
    <t>Enhanced finance literacy, cost management and investment decision making skills</t>
  </si>
  <si>
    <t>New Technology FAT's</t>
  </si>
  <si>
    <t>Increases Knowledge &amp; best practice on new automated equipment</t>
  </si>
  <si>
    <t>Automated system operator commissioning training</t>
  </si>
  <si>
    <t>Upskill the operations staff who will be running the system</t>
  </si>
  <si>
    <t>Upskilling of team who will be running the system</t>
  </si>
  <si>
    <t>Basic Statistics with Minitab</t>
  </si>
  <si>
    <t>Empowers employees to confidently interpret data and apply statistical methods using Minitab, leading to more accurate analysis and informed business decisions.</t>
  </si>
  <si>
    <t>Data-literate and analytically skilled workforce</t>
  </si>
  <si>
    <t>Advanced Statics with Minitab</t>
  </si>
  <si>
    <t>Design of Experiments</t>
  </si>
  <si>
    <t>Influencing without Authority</t>
  </si>
  <si>
    <t>Enables employees to navigate complex relationships, influence outcomes, and lead initiatives by leveraging communication, credibility, and emotional intelligence.</t>
  </si>
  <si>
    <t>On-site capability to influence outcomes and foster cross-functional alignment</t>
  </si>
  <si>
    <t>Regulations for Leadership:  Understanding a Dynamic Landscape</t>
  </si>
  <si>
    <t>This course equips leaders with the knowledge to navigate evolving regulatory environments, ensuring informed decision-making, proactive compliance, and strategic alignment with industry standards.</t>
  </si>
  <si>
    <t>Skilled workforce supporting regulatory compliance and system reliability</t>
  </si>
  <si>
    <t>Quality Systems Regulations: Understanding a Dynamic Landscape</t>
  </si>
  <si>
    <t>This course equip employees  with the knowledge to navigate evolving regulatory environments, ensuring informed decision-making, proactive compliance, and strategic alignment with industry standards.</t>
  </si>
  <si>
    <t>Technical Writing Workshop (incl. Stryker NC/CAPA guidelines)</t>
  </si>
  <si>
    <t>This workshop strengthens employees’ ability to write clear, accurate, and compliant technical documentation aligned with Stryker’s NC/CAPA guidelines, supporting quality, traceability, and regulatory readiness.</t>
  </si>
  <si>
    <t>Effective Stakeholder Engagement &amp; Communication</t>
  </si>
  <si>
    <t>The course enhances employees’ ability to build trust, communicate clearly, and manage stakeholder expectations, leading to smoother collaboration and stronger cross-functional alignment.</t>
  </si>
  <si>
    <t>Critical Thinking</t>
  </si>
  <si>
    <t>This course develops analytical and problem-solving skills, enabling employees to make more informed, objective decisions that drive efficiency and innovation.</t>
  </si>
  <si>
    <t>Analytical and solutions-focused workforce on site</t>
  </si>
  <si>
    <t>Introduction to Project Management</t>
  </si>
  <si>
    <t xml:space="preserve"> In-House Program that builds foundational project management skills, enabling employees to plan, execute, and manage projects effectively, ensuring timely delivery and resource optimisation.</t>
  </si>
  <si>
    <t>Proficiency in Project Management</t>
  </si>
  <si>
    <t>Advanced Project Management</t>
  </si>
  <si>
    <t>The course enhances strategic project leadership, risk management, and stakeholder coordination skills, enabling successful delivery of complex, high-impact projects.</t>
  </si>
  <si>
    <t>PMI Exam Bootcamp</t>
  </si>
  <si>
    <t>This intensive course prepares employees for PMI certification, strengthening their project management capabilities and aligning practices with global standards for greater efficiency and delivery success.</t>
  </si>
  <si>
    <t>Project Management Sponsor</t>
  </si>
  <si>
    <t>The course empowers project sponsors with the skills to provide strategic oversight, remove roadblocks, and ensure alignment between project outcomes and business goals.</t>
  </si>
  <si>
    <t>MS Forms</t>
  </si>
  <si>
    <t>This course builds practical skills in creating, managing, and analysing surveys and forms using MS Forms, streamlining data collection and improving internal communication and feedback processes.</t>
  </si>
  <si>
    <t>Proficiency in Microsoft applications</t>
  </si>
  <si>
    <t>MS OneNote</t>
  </si>
  <si>
    <t>The course enhances productivity and collaboration by teaching employees how to efficiently organise, share, and manage information using MS OneNote.</t>
  </si>
  <si>
    <t>MS Project - Level 1</t>
  </si>
  <si>
    <t>This course provides foundational skills in MS Project, enabling employees to effectively plan, schedule, and track project tasks for improved project control and delivery.</t>
  </si>
  <si>
    <t>MS Project - Level 2</t>
  </si>
  <si>
    <t>MS Sharepoint</t>
  </si>
  <si>
    <t>The course equips employees with the skills to efficiently manage documents, collaborate on content, and streamline workflows using MS SharePoint, enhancing team productivity and information sharing.</t>
  </si>
  <si>
    <t>MS Visio</t>
  </si>
  <si>
    <t>This course develops employees’ ability to create clear, professional process maps and diagrams using MS Visio, supporting better communication, planning, and process improvement.</t>
  </si>
  <si>
    <t>MS Word</t>
  </si>
  <si>
    <t>The course strengthens employees’ proficiency in MS Word for creating, formatting, and managing professional documents efficiently, supporting clear communication and documentation standards.</t>
  </si>
  <si>
    <t>Excel - Intro</t>
  </si>
  <si>
    <t>This course enhances employees’ ability to organise, analyse, and visualise data using MS Excel, enabling more informed decision-making and increased efficiency in daily tasks.</t>
  </si>
  <si>
    <t>Excel - Intermediate</t>
  </si>
  <si>
    <t>Excel - Advanced</t>
  </si>
  <si>
    <t>Manufacturing Excellene</t>
  </si>
  <si>
    <t>Powerpoint - Advanced</t>
  </si>
  <si>
    <t>This advanced course builds expertise in designing impactful presentations with sophisticated features in PowerPoint, enhancing communication, stakeholder engagement, and message delivery.</t>
  </si>
  <si>
    <t>Practical Productivity using Outlook</t>
  </si>
  <si>
    <t>The course improves time management and organisational skills by teaching employees how to effectively use Outlook for email, calendar, and task management, boosting overall productivity.</t>
  </si>
  <si>
    <t xml:space="preserve">Support staff upskilling </t>
  </si>
  <si>
    <t>LinkedIn Learning offers expert-led courses across business, tech, and creative fields.</t>
  </si>
  <si>
    <t>Stryker Lean Tools - Managing Kaizen Events</t>
  </si>
  <si>
    <t>Foster a culture of continuous improvement through structured Kaizen events.</t>
  </si>
  <si>
    <t>Lunch &amp; Learn - Data gathering using basic SQL</t>
  </si>
  <si>
    <t>Increases knowledge and best practice</t>
  </si>
  <si>
    <t>Stryker Lean Tools - Time Study</t>
  </si>
  <si>
    <t>Analyzes task completion times to identify inefficiencies and standardize work processes for optimal productivity.</t>
  </si>
  <si>
    <t>FPI &amp; X-Ray Training</t>
  </si>
  <si>
    <t>This course provides specialised skills in Fluorescent Penetrant Inspection (FPI) and X-ray techniques, enhancing defect detection, product quality, and compliance with industry standards.</t>
  </si>
  <si>
    <t>On-site capability for advanced non-destructive testing</t>
  </si>
  <si>
    <t>Cognos Training</t>
  </si>
  <si>
    <t>Scrap software tool</t>
  </si>
  <si>
    <t>Lunch &amp; Learn - GAMP catergorisation in validations</t>
  </si>
  <si>
    <t>CNC For Engineers</t>
  </si>
  <si>
    <t>This course equips engineers with in-depth knowledge of CNC programming and machining processes, leading to improved design-for-manufacture, process optimisation, and production efficiency.</t>
  </si>
  <si>
    <t>On-site technical capability to enhance manufacturing efficiency</t>
  </si>
  <si>
    <t>Stryker Lean Tools - Fishbone Diagram (Ishikawa)</t>
  </si>
  <si>
    <t>A root cause analysis tool used to systematically identify factors contributing to problems, enabling effective corrective actions.</t>
  </si>
  <si>
    <t>CSV Training</t>
  </si>
  <si>
    <t>This course builds expertise in Computer System Validation (CSV), ensuring systems meet regulatory requirements and operate reliably, supporting quality, compliance, and audit readiness.</t>
  </si>
  <si>
    <t>VSM Training</t>
  </si>
  <si>
    <t>Provides a visual representation of material and information flow to identify and eliminate process inefficiencies.</t>
  </si>
  <si>
    <t>Gowning Instructors</t>
  </si>
  <si>
    <t>The course trains employees to become effective gowning instructors, ensuring consistent compliance with cleanroom protocols and maintaining high standards of product quality and contamination control.</t>
  </si>
  <si>
    <t>Fully trained instructors ensuring consistent GMP gowning practice</t>
  </si>
  <si>
    <t>GD&amp;T Training</t>
  </si>
  <si>
    <t>This course enhances employees’ understanding of Geometric Dimensioning and Tolerancing (GD&amp;T), enabling precise interpretation of engineering drawings to improve manufacturing accuracy and reduce errors.</t>
  </si>
  <si>
    <t>On-site capability to ensure manufacturing accuracy and reduce defect</t>
  </si>
  <si>
    <t>Stryker Lean Tools - 6S Training</t>
  </si>
  <si>
    <t>Enhances workplace organization by incorporating an additional 'Safety' component into the traditional 6S methodology.</t>
  </si>
  <si>
    <t>Inductive Automaion "Ignition" certification - Digitalisation</t>
  </si>
  <si>
    <t>Certification in this sacda platform allows in house expertise to facilitate updates to our system. This drives live business decisions daily</t>
  </si>
  <si>
    <t>Microsoft Power Apps training</t>
  </si>
  <si>
    <t>This specialised training allows for inhouse development of power Apps to develop data driven solution for the daily running of our business.</t>
  </si>
  <si>
    <t>Product Knowledge Training</t>
  </si>
  <si>
    <t>This training deepens employees’ understanding of Stryker’s products, enabling more effective collaboration, higher quality output, and improved customer support across functions.</t>
  </si>
  <si>
    <t>Technically informed and product-aware workforce on site</t>
  </si>
  <si>
    <t>Solid Works EssentialsTraining</t>
  </si>
  <si>
    <t xml:space="preserve">Program to train members on design of parts and fixtures for 3D printing </t>
  </si>
  <si>
    <t>Stryker Lean Tools - Root Cause Analysis (RCA) / 5 Whys</t>
  </si>
  <si>
    <t>A structured problem-solving method that helps teams identify and address the fundamental causes of process failures.</t>
  </si>
  <si>
    <t xml:space="preserve">Skinpack - FAT </t>
  </si>
  <si>
    <t>Increases Knowledge &amp; best practice on automated packaging cell</t>
  </si>
  <si>
    <t>Training App Development and Deployment</t>
  </si>
  <si>
    <t>Awareness training around the new training app to collect training data</t>
  </si>
  <si>
    <t>Stryker Lean Tools - Hoshin Kanri (Strategic Development)</t>
  </si>
  <si>
    <t>GMP Training</t>
  </si>
  <si>
    <t>The course reinforces Good Manufacturing Practice (GMP) principles, ensuring employees maintain compliance, product quality, and readiness for regulatory inspections.</t>
  </si>
  <si>
    <t>Validation Training</t>
  </si>
  <si>
    <t>This course develops critical skills in validation principles and practices, enabling employees to ensure equipment, processes, and systems consistently meet regulatory and quality standards.</t>
  </si>
  <si>
    <t xml:space="preserve">Bsc in Supply Chain Management </t>
  </si>
  <si>
    <t xml:space="preserve">Funded under Stryker's Education Assistance programme  </t>
  </si>
  <si>
    <t>Funded by Stryker's Education Assistance programme to create a talent pipeline in the organization</t>
  </si>
  <si>
    <t>Sustainable Work - Prof Dipl in UL</t>
  </si>
  <si>
    <t>Challenge 6</t>
  </si>
  <si>
    <t>Edinburgh Business School Heriot Watt MBA</t>
  </si>
  <si>
    <t>Regulatory Affairs Certificate: Medical Devices - RAPS</t>
  </si>
  <si>
    <t>BA Management Practice</t>
  </si>
  <si>
    <t>CNC Machining of Materials</t>
  </si>
  <si>
    <t>Masters of Business in Leadership &amp; Innovation</t>
  </si>
  <si>
    <t xml:space="preserve">Certificate in Production &amp; Inventory Management </t>
  </si>
  <si>
    <t>Msc in personnel &amp; Management Coaching</t>
  </si>
  <si>
    <t>Stryker Lean tools - SMED (Single-Minute Exchange of Die)</t>
  </si>
  <si>
    <t>Reduces machine setup times to improve operational flexibility and minimize downtime.</t>
  </si>
  <si>
    <t>Stryker Lean tools -  Six Sigma DMAIC (Define, Measure, Analyze, Improve, Control)</t>
  </si>
  <si>
    <t>A structured problem-solving approach that drives quality improvements by systematically reducing process variation.</t>
  </si>
  <si>
    <t>Master of Business in Lean Enterprise Excellence (South East Technological University (SETU))</t>
  </si>
  <si>
    <t>This course develops leadership and strategic decision-making skills in Lean Enterprise. It helps drive operational efficiency, continuous improvement, and waste reduction across all business functions, making organizations more competitive and responsive to change.</t>
  </si>
  <si>
    <t>Employees who complete Lean courses will develop skills in process improvement, problem-solving, data-driven decision-making, and Lean leadership, enabling them to optimize workflows and enhance efficiency. The impact on the business includes increased productivity, cost savings, higher quality output, and improved customer satisfaction, while employee retention improves due to greater engagement, empowerment, and career growth opportunities.</t>
  </si>
  <si>
    <t>Postgraduate Diploma in Business in Lean Enterprise Excellence (South East Technological University (SETU))</t>
  </si>
  <si>
    <t>This program provides hands-on experience in implementing Lean strategies at an organizational level. It equips professionals with problem-solving and change management skills to streamline processes, improve productivity, and enhance operational effectiveness.</t>
  </si>
  <si>
    <t>Certificate in Lean Manufacturing and Six Sigma (South East Technological University (SETU))</t>
  </si>
  <si>
    <t>This certificate course covers Lean tools and Six Sigma methodologies to reduce waste and improve quality in production and service processes. It supports process improvement initiatives, cost reduction efforts, and the overall drive for operational excellence.</t>
  </si>
  <si>
    <t>Certificate in Lean Sigma Quality (Atlantic Technological University (ATU))</t>
  </si>
  <si>
    <t>This program focuses on core Lean principles and process optimization techniques. It enables employees to drive incremental efficiency improvements, standardize workflows, and enhance product and service quality while eliminating unnecessary steps.</t>
  </si>
  <si>
    <t>Higher Certificate in Operations, Quality &amp; Lean Management</t>
  </si>
  <si>
    <t>This degree provides a comprehensive understanding of Lean management, quality control, and process analysis. It helps businesses develop a workforce skilled in implementing sustainable Lean initiatives that lead to operational efficiency and better resource utilization.</t>
  </si>
  <si>
    <t>Professional Diploma in Quality Management (Lean Systems) (University of Limerick (UL))</t>
  </si>
  <si>
    <t>This diploma enhances the ability to apply Lean methodologies to improve business performance. It develops competencies in quality assurance, risk assessment, and process control, ensuring companies maintain high standards and regulatory compliance.</t>
  </si>
  <si>
    <t>Bachelor of Science (Honours) in Quality and Lean Management</t>
  </si>
  <si>
    <t>This course provides knowledge on Lean supply chain management, operational efficiency, and process standardization. It supports operational teams in reducing waste, improving workflow efficiency, and optimizing resource allocation.</t>
  </si>
  <si>
    <t>Specialist Diploma in Lean &amp; Quality Systems (University of Galway)</t>
  </si>
  <si>
    <t>This diploma teaches industry-proven Lean methods for improving processes and reducing variation. It develops in-house expertise to lead Lean transformation projects and enhance overall operational effectiveness.</t>
  </si>
  <si>
    <t>Bachelor of Science (Ordinary) in Quality and Lean Management</t>
  </si>
  <si>
    <t>This degree equips engineering professionals with Lean principles for process improvement. It supports technical teams in optimizing production and operational workflows, reducing costs, and increasing productivity while maintaining high-quality standards.</t>
  </si>
  <si>
    <t>Master of Science in Strategic Quality Management – Lean Six Sigma (University of Limerick (UL))</t>
  </si>
  <si>
    <t>This master's program combines Lean and quality management strategies to drive long-term business success. It helps organizations achieve higher efficiency, reduce costs, and improve customer satisfaction by implementing structured Lean methodologies.</t>
  </si>
  <si>
    <t>Lean Six Sigma - Master Black Belt</t>
  </si>
  <si>
    <t>The Master Black Belt program develops high-level expertise in Lean methodologies, coaching, and strategic project execution. It equips leaders with the skills to mentor Black Belts and drive large-scale, cross-functional Lean transformations, improving efficiency, reducing costs, and fostering a culture of continuous improvement.</t>
  </si>
  <si>
    <t>Master of Science in Quality Management and Validation</t>
  </si>
  <si>
    <t>Adopt analytical, systematic approaches toward problem solving and decision making, while simultaneously displaying an appropriate awareness and understanding of the sensitivities involved in the context of organisational dynamics</t>
  </si>
  <si>
    <t>Quality Management, Six Sigma - Professional Diploma</t>
  </si>
  <si>
    <t>Class A - QQI Certified L1-11</t>
  </si>
  <si>
    <t>Foundry - Training Gap</t>
  </si>
  <si>
    <t>Flexibility across Foundry Manufacturing Operators to achieve future business growth</t>
  </si>
  <si>
    <t>Challenge 1 &amp; 2</t>
  </si>
  <si>
    <t>Fully trained &amp; versatile employees in Foundry Dept.</t>
  </si>
  <si>
    <t>Manual- Training Gap</t>
  </si>
  <si>
    <t>Flexibility across Manual Line Manufacturing Operators to achieve future business growth</t>
  </si>
  <si>
    <t>Fully trained &amp; versatile employees in Manual Dept.</t>
  </si>
  <si>
    <t>TFA -  Training Gap</t>
  </si>
  <si>
    <t>Flexibility across TFA Manufacturing Operators to achieve future business growth</t>
  </si>
  <si>
    <t>Fully trained &amp; versatile employees in TFA Dept.</t>
  </si>
  <si>
    <t>Pack -  Training Gap</t>
  </si>
  <si>
    <t>Flexibility across Pack Manufacturing Operators to achieve future business growth</t>
  </si>
  <si>
    <t>Fully trained &amp; versatile employees in Pack Dept.</t>
  </si>
  <si>
    <t>PA -  Training Gap</t>
  </si>
  <si>
    <t>Flexibility across PA Manufacturing Operators to achieve future business growth</t>
  </si>
  <si>
    <t>Fully trained &amp; versatile employees in PA Dept.</t>
  </si>
  <si>
    <t>Simplex -  Training Gap</t>
  </si>
  <si>
    <t>Flexibility across Simplex Manufacturing Operators to achieve future business growth</t>
  </si>
  <si>
    <t>Fully trained &amp; versatile employees in Simplex Dept.</t>
  </si>
  <si>
    <t>HDP -  Training Gap</t>
  </si>
  <si>
    <t>Flexibility across HDP Manufacturing Operators to achieve future business growth</t>
  </si>
  <si>
    <t>Fully trained &amp; versatile employees in HDP Dept.</t>
  </si>
  <si>
    <t>Baseplates -  Training Gap</t>
  </si>
  <si>
    <t>Flexibility across Baseplates Manufacturing Operators to achieve future business growth</t>
  </si>
  <si>
    <t>Fully trained &amp; versatile employees in Baseplates Dept.</t>
  </si>
  <si>
    <t>Beading -  Training Gap</t>
  </si>
  <si>
    <t>Flexibility across Beading Manufacturing Operators to achieve future business growth</t>
  </si>
  <si>
    <t>Fully trained &amp; versatile employees in Beading Dept.</t>
  </si>
  <si>
    <t>Power BI Training Gap direct/indirect employees</t>
  </si>
  <si>
    <t>Provide training to all so they can analyse real time data to help achieve all required metrics for the plant.</t>
  </si>
  <si>
    <t>Fully trained employees on use of Power BI</t>
  </si>
  <si>
    <t>Siemens Tia Portal Training</t>
  </si>
  <si>
    <t>Provide official training to members of the automation group to anable them to support new technology programmed using siemens PLC software</t>
  </si>
  <si>
    <t>Upskilling in the automation discipline</t>
  </si>
  <si>
    <t>ABB Robot Studio software training</t>
  </si>
  <si>
    <t>Provide offical ABB training to enable members of the automation group develop ABB robot programs in the virtual ABB software.</t>
  </si>
  <si>
    <t>Cognex Insight Explorer Training</t>
  </si>
  <si>
    <t>Provide training to allow the internal team to support and develop vision system using insight explorer</t>
  </si>
  <si>
    <t>Cognex ViDi Training</t>
  </si>
  <si>
    <t>Provide training to allow the internal team to support and develop vision system using Cognex ViDi and support develop neural networks to improve vision capability within the plant</t>
  </si>
  <si>
    <t>Lunch and Learn Valgenesis navigation training</t>
  </si>
  <si>
    <t>Provide a detailed review for navigating the Valgenesis system with specific focus on Strykers validation approach</t>
  </si>
  <si>
    <t>Upskilling in key systems for knowledge growth</t>
  </si>
  <si>
    <t>Lunch and Learn NPI Overview</t>
  </si>
  <si>
    <t>Provide support staff with a detailed understanding of the NPI process and the growth benefits it brings</t>
  </si>
  <si>
    <t>Upskilling support staff in the new product process</t>
  </si>
  <si>
    <t xml:space="preserve">Linish / Polish Programming Training </t>
  </si>
  <si>
    <t xml:space="preserve">Develop engineers knowledge on critical equipment </t>
  </si>
  <si>
    <t>Additional resources trained to critical equipment</t>
  </si>
  <si>
    <t>Trade Show visits</t>
  </si>
  <si>
    <t>Attend trade shows for new technology information</t>
  </si>
  <si>
    <t>Upskilling in new technologies</t>
  </si>
  <si>
    <t>Ti Ni Coating Process Overview</t>
  </si>
  <si>
    <t>Eliminate any knowledge gaps in new coating process</t>
  </si>
  <si>
    <t>Additive Technology Process Overview</t>
  </si>
  <si>
    <t>Eliminate any knowledge gaps in Additive technologies</t>
  </si>
  <si>
    <t>Minitab Training</t>
  </si>
  <si>
    <t>Knowledge growth on statistics analysis</t>
  </si>
  <si>
    <t>Eliminate knowledge gaps in statistics</t>
  </si>
  <si>
    <t>Vendor onsite FAT Tests</t>
  </si>
  <si>
    <t>Acceptance completion testing of new equipment</t>
  </si>
  <si>
    <t>Equipment knowledge prior to arriving in Stryker</t>
  </si>
  <si>
    <t>Simplex HVAC training</t>
  </si>
  <si>
    <t xml:space="preserve">Knowledge and understand to control HVAC System </t>
  </si>
  <si>
    <t xml:space="preserve">Equipment knowledge </t>
  </si>
  <si>
    <t>EHS</t>
  </si>
  <si>
    <t>EHS one to one</t>
  </si>
  <si>
    <t>Utilise new skills to have better understanding and control on department</t>
  </si>
  <si>
    <t xml:space="preserve">1 &amp; 3 </t>
  </si>
  <si>
    <t>Personal developmement, goals and objective</t>
  </si>
  <si>
    <t xml:space="preserve">Audit Prep Training </t>
  </si>
  <si>
    <t xml:space="preserve">External consultatn provide department staff with the necessarily prepartion skills to facilitate audit </t>
  </si>
  <si>
    <t>5 &amp; 6</t>
  </si>
  <si>
    <t xml:space="preserve">ability to facilitate a governing body audit for full certification </t>
  </si>
  <si>
    <t xml:space="preserve">EHS  Lunch and Learns </t>
  </si>
  <si>
    <t>Team development and opprtunity for department improvement and cohesion</t>
  </si>
  <si>
    <t>Introduction, Drills &amp; Equipment Checks</t>
  </si>
  <si>
    <t xml:space="preserve">Practical training on drill scenarios, integrity checks on ERT related equipment </t>
  </si>
  <si>
    <t xml:space="preserve">Efficiency on rapdi response for attending alarms and ensuring equipment is emergency ready when called on </t>
  </si>
  <si>
    <t>Breathing Apparatus Training  new members</t>
  </si>
  <si>
    <t xml:space="preserve">Doning and Dosing of equipment, practice of response times, equipment maintenace </t>
  </si>
  <si>
    <t>Certified on BA use and maintenace for Emergency response</t>
  </si>
  <si>
    <t>Breathing Apparatus Training refresher</t>
  </si>
  <si>
    <t>Confined Space Training</t>
  </si>
  <si>
    <t>Confined space entery and rescue</t>
  </si>
  <si>
    <t xml:space="preserve">Chemical Spill &amp; Atex Awareness </t>
  </si>
  <si>
    <t>Ability to manage releases of chemicals and clean up requirements associated</t>
  </si>
  <si>
    <t>ERT Lead &amp; scenario Training</t>
  </si>
  <si>
    <t>Have competent team members that can respond to emergency scenarios in a quick, calm manner and can assess and direct the correct solutions to the event</t>
  </si>
  <si>
    <t>ISO 45001 lead auditor  Training CQI and IRCA</t>
  </si>
  <si>
    <t>This course will give you the skills and expertise needed to competently manage a OHSMS</t>
  </si>
  <si>
    <t xml:space="preserve">ISO 14001:2015 IEMA Lead Environmental auditor </t>
  </si>
  <si>
    <t xml:space="preserve">NEBOSH L6 diploma for occ health and safety management professionals </t>
  </si>
  <si>
    <t>3,5 &amp; 6</t>
  </si>
  <si>
    <t>Accident Investigation Training</t>
  </si>
  <si>
    <t xml:space="preserve">Reduce number of LTIR &amp; TRIR events, reduce AON claims and improve safety culture </t>
  </si>
  <si>
    <t>trained staff in conducting accident/incident investigation to determine root cause anaylsis and control measures, that in tern will assit in reducing reportable accidents and dangerous occurences, based on learnings from historic events</t>
  </si>
  <si>
    <t>Safety Representative Training</t>
  </si>
  <si>
    <t>Provide the learner with the skills and knowledge to fulfill their role as a safety representative, to promote and maintain safety and health in the workplace and effectively represent employees on health &amp; safety issues</t>
  </si>
  <si>
    <t>Provide skills to assit in improving safety culture, and effectively represent and advocate for employees on health and saefty issues</t>
  </si>
  <si>
    <t>Working at Heights (Safe use of Ladders)</t>
  </si>
  <si>
    <t>safe use , inspection and maintenance of appropriate ladder</t>
  </si>
  <si>
    <t xml:space="preserve">safely operate and maintain ladders for task specific purposes </t>
  </si>
  <si>
    <t>Risk Assessment Training</t>
  </si>
  <si>
    <t>To provide learners with the knowledge to develop an understanding of the concept of workplace risk assessment and associated legislation. To identify workplace hazards and risks which affect employee's health and safety. How to undertake the risk assessment process in the workplace.</t>
  </si>
  <si>
    <t>2 &amp; 5</t>
  </si>
  <si>
    <t xml:space="preserve">Develop task and area specific risk assessment that can implement the hierarchy of controls to elimiate/reduce particular risk </t>
  </si>
  <si>
    <t>DGSA Training</t>
  </si>
  <si>
    <t xml:space="preserve">Develop an expert knowlegde on regulations associated with handling and transport of dangerous goods </t>
  </si>
  <si>
    <t>provide advice to undertakings whose activities include the consignment, carriage, or the related packing, loading, filling or unloading of dangerous goods, to monitor compliance with legal requirements</t>
  </si>
  <si>
    <t>IOSH Temporary works coordination course</t>
  </si>
  <si>
    <t>Equip attendees with the knowledge to fully understand the legal responsibilities in regard to Temporary works, identify the roles and responsibilities required and guidance on how they might fulfil their role in line with legislation and best practice.</t>
  </si>
  <si>
    <t>3 &amp; 6</t>
  </si>
  <si>
    <t>Ability to coordinate temp works in line with legislation</t>
  </si>
  <si>
    <t>Face Fit Testing</t>
  </si>
  <si>
    <t>ensuring that a facepiece or mask is tight-fitting and seals adequately to the wearer's face. The performance of tight-fitting facepieces depends on achieving continuous contact between the wearer's skin and the seal of the mask</t>
  </si>
  <si>
    <t>Complaince to control measures implemented to ensure safe working conditions for employees</t>
  </si>
  <si>
    <t xml:space="preserve">Manual Handling Trainer </t>
  </si>
  <si>
    <t>Gives attendees the necessary skills to deliver manual handling training to staff</t>
  </si>
  <si>
    <t>3 &amp; 5</t>
  </si>
  <si>
    <t>Move Manual handling to an internal employee and remove need for an external vendor to deliver training, can further develop training plan to be more specific to BU and ensure recertification is completed every 3 years as is minimu requirement</t>
  </si>
  <si>
    <t>Fire Warden/Marshal</t>
  </si>
  <si>
    <t>Provide attendees with necessary skills and confidence, to act safely in the event of an emergency fire situation, including selecting and using the correct fire extinguisher.</t>
  </si>
  <si>
    <t>3, 5 &amp; 6</t>
  </si>
  <si>
    <t>Be able to ensure that fire protection and fire detection equipment is adequately inspected and maintained. Be able to assist other members of staff to evacuate safely. Be able to call and assist fire brigade. Be able to identify fire hazards in their workplace.</t>
  </si>
  <si>
    <t>3 Day FAR</t>
  </si>
  <si>
    <t>receive hands-on training in CPR, wound care, fracture management</t>
  </si>
  <si>
    <t>Assess the Situation: Evaluate the safety and severity of the situation. Provide Immediate Care: Administer basic first aid, CPR, and use an AED if needed. Stabilise Casualties: Stabilise the condition of the casualty to prevent further harm.</t>
  </si>
  <si>
    <t>2 Day FAR Refresher</t>
  </si>
  <si>
    <t>revisits the necessary practical skills and knowledge to give effective life support, diagnose and treat injuries or illness, life-threatening and less serious and maintain the care and comfort of a patient until the arrival of emergency medical services.</t>
  </si>
  <si>
    <t>Atex Training</t>
  </si>
  <si>
    <t>Provides attendees with the knowledge of the requirements of the Directive and the Explosive Atmospheres Regulations. What procedures and permits to work are required.</t>
  </si>
  <si>
    <t>Incident Controller Training</t>
  </si>
  <si>
    <t xml:space="preserve">Deal with Crisis Management Situations and be able to understand the roles of key staff in an emergency situation and to coordinate between ERT and assembly Point controllers during drills and emergency events </t>
  </si>
  <si>
    <t>Assembly point controller training</t>
  </si>
  <si>
    <t>Coordinate in the event of an emergency situation to ensure employees, visitors and contractors are maintains</t>
  </si>
  <si>
    <t xml:space="preserve">Traffic management controller training </t>
  </si>
  <si>
    <t>Coordinate traffic in the event of an emergency situation to ensure employees, visitors and contractors are maintains</t>
  </si>
  <si>
    <t>Chemical Spillage Training</t>
  </si>
  <si>
    <t>Provide essential knowledge and skills to safely handle, store, and dispose of hazardous chemicals in the workplace. This course also trains participants in how to deal with chemical spill emergencies</t>
  </si>
  <si>
    <t>develop the requiredskills to safely handle, store, and dispose of hazardous chemicals in the workplace. This course also trains participants in how to deal with chemical spill emergencies</t>
  </si>
  <si>
    <t>Diphoterine Training</t>
  </si>
  <si>
    <t>Explains best practice when faced with a chemical splash to the skin or eyes and the steps to take to ensure the safety of all.</t>
  </si>
  <si>
    <t>Provide employees the knowledge on the safe dispensing of diphoterine and the appropriate scenarios to use it in</t>
  </si>
  <si>
    <t>Mental Health First Aid</t>
  </si>
  <si>
    <t>to empower people to address emerging mental health problems early and enable recover, increase awareness of the signs and symptoms of mental health problems, improve attitudes towards people with mental illness and reduce stigma</t>
  </si>
  <si>
    <t>Give attendees the ability to identify cases where indivduals may be in need of support, dealing with crisis and be able to advise on supports that can assit them</t>
  </si>
  <si>
    <t>EHS System training</t>
  </si>
  <si>
    <t xml:space="preserve">Understand and navigate the systems used for EHS purposes </t>
  </si>
  <si>
    <t>4 &amp; 6</t>
  </si>
  <si>
    <t>SafePermit Training</t>
  </si>
  <si>
    <t>IPAF MEWP</t>
  </si>
  <si>
    <t>focused on the use and inspection of harnesses for individuals working with Mobile Elevating Work Platforms</t>
  </si>
  <si>
    <t>ensure that operators, supervisors, and safety personnel are well-trained in harness safety, use, and maintenance.</t>
  </si>
  <si>
    <t>RTITB Forklift</t>
  </si>
  <si>
    <t>give you the skills to operate the lift truck safely and efficiently, carry out a pre-use inspection, and recall and explain the causes of lift truck and load instability.</t>
  </si>
  <si>
    <t xml:space="preserve">IPAF Harness </t>
  </si>
  <si>
    <t>highlights various hazards, basic awareness information and covers both theoretical and practical awareness training on the safe use of a harness</t>
  </si>
  <si>
    <t>Quality mindset training</t>
  </si>
  <si>
    <t>To develop a proactive attitude toward excellence by embedding quality into every task, process, and decision.</t>
  </si>
  <si>
    <t>The training enhances attention to detail, problem-solving, accountability, continuous improvement, customer focus, collaboration, process orientation, and analytical thinking to foster a culture of quality.</t>
  </si>
  <si>
    <t xml:space="preserve">Final Inspectors Competency Training </t>
  </si>
  <si>
    <t>Creation of an extensive program to enable manufacturing operators to be more knowlegable in their role</t>
  </si>
  <si>
    <t>The Final Inspector Competency Training course equips individuals with skills in quality control, inspection techniques, problem-solving, documentation, and compliance with industry standards.</t>
  </si>
  <si>
    <t xml:space="preserve">Awareness Communication Forms </t>
  </si>
  <si>
    <t>It ensures clear and documented communication of key information, policies, or safety protocols, helping to raise awareness and prevent misunderstandings within an organisation.</t>
  </si>
  <si>
    <t>Improved awareness, enhanced communication, better compliance with policies, and a reduced risk of errors or misunderstandings, leading to more efficient and safer operations.</t>
  </si>
  <si>
    <t>Upskilling of support staff to support on site audits</t>
  </si>
  <si>
    <t xml:space="preserve">Quality Lunch and Learns </t>
  </si>
  <si>
    <t>Trackwise NC Owner Trianing</t>
  </si>
  <si>
    <t>This will provide the help investigate and eliminate quality issues within  the plant</t>
  </si>
  <si>
    <t xml:space="preserve">Trackwise NC Specialist Training </t>
  </si>
  <si>
    <t xml:space="preserve">Trackwise CAPA Owner Training </t>
  </si>
  <si>
    <t xml:space="preserve">iAuditor </t>
  </si>
  <si>
    <t>Laboratory Versatility</t>
  </si>
  <si>
    <t>This will give employees the ability to and manage stakeholder expectations, leading to smoother collaboration and stronger cross-functional alignment.</t>
  </si>
  <si>
    <t xml:space="preserve">Upskilling of teams memeber to allow for cross collaboration </t>
  </si>
  <si>
    <t xml:space="preserve">AAMI industrial training of medical devices </t>
  </si>
  <si>
    <t>This course aim to provide knowledge and skills related to the design, manufacturing, regulation, and use of medical devices, ensuring that individuals are well-equipped to handle the complexities of this sector.</t>
  </si>
  <si>
    <t>LIMS</t>
  </si>
  <si>
    <t>This system streamlines sample tracking, ensures data accuracy, and maintains regulatory compliance, improving overall laboratory efficiency and productivity.</t>
  </si>
  <si>
    <t>Analyst respirator training</t>
  </si>
  <si>
    <t>This training provides an understanding of how to properly use, maintain, and select respirators to protect themselves from inhaling harmful particles, gases, or vapors</t>
  </si>
  <si>
    <t xml:space="preserve">Upskilling of team memebers who will require this equipment to carry out necessary tasks </t>
  </si>
  <si>
    <t>Mastering Employment Relations &amp; Negotiations Skills</t>
  </si>
  <si>
    <t>Advance teams capacity to analyse and lead Employment Relations (ER) &amp; Negotiations</t>
  </si>
  <si>
    <t>Devlops interpersonal &amp; negotiation skills</t>
  </si>
  <si>
    <t>New equipment Vendor FATs</t>
  </si>
  <si>
    <t xml:space="preserve">Upskilling of ME's, QE's &amp; maintenance techs during FAT vendor testing actitivy </t>
  </si>
  <si>
    <t>Total No. Staff</t>
  </si>
  <si>
    <t>Department</t>
  </si>
  <si>
    <t>IDA Class</t>
  </si>
  <si>
    <t xml:space="preserve">No. Trainees in Department </t>
  </si>
  <si>
    <t>Class A</t>
  </si>
  <si>
    <t>Class B</t>
  </si>
  <si>
    <t>Class C</t>
  </si>
  <si>
    <t>Class D</t>
  </si>
  <si>
    <t>Training Costs</t>
  </si>
  <si>
    <t>1. Trainee Personnel Costs</t>
  </si>
  <si>
    <r>
      <t>Course/Module/ Programme title</t>
    </r>
    <r>
      <rPr>
        <sz val="10"/>
        <rFont val="Arial"/>
        <family val="2"/>
      </rPr>
      <t xml:space="preserve"> </t>
    </r>
    <r>
      <rPr>
        <sz val="9"/>
        <color rgb="FFFF0000"/>
        <rFont val="Arial"/>
        <family val="2"/>
      </rPr>
      <t>(autofills from Training Plan)</t>
    </r>
  </si>
  <si>
    <r>
      <t xml:space="preserve">Total Number of Staff Attending </t>
    </r>
    <r>
      <rPr>
        <sz val="9"/>
        <color rgb="FFFF0000"/>
        <rFont val="Arial"/>
        <family val="2"/>
      </rPr>
      <t>(autofills from Training Plan)</t>
    </r>
  </si>
  <si>
    <t xml:space="preserve">Enter course duration/no. training days  </t>
  </si>
  <si>
    <t>Enter Avg Salary of Staff trainees</t>
  </si>
  <si>
    <t>Enter Avg Travel expenses per staff trainee</t>
  </si>
  <si>
    <t>Total Staff Trainee Travel Expenses</t>
  </si>
  <si>
    <t>Total Staff Trainee Days</t>
  </si>
  <si>
    <t>Total No. Staff trainees</t>
  </si>
  <si>
    <t>Total training days</t>
  </si>
  <si>
    <t>Total Travel Expenses</t>
  </si>
  <si>
    <t>2. Trainer Costs (External or Internal)</t>
  </si>
  <si>
    <t>External Training Provider</t>
  </si>
  <si>
    <t>Internal Training Provider</t>
  </si>
  <si>
    <r>
      <t xml:space="preserve">Course title </t>
    </r>
    <r>
      <rPr>
        <sz val="10"/>
        <color rgb="FFFF0000"/>
        <rFont val="Arial"/>
        <family val="2"/>
      </rPr>
      <t xml:space="preserve">(autofills from section 1 above) </t>
    </r>
  </si>
  <si>
    <t>Trainer name / firm</t>
  </si>
  <si>
    <t>Select Category</t>
  </si>
  <si>
    <t>Total cost of external course for duration of training programme</t>
  </si>
  <si>
    <t xml:space="preserve">Course duration: Total number of days </t>
  </si>
  <si>
    <t>Setup/ Delivery/ Evaluation days</t>
  </si>
  <si>
    <t>Internal Trainer's Annual Salary</t>
  </si>
  <si>
    <t>Daily wage costs</t>
  </si>
  <si>
    <t>Redwood &amp; Co</t>
  </si>
  <si>
    <t>External-Eligible</t>
  </si>
  <si>
    <t xml:space="preserve">Limerick People Managers </t>
  </si>
  <si>
    <t>Internal</t>
  </si>
  <si>
    <t xml:space="preserve">Munster Technological University </t>
  </si>
  <si>
    <t xml:space="preserve">Limerick CI Group </t>
  </si>
  <si>
    <t>LBS Partners</t>
  </si>
  <si>
    <t>EHS Department</t>
  </si>
  <si>
    <t>Stryker Engineering Group</t>
  </si>
  <si>
    <t>Redefine</t>
  </si>
  <si>
    <t xml:space="preserve">Limerick Stryker Engineering group </t>
  </si>
  <si>
    <t>Rockwell Automation</t>
  </si>
  <si>
    <t>Fanuc Academy</t>
  </si>
  <si>
    <t>Stryker internal</t>
  </si>
  <si>
    <t>Irish Medtech Skillnet Funded</t>
  </si>
  <si>
    <t>Stryker Trainer - Internal SME</t>
  </si>
  <si>
    <t>Comply Guru</t>
  </si>
  <si>
    <t>Stryker Automation Group</t>
  </si>
  <si>
    <t>Finance department</t>
  </si>
  <si>
    <t>Various Vendor of new equipment</t>
  </si>
  <si>
    <t>Emagine</t>
  </si>
  <si>
    <t>Linkedin</t>
  </si>
  <si>
    <t xml:space="preserve">Redefine </t>
  </si>
  <si>
    <t>Scott Grant</t>
  </si>
  <si>
    <t>South West School of NDT</t>
  </si>
  <si>
    <t>Engineering group</t>
  </si>
  <si>
    <t xml:space="preserve">Engineering group </t>
  </si>
  <si>
    <t>Siobhan Dillon</t>
  </si>
  <si>
    <t>ESS</t>
  </si>
  <si>
    <t>Inductive automation</t>
  </si>
  <si>
    <t>Microsoft</t>
  </si>
  <si>
    <t>SolidSolutiuons</t>
  </si>
  <si>
    <t>Limerick Engineering Group</t>
  </si>
  <si>
    <t>University of Limerick</t>
  </si>
  <si>
    <t>Heriot Watt Edinburgh</t>
  </si>
  <si>
    <t>RAPS</t>
  </si>
  <si>
    <t>TUS</t>
  </si>
  <si>
    <t>Atlantic Technological University</t>
  </si>
  <si>
    <t>UCC</t>
  </si>
  <si>
    <t>South East Technological University</t>
  </si>
  <si>
    <t>ATU</t>
  </si>
  <si>
    <t>University of Galway</t>
  </si>
  <si>
    <t>MTU</t>
  </si>
  <si>
    <t>UL</t>
  </si>
  <si>
    <t>Operations group Limerick</t>
  </si>
  <si>
    <t>SiTrain - Semens</t>
  </si>
  <si>
    <t>ABB</t>
  </si>
  <si>
    <t>Cognex</t>
  </si>
  <si>
    <t xml:space="preserve">Various </t>
  </si>
  <si>
    <t>Sirus Building Energy Solutions</t>
  </si>
  <si>
    <t>Individual Manager</t>
  </si>
  <si>
    <t>Amtivo</t>
  </si>
  <si>
    <t>Stryker Limerick EHS Department</t>
  </si>
  <si>
    <t>B-Safe Group</t>
  </si>
  <si>
    <t>SQT</t>
  </si>
  <si>
    <t>CPL Group</t>
  </si>
  <si>
    <t>O`Dwyer Safety Services</t>
  </si>
  <si>
    <t xml:space="preserve">Stryker internal </t>
  </si>
  <si>
    <t>ChemHaz Solutions</t>
  </si>
  <si>
    <t>Innovection Solutions Ltd</t>
  </si>
  <si>
    <t xml:space="preserve">Stryker Quality Group </t>
  </si>
  <si>
    <t>AAMI</t>
  </si>
  <si>
    <t xml:space="preserve">3M </t>
  </si>
  <si>
    <t>Stratis</t>
  </si>
  <si>
    <t>various</t>
  </si>
  <si>
    <t>Total Eligible External Training Cost</t>
  </si>
  <si>
    <t>Total External Training Days</t>
  </si>
  <si>
    <t>Total Internal Training Days</t>
  </si>
  <si>
    <t>Total Internal Trainer Costs</t>
  </si>
  <si>
    <t>Total Ineligible External Training Cost</t>
  </si>
  <si>
    <t>3. Training Advisor Service and Contractors Staff Time in Training</t>
  </si>
  <si>
    <t>Type</t>
  </si>
  <si>
    <t>Consultant Name</t>
  </si>
  <si>
    <t>Enter Days</t>
  </si>
  <si>
    <t>Enter Fee/day</t>
  </si>
  <si>
    <t>Cost</t>
  </si>
  <si>
    <t>Training Advisor Service</t>
  </si>
  <si>
    <t>Tripgraph</t>
  </si>
  <si>
    <t>Total Days</t>
  </si>
  <si>
    <t>Total Cost</t>
  </si>
  <si>
    <t>4. Materials and general indirect costs (overheads) for the hours during which the trainees participate in the training</t>
  </si>
  <si>
    <t>Item(s)</t>
  </si>
  <si>
    <t>Supplier</t>
  </si>
  <si>
    <t>Estimated Cost</t>
  </si>
  <si>
    <t xml:space="preserve">Training Modular building to deliver internal training </t>
  </si>
  <si>
    <t xml:space="preserve">Laptops </t>
  </si>
  <si>
    <t>HP</t>
  </si>
  <si>
    <t>Material wastage during training</t>
  </si>
  <si>
    <t>Material Wastage During Training</t>
  </si>
  <si>
    <t>Put to Stock Der Day</t>
  </si>
  <si>
    <t>units</t>
  </si>
  <si>
    <t>Process by Trainees 2%</t>
  </si>
  <si>
    <t>Demonstrated Scrap - 3.9% Manufacturing Loss</t>
  </si>
  <si>
    <t>Avg. Cost per Part</t>
  </si>
  <si>
    <t>Avg. % Completion at Scrap 50%</t>
  </si>
  <si>
    <t>per day</t>
  </si>
  <si>
    <t>5 days per week</t>
  </si>
  <si>
    <t>days</t>
  </si>
  <si>
    <t>48 weeks per annum</t>
  </si>
  <si>
    <t>weeks</t>
  </si>
  <si>
    <t>3 years</t>
  </si>
  <si>
    <t>years</t>
  </si>
  <si>
    <t>Total Cost - Stryker Internal Training</t>
  </si>
  <si>
    <t>over 3 years</t>
  </si>
  <si>
    <t>4. extra staff travel &amp; subsistence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</si>
</sst>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quot;€&quot;* #,##0.00_);_(&quot;€&quot;* \(#,##0.00\);_(&quot;€&quot;* &quot;-&quot;??_);_(@_)"/>
    <numFmt numFmtId="167" formatCode="#,##0.0"/>
    <numFmt numFmtId="168" formatCode="&quot;€&quot;#,##0"/>
    <numFmt numFmtId="169" formatCode="_-* #,##0_-;\-* #,##0_-;_-* &quot;-&quot;??_-;_-@_-"/>
    <numFmt numFmtId="170" formatCode="0.0%"/>
    <numFmt numFmtId="171" formatCode="_-&quot;€&quot;* #,##0_-;\-&quot;€&quot;* #,##0_-;_-&quot;€&quot;* &quot;-&quot;??_-;_-@_-"/>
    <numFmt numFmtId="172" formatCode="0.0"/>
    <numFmt numFmtId="173" formatCode="&quot;€&quot;#,##0.00;[Red]&quot;€&quot;#,##0.00"/>
    <numFmt numFmtId="174" formatCode="#,##0.00;[Red]#,##0.00"/>
    <numFmt numFmtId="175" formatCode="#,##0;[Red]#,##0"/>
    <numFmt numFmtId="176" formatCode="&quot;€&quot;#,##0.00"/>
    <numFmt numFmtId="177" formatCode="_(* #,##0_);_(* \(#,##0\);_(* &quot;-&quot;??_);_(@_)"/>
  </numFmts>
  <fonts count="99">
    <font>
      <sz val="10"/>
      <name val="Arial"/>
    </font>
    <font>
      <sz val="11"/>
      <color theme="1"/>
      <name val="Calibri"/>
      <family val="2"/>
      <scheme val="minor"/>
    </font>
    <font>
      <sz val="10"/>
      <name val="Arial"/>
      <family val="2"/>
    </font>
    <font>
      <sz val="8"/>
      <name val="Arial"/>
      <family val="2"/>
    </font>
    <font>
      <sz val="9"/>
      <name val="Verdana"/>
      <family val="2"/>
    </font>
    <font>
      <sz val="10"/>
      <name val="Verdana"/>
      <family val="2"/>
    </font>
    <font>
      <b/>
      <sz val="9"/>
      <color indexed="9"/>
      <name val="Verdan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b/>
      <sz val="12"/>
      <name val="Arial"/>
      <family val="2"/>
    </font>
    <font>
      <sz val="10"/>
      <name val="Arial"/>
      <family val="2"/>
    </font>
    <font>
      <b/>
      <sz val="9"/>
      <name val="Arial"/>
      <family val="2"/>
    </font>
    <font>
      <sz val="10"/>
      <color theme="0"/>
      <name val="Arial"/>
      <family val="2"/>
    </font>
    <font>
      <sz val="9"/>
      <color theme="0"/>
      <name val="Arial"/>
      <family val="2"/>
    </font>
    <font>
      <sz val="11"/>
      <color theme="0"/>
      <name val="Calibri"/>
      <family val="2"/>
      <scheme val="minor"/>
    </font>
    <font>
      <sz val="16"/>
      <color theme="0"/>
      <name val="Calibri"/>
      <family val="2"/>
      <scheme val="minor"/>
    </font>
    <font>
      <sz val="9"/>
      <name val="Arial"/>
      <family val="2"/>
    </font>
    <font>
      <sz val="11"/>
      <name val="Arial"/>
      <family val="2"/>
    </font>
    <font>
      <b/>
      <sz val="11"/>
      <color rgb="FFFA7D00"/>
      <name val="Calibri"/>
      <family val="2"/>
      <scheme val="minor"/>
    </font>
    <font>
      <sz val="10"/>
      <color rgb="FFFF0000"/>
      <name val="Arial"/>
      <family val="2"/>
    </font>
    <font>
      <b/>
      <sz val="11"/>
      <name val="Arial"/>
      <family val="2"/>
    </font>
    <font>
      <sz val="11"/>
      <color rgb="FF006100"/>
      <name val="Calibri"/>
      <family val="2"/>
      <scheme val="minor"/>
    </font>
    <font>
      <b/>
      <sz val="10"/>
      <color rgb="FFFA7D00"/>
      <name val="Calibri"/>
      <family val="2"/>
      <scheme val="minor"/>
    </font>
    <font>
      <b/>
      <sz val="12"/>
      <color rgb="FFFA7D00"/>
      <name val="Calibri"/>
      <family val="2"/>
      <scheme val="minor"/>
    </font>
    <font>
      <i/>
      <sz val="14"/>
      <color rgb="FF365F91"/>
      <name val="Calibri"/>
      <family val="2"/>
      <scheme val="minor"/>
    </font>
    <font>
      <u/>
      <sz val="10"/>
      <color indexed="12"/>
      <name val="Arial"/>
      <family val="2"/>
    </font>
    <font>
      <b/>
      <sz val="18"/>
      <name val="Arial"/>
      <family val="2"/>
    </font>
    <font>
      <sz val="11"/>
      <color rgb="FF9C5700"/>
      <name val="Calibri"/>
      <family val="2"/>
      <scheme val="minor"/>
    </font>
    <font>
      <u/>
      <sz val="10"/>
      <color theme="11"/>
      <name val="Arial"/>
      <family val="2"/>
    </font>
    <font>
      <sz val="11"/>
      <color theme="1"/>
      <name val="Arial"/>
      <family val="2"/>
    </font>
    <font>
      <b/>
      <sz val="12"/>
      <color rgb="FFFA7D00"/>
      <name val="Arial"/>
      <family val="2"/>
    </font>
    <font>
      <sz val="10"/>
      <name val="Arial"/>
      <family val="2"/>
    </font>
    <font>
      <sz val="11"/>
      <color theme="0"/>
      <name val="Arial"/>
      <family val="2"/>
    </font>
    <font>
      <sz val="10"/>
      <color theme="1"/>
      <name val="Arial"/>
      <family val="2"/>
    </font>
    <font>
      <b/>
      <sz val="14"/>
      <name val="Arial"/>
      <family val="2"/>
    </font>
    <font>
      <b/>
      <sz val="16"/>
      <name val="Arial"/>
      <family val="2"/>
    </font>
    <font>
      <b/>
      <sz val="11"/>
      <color theme="1"/>
      <name val="Arial"/>
      <family val="2"/>
    </font>
    <font>
      <sz val="14"/>
      <color theme="0"/>
      <name val="Calibri"/>
      <family val="2"/>
      <scheme val="minor"/>
    </font>
    <font>
      <sz val="9"/>
      <color theme="0"/>
      <name val="Verdana"/>
      <family val="2"/>
    </font>
    <font>
      <i/>
      <sz val="11"/>
      <color theme="0"/>
      <name val="Calibri"/>
      <family val="2"/>
    </font>
    <font>
      <b/>
      <i/>
      <sz val="11"/>
      <color theme="0"/>
      <name val="Calibri"/>
      <family val="2"/>
    </font>
    <font>
      <u/>
      <sz val="10"/>
      <name val="Arial"/>
      <family val="2"/>
    </font>
    <font>
      <i/>
      <sz val="11"/>
      <name val="Calibri"/>
      <family val="2"/>
    </font>
    <font>
      <i/>
      <sz val="10"/>
      <color theme="0"/>
      <name val="Arial"/>
      <family val="2"/>
    </font>
    <font>
      <i/>
      <sz val="11"/>
      <color theme="0"/>
      <name val="Arial"/>
      <family val="2"/>
    </font>
    <font>
      <i/>
      <sz val="9"/>
      <color theme="0"/>
      <name val="Arial"/>
      <family val="2"/>
    </font>
    <font>
      <sz val="14"/>
      <color rgb="FF365F91"/>
      <name val="Calibri"/>
      <family val="2"/>
      <scheme val="minor"/>
    </font>
    <font>
      <i/>
      <sz val="24"/>
      <color rgb="FF365F91"/>
      <name val="Calibri"/>
      <family val="2"/>
      <scheme val="minor"/>
    </font>
    <font>
      <b/>
      <sz val="9"/>
      <color rgb="FFFA7D00"/>
      <name val="Calibri"/>
      <family val="2"/>
      <scheme val="minor"/>
    </font>
    <font>
      <b/>
      <sz val="10"/>
      <color theme="1"/>
      <name val="Arial"/>
      <family val="2"/>
    </font>
    <font>
      <b/>
      <sz val="9"/>
      <color theme="0"/>
      <name val="Arial"/>
      <family val="2"/>
    </font>
    <font>
      <b/>
      <sz val="10"/>
      <color rgb="FFFF0000"/>
      <name val="Arial"/>
      <family val="2"/>
    </font>
    <font>
      <i/>
      <sz val="9"/>
      <name val="Arial"/>
      <family val="2"/>
    </font>
    <font>
      <i/>
      <sz val="10"/>
      <name val="Arial"/>
      <family val="2"/>
    </font>
    <font>
      <b/>
      <i/>
      <sz val="11"/>
      <name val="Arial"/>
      <family val="2"/>
    </font>
    <font>
      <u/>
      <sz val="10"/>
      <color theme="10"/>
      <name val="Arial"/>
      <family val="2"/>
    </font>
    <font>
      <b/>
      <sz val="7"/>
      <name val="Arial"/>
      <family val="2"/>
    </font>
    <font>
      <b/>
      <sz val="10"/>
      <color theme="9" tint="-0.249977111117893"/>
      <name val="Arial"/>
      <family val="2"/>
    </font>
    <font>
      <b/>
      <sz val="11"/>
      <color rgb="FFFF0000"/>
      <name val="Arial"/>
      <family val="2"/>
    </font>
    <font>
      <b/>
      <sz val="11"/>
      <color theme="1"/>
      <name val="Calibri"/>
      <family val="2"/>
      <scheme val="minor"/>
    </font>
    <font>
      <sz val="12"/>
      <color theme="1" tint="0.34998626667073579"/>
      <name val="Arial"/>
      <family val="2"/>
    </font>
    <font>
      <b/>
      <sz val="12"/>
      <color theme="1" tint="0.34998626667073579"/>
      <name val="Arial"/>
      <family val="2"/>
    </font>
    <font>
      <b/>
      <sz val="12"/>
      <color rgb="FFC00000"/>
      <name val="Arial"/>
      <family val="2"/>
    </font>
    <font>
      <sz val="11"/>
      <name val="Calibri"/>
      <family val="2"/>
    </font>
    <font>
      <b/>
      <sz val="11"/>
      <color rgb="FFFF0000"/>
      <name val="Calibri"/>
      <family val="2"/>
    </font>
    <font>
      <b/>
      <sz val="10"/>
      <name val="Calibri"/>
      <family val="2"/>
    </font>
    <font>
      <sz val="8"/>
      <name val="Arial"/>
      <family val="2"/>
    </font>
    <font>
      <b/>
      <sz val="10"/>
      <color theme="0"/>
      <name val="Arial"/>
      <family val="2"/>
    </font>
    <font>
      <b/>
      <sz val="11"/>
      <name val="Calibri"/>
      <family val="2"/>
    </font>
    <font>
      <i/>
      <sz val="11"/>
      <name val="Arial"/>
      <family val="2"/>
    </font>
    <font>
      <b/>
      <i/>
      <sz val="10"/>
      <name val="Arial"/>
      <family val="2"/>
    </font>
    <font>
      <sz val="11"/>
      <name val="Calibri"/>
      <family val="2"/>
      <scheme val="minor"/>
    </font>
    <font>
      <b/>
      <sz val="11"/>
      <name val="Calibri"/>
      <family val="2"/>
      <scheme val="minor"/>
    </font>
    <font>
      <i/>
      <sz val="11"/>
      <color theme="0"/>
      <name val="Calibri"/>
      <family val="2"/>
      <scheme val="minor"/>
    </font>
    <font>
      <b/>
      <sz val="10"/>
      <name val="Calibri"/>
      <family val="2"/>
      <scheme val="minor"/>
    </font>
    <font>
      <b/>
      <sz val="12"/>
      <color rgb="FF0070C0"/>
      <name val="Arial"/>
      <family val="2"/>
    </font>
    <font>
      <sz val="10"/>
      <color rgb="FFFF0000"/>
      <name val="Calibri"/>
      <family val="2"/>
    </font>
    <font>
      <sz val="10"/>
      <name val="Calibri"/>
      <family val="2"/>
    </font>
    <font>
      <sz val="11"/>
      <color rgb="FFFF0000"/>
      <name val="Arial"/>
      <family val="2"/>
    </font>
    <font>
      <b/>
      <sz val="11"/>
      <color rgb="FFC00000"/>
      <name val="Arial"/>
      <family val="2"/>
    </font>
    <font>
      <sz val="9"/>
      <color rgb="FFFF0000"/>
      <name val="Arial"/>
      <family val="2"/>
    </font>
    <font>
      <b/>
      <sz val="12"/>
      <color rgb="FFC00000"/>
      <name val="Calibri"/>
      <family val="2"/>
      <scheme val="minor"/>
    </font>
    <font>
      <sz val="11"/>
      <color rgb="FF181B1E"/>
      <name val="Rajdhani"/>
      <charset val="1"/>
    </font>
  </fonts>
  <fills count="4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patternFill>
    </fill>
    <fill>
      <patternFill patternType="solid">
        <fgColor rgb="FFF2F2F2"/>
      </patternFill>
    </fill>
    <fill>
      <patternFill patternType="solid">
        <fgColor theme="0"/>
        <bgColor indexed="64"/>
      </patternFill>
    </fill>
    <fill>
      <patternFill patternType="solid">
        <fgColor rgb="FFC6EFCE"/>
      </patternFill>
    </fill>
    <fill>
      <patternFill patternType="solid">
        <fgColor theme="6" tint="0.59999389629810485"/>
        <bgColor indexed="65"/>
      </patternFill>
    </fill>
    <fill>
      <patternFill patternType="solid">
        <fgColor rgb="FFFFEB9C"/>
      </patternFill>
    </fill>
    <fill>
      <patternFill patternType="solid">
        <fgColor theme="3" tint="0.399975585192419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00B05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6"/>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FFFF00"/>
        <bgColor indexed="64"/>
      </patternFill>
    </fill>
    <fill>
      <patternFill patternType="solid">
        <fgColor rgb="FFDCE6F1"/>
        <bgColor rgb="FF000000"/>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bottom/>
      <diagonal/>
    </border>
    <border>
      <left style="thin">
        <color auto="1"/>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auto="1"/>
      </left>
      <right style="hair">
        <color auto="1"/>
      </right>
      <top style="hair">
        <color auto="1"/>
      </top>
      <bottom style="hair">
        <color auto="1"/>
      </bottom>
      <diagonal/>
    </border>
    <border>
      <left style="thin">
        <color rgb="FF7F7F7F"/>
      </left>
      <right style="thin">
        <color auto="1"/>
      </right>
      <top style="thin">
        <color rgb="FF7F7F7F"/>
      </top>
      <bottom style="thin">
        <color rgb="FF7F7F7F"/>
      </bottom>
      <diagonal/>
    </border>
    <border>
      <left/>
      <right/>
      <top/>
      <bottom style="thin">
        <color auto="1"/>
      </bottom>
      <diagonal/>
    </border>
    <border>
      <left style="thin">
        <color rgb="FF7F7F7F"/>
      </left>
      <right style="thin">
        <color auto="1"/>
      </right>
      <top style="thin">
        <color rgb="FF7F7F7F"/>
      </top>
      <bottom style="thin">
        <color auto="1"/>
      </bottom>
      <diagonal/>
    </border>
    <border>
      <left style="thin">
        <color auto="1"/>
      </left>
      <right/>
      <top style="hair">
        <color auto="1"/>
      </top>
      <bottom style="hair">
        <color auto="1"/>
      </bottom>
      <diagonal/>
    </border>
    <border>
      <left style="hair">
        <color auto="1"/>
      </left>
      <right style="hair">
        <color auto="1"/>
      </right>
      <top/>
      <bottom style="hair">
        <color auto="1"/>
      </bottom>
      <diagonal/>
    </border>
    <border>
      <left/>
      <right style="thin">
        <color auto="1"/>
      </right>
      <top/>
      <bottom style="thin">
        <color auto="1"/>
      </bottom>
      <diagonal/>
    </border>
    <border>
      <left/>
      <right style="thin">
        <color rgb="FF7F7F7F"/>
      </right>
      <top style="thin">
        <color rgb="FF7F7F7F"/>
      </top>
      <bottom style="thin">
        <color auto="1"/>
      </bottom>
      <diagonal/>
    </border>
    <border>
      <left/>
      <right style="hair">
        <color indexed="64"/>
      </right>
      <top/>
      <bottom/>
      <diagonal/>
    </border>
    <border>
      <left style="hair">
        <color indexed="64"/>
      </left>
      <right/>
      <top/>
      <bottom style="hair">
        <color auto="1"/>
      </bottom>
      <diagonal/>
    </border>
    <border>
      <left style="hair">
        <color indexed="64"/>
      </left>
      <right style="hair">
        <color indexed="64"/>
      </right>
      <top/>
      <bottom/>
      <diagonal/>
    </border>
    <border>
      <left style="thin">
        <color indexed="64"/>
      </left>
      <right style="thin">
        <color auto="1"/>
      </right>
      <top/>
      <bottom style="hair">
        <color auto="1"/>
      </bottom>
      <diagonal/>
    </border>
    <border>
      <left style="medium">
        <color indexed="64"/>
      </left>
      <right style="hair">
        <color auto="1"/>
      </right>
      <top style="hair">
        <color auto="1"/>
      </top>
      <bottom style="hair">
        <color auto="1"/>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right/>
      <top style="thin">
        <color rgb="FF7F7F7F"/>
      </top>
      <bottom style="thin">
        <color rgb="FF7F7F7F"/>
      </bottom>
      <diagonal/>
    </border>
    <border>
      <left style="medium">
        <color indexed="64"/>
      </left>
      <right/>
      <top/>
      <bottom style="hair">
        <color indexed="64"/>
      </bottom>
      <diagonal/>
    </border>
    <border>
      <left style="medium">
        <color indexed="64"/>
      </left>
      <right/>
      <top style="thin">
        <color rgb="FF7F7F7F"/>
      </top>
      <bottom/>
      <diagonal/>
    </border>
    <border>
      <left/>
      <right style="medium">
        <color indexed="64"/>
      </right>
      <top style="thin">
        <color rgb="FF7F7F7F"/>
      </top>
      <bottom/>
      <diagonal/>
    </border>
    <border>
      <left/>
      <right/>
      <top style="hair">
        <color auto="1"/>
      </top>
      <bottom/>
      <diagonal/>
    </border>
    <border>
      <left style="thin">
        <color auto="1"/>
      </left>
      <right style="thin">
        <color rgb="FF7F7F7F"/>
      </right>
      <top/>
      <bottom/>
      <diagonal/>
    </border>
    <border>
      <left style="thin">
        <color auto="1"/>
      </left>
      <right style="thin">
        <color auto="1"/>
      </right>
      <top/>
      <bottom/>
      <diagonal/>
    </border>
    <border>
      <left style="hair">
        <color auto="1"/>
      </left>
      <right style="thin">
        <color indexed="64"/>
      </right>
      <top/>
      <bottom style="hair">
        <color auto="1"/>
      </bottom>
      <diagonal/>
    </border>
    <border>
      <left style="thin">
        <color auto="1"/>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auto="1"/>
      </left>
      <right/>
      <top/>
      <bottom style="thin">
        <color indexed="64"/>
      </bottom>
      <diagonal/>
    </border>
    <border>
      <left/>
      <right style="hair">
        <color auto="1"/>
      </right>
      <top/>
      <bottom style="hair">
        <color auto="1"/>
      </bottom>
      <diagonal/>
    </border>
    <border>
      <left style="thin">
        <color indexed="64"/>
      </left>
      <right style="hair">
        <color auto="1"/>
      </right>
      <top/>
      <bottom/>
      <diagonal/>
    </border>
    <border>
      <left style="thin">
        <color auto="1"/>
      </left>
      <right/>
      <top style="hair">
        <color indexed="64"/>
      </top>
      <bottom/>
      <diagonal/>
    </border>
    <border>
      <left style="thin">
        <color indexed="64"/>
      </left>
      <right style="thin">
        <color rgb="FF7F7F7F"/>
      </right>
      <top style="thin">
        <color rgb="FF7F7F7F"/>
      </top>
      <bottom style="thin">
        <color rgb="FF7F7F7F"/>
      </bottom>
      <diagonal/>
    </border>
    <border>
      <left style="hair">
        <color indexed="64"/>
      </left>
      <right style="thin">
        <color auto="1"/>
      </right>
      <top style="hair">
        <color auto="1"/>
      </top>
      <bottom style="hair">
        <color auto="1"/>
      </bottom>
      <diagonal/>
    </border>
    <border>
      <left/>
      <right style="thin">
        <color indexed="64"/>
      </right>
      <top style="hair">
        <color auto="1"/>
      </top>
      <bottom style="hair">
        <color auto="1"/>
      </bottom>
      <diagonal/>
    </border>
    <border>
      <left/>
      <right style="thin">
        <color auto="1"/>
      </right>
      <top style="thin">
        <color indexed="64"/>
      </top>
      <bottom style="thin">
        <color auto="1"/>
      </bottom>
      <diagonal/>
    </border>
    <border>
      <left/>
      <right/>
      <top style="thin">
        <color indexed="64"/>
      </top>
      <bottom style="thin">
        <color indexed="64"/>
      </bottom>
      <diagonal/>
    </border>
    <border>
      <left/>
      <right style="thin">
        <color indexed="64"/>
      </right>
      <top/>
      <bottom style="hair">
        <color auto="1"/>
      </bottom>
      <diagonal/>
    </border>
    <border>
      <left style="hair">
        <color auto="1"/>
      </left>
      <right style="thin">
        <color indexed="64"/>
      </right>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style="thin">
        <color auto="1"/>
      </right>
      <top/>
      <bottom style="thin">
        <color rgb="FF00B050"/>
      </bottom>
      <diagonal/>
    </border>
    <border>
      <left/>
      <right style="thin">
        <color rgb="FF00B050"/>
      </right>
      <top/>
      <bottom style="thin">
        <color rgb="FF00B050"/>
      </bottom>
      <diagonal/>
    </border>
    <border>
      <left/>
      <right style="medium">
        <color indexed="64"/>
      </right>
      <top style="thin">
        <color indexed="64"/>
      </top>
      <bottom style="thin">
        <color indexed="64"/>
      </bottom>
      <diagonal/>
    </border>
    <border>
      <left style="medium">
        <color indexed="64"/>
      </left>
      <right style="thin">
        <color auto="1"/>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indexed="64"/>
      </left>
      <right style="thin">
        <color auto="1"/>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thin">
        <color auto="1"/>
      </right>
      <top/>
      <bottom style="medium">
        <color indexed="64"/>
      </bottom>
      <diagonal/>
    </border>
    <border>
      <left style="thin">
        <color indexed="64"/>
      </left>
      <right style="thin">
        <color auto="1"/>
      </right>
      <top/>
      <bottom style="medium">
        <color indexed="64"/>
      </bottom>
      <diagonal/>
    </border>
    <border>
      <left style="thin">
        <color indexed="64"/>
      </left>
      <right style="thin">
        <color indexed="64"/>
      </right>
      <top style="hair">
        <color auto="1"/>
      </top>
      <bottom style="hair">
        <color auto="1"/>
      </bottom>
      <diagonal/>
    </border>
    <border>
      <left style="medium">
        <color indexed="64"/>
      </left>
      <right style="medium">
        <color indexed="64"/>
      </right>
      <top style="medium">
        <color indexed="64"/>
      </top>
      <bottom style="medium">
        <color indexed="64"/>
      </bottom>
      <diagonal/>
    </border>
    <border>
      <left style="thin">
        <color indexed="64"/>
      </left>
      <right style="thin">
        <color auto="1"/>
      </right>
      <top style="thin">
        <color indexed="64"/>
      </top>
      <bottom/>
      <diagonal/>
    </border>
    <border>
      <left/>
      <right/>
      <top style="thin">
        <color indexed="64"/>
      </top>
      <bottom/>
      <diagonal/>
    </border>
    <border>
      <left style="thin">
        <color auto="1"/>
      </left>
      <right/>
      <top style="thin">
        <color indexed="64"/>
      </top>
      <bottom/>
      <diagonal/>
    </border>
    <border>
      <left style="medium">
        <color indexed="64"/>
      </left>
      <right/>
      <top style="thin">
        <color auto="1"/>
      </top>
      <bottom/>
      <diagonal/>
    </border>
    <border>
      <left/>
      <right style="thin">
        <color indexed="64"/>
      </right>
      <top style="thin">
        <color auto="1"/>
      </top>
      <bottom/>
      <diagonal/>
    </border>
    <border>
      <left style="hair">
        <color indexed="64"/>
      </left>
      <right/>
      <top/>
      <bottom/>
      <diagonal/>
    </border>
    <border>
      <left style="thick">
        <color indexed="64"/>
      </left>
      <right/>
      <top/>
      <bottom/>
      <diagonal/>
    </border>
    <border>
      <left style="thin">
        <color indexed="64"/>
      </left>
      <right style="thick">
        <color indexed="64"/>
      </right>
      <top style="thin">
        <color indexed="64"/>
      </top>
      <bottom style="thin">
        <color auto="1"/>
      </bottom>
      <diagonal/>
    </border>
    <border>
      <left/>
      <right style="thick">
        <color indexed="64"/>
      </right>
      <top style="thin">
        <color indexed="64"/>
      </top>
      <bottom style="thin">
        <color auto="1"/>
      </bottom>
      <diagonal/>
    </border>
    <border>
      <left style="thin">
        <color indexed="64"/>
      </left>
      <right style="thick">
        <color indexed="64"/>
      </right>
      <top style="thin">
        <color indexed="64"/>
      </top>
      <bottom style="medium">
        <color indexed="64"/>
      </bottom>
      <diagonal/>
    </border>
    <border>
      <left style="thin">
        <color indexed="64"/>
      </left>
      <right style="thick">
        <color indexed="64"/>
      </right>
      <top/>
      <bottom style="medium">
        <color indexed="64"/>
      </bottom>
      <diagonal/>
    </border>
    <border>
      <left style="medium">
        <color indexed="64"/>
      </left>
      <right/>
      <top/>
      <bottom style="thin">
        <color indexed="64"/>
      </bottom>
      <diagonal/>
    </border>
    <border>
      <left/>
      <right style="thick">
        <color indexed="64"/>
      </right>
      <top/>
      <bottom style="thin">
        <color auto="1"/>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style="thick">
        <color indexed="64"/>
      </right>
      <top/>
      <bottom/>
      <diagonal/>
    </border>
    <border>
      <left/>
      <right style="thin">
        <color auto="1"/>
      </right>
      <top style="thin">
        <color indexed="64"/>
      </top>
      <bottom style="medium">
        <color indexed="64"/>
      </bottom>
      <diagonal/>
    </border>
    <border>
      <left/>
      <right style="thin">
        <color auto="1"/>
      </right>
      <top/>
      <bottom style="medium">
        <color indexed="64"/>
      </bottom>
      <diagonal/>
    </border>
    <border>
      <left/>
      <right/>
      <top/>
      <bottom style="thick">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right/>
      <top/>
      <bottom style="thin">
        <color rgb="FF7F7F7F"/>
      </bottom>
      <diagonal/>
    </border>
    <border>
      <left/>
      <right style="thin">
        <color indexed="64"/>
      </right>
      <top style="thin">
        <color rgb="FF7F7F7F"/>
      </top>
      <bottom style="thin">
        <color auto="1"/>
      </bottom>
      <diagonal/>
    </border>
    <border>
      <left style="thin">
        <color rgb="FF7F7F7F"/>
      </left>
      <right style="thin">
        <color auto="1"/>
      </right>
      <top style="thin">
        <color indexed="64"/>
      </top>
      <bottom style="thin">
        <color rgb="FF7F7F7F"/>
      </bottom>
      <diagonal/>
    </border>
    <border>
      <left style="hair">
        <color indexed="64"/>
      </left>
      <right style="double">
        <color indexed="64"/>
      </right>
      <top/>
      <bottom style="hair">
        <color auto="1"/>
      </bottom>
      <diagonal/>
    </border>
    <border>
      <left style="hair">
        <color auto="1"/>
      </left>
      <right style="double">
        <color indexed="64"/>
      </right>
      <top style="hair">
        <color auto="1"/>
      </top>
      <bottom style="hair">
        <color auto="1"/>
      </bottom>
      <diagonal/>
    </border>
    <border>
      <left/>
      <right/>
      <top style="hair">
        <color auto="1"/>
      </top>
      <bottom style="thin">
        <color rgb="FF7F7F7F"/>
      </bottom>
      <diagonal/>
    </border>
    <border>
      <left/>
      <right style="thin">
        <color rgb="FF7F7F7F"/>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rgb="FF95B3D7"/>
      </top>
      <bottom style="thin">
        <color rgb="FF95B3D7"/>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
      <left/>
      <right/>
      <top style="thin">
        <color rgb="FF44B3E1"/>
      </top>
      <bottom style="thin">
        <color rgb="FF44B3E1"/>
      </bottom>
      <diagonal/>
    </border>
    <border>
      <left/>
      <right style="hair">
        <color indexed="64"/>
      </right>
      <top style="hair">
        <color auto="1"/>
      </top>
      <bottom/>
      <diagonal/>
    </border>
  </borders>
  <cellStyleXfs count="70">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43" fontId="2" fillId="0" borderId="0" applyFont="0" applyFill="0" applyBorder="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 fillId="23" borderId="7" applyNumberFormat="0" applyFon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30" fillId="24" borderId="0" applyNumberFormat="0" applyBorder="0" applyAlignment="0" applyProtection="0"/>
    <xf numFmtId="0" fontId="34" fillId="25" borderId="16" applyNumberFormat="0" applyAlignment="0" applyProtection="0"/>
    <xf numFmtId="9" fontId="26" fillId="0" borderId="0" applyFont="0" applyFill="0" applyBorder="0" applyAlignment="0" applyProtection="0"/>
    <xf numFmtId="0" fontId="5" fillId="0" borderId="0"/>
    <xf numFmtId="0" fontId="37" fillId="27" borderId="0" applyNumberFormat="0" applyBorder="0" applyAlignment="0" applyProtection="0"/>
    <xf numFmtId="43" fontId="26" fillId="0" borderId="0" applyFont="0" applyFill="0" applyBorder="0" applyAlignment="0" applyProtection="0"/>
    <xf numFmtId="0" fontId="1" fillId="0" borderId="0"/>
    <xf numFmtId="0" fontId="39" fillId="25" borderId="16" applyNumberFormat="0" applyAlignment="0" applyProtection="0"/>
    <xf numFmtId="9" fontId="1" fillId="0" borderId="0" applyFont="0" applyFill="0" applyBorder="0" applyAlignment="0" applyProtection="0"/>
    <xf numFmtId="165" fontId="1" fillId="0" borderId="0" applyFont="0" applyFill="0" applyBorder="0" applyAlignment="0" applyProtection="0"/>
    <xf numFmtId="0" fontId="41" fillId="0" borderId="0" applyNumberFormat="0" applyFill="0" applyBorder="0" applyAlignment="0" applyProtection="0">
      <alignment vertical="top"/>
      <protection locked="0"/>
    </xf>
    <xf numFmtId="0" fontId="1" fillId="28" borderId="0" applyNumberFormat="0" applyBorder="0" applyAlignment="0" applyProtection="0"/>
    <xf numFmtId="44" fontId="2" fillId="0" borderId="0" applyFont="0" applyFill="0" applyBorder="0" applyAlignment="0" applyProtection="0"/>
    <xf numFmtId="165" fontId="26" fillId="0" borderId="0" applyFont="0" applyFill="0" applyBorder="0" applyAlignment="0" applyProtection="0"/>
    <xf numFmtId="0" fontId="43" fillId="29" borderId="0" applyNumberFormat="0" applyBorder="0" applyAlignment="0" applyProtection="0"/>
    <xf numFmtId="166" fontId="26"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43" fontId="47" fillId="0" borderId="0" applyFont="0" applyFill="0" applyBorder="0" applyAlignment="0" applyProtection="0"/>
    <xf numFmtId="9" fontId="47" fillId="0" borderId="0" applyFont="0" applyFill="0" applyBorder="0" applyAlignment="0" applyProtection="0"/>
    <xf numFmtId="16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71" fillId="0" borderId="0" applyNumberFormat="0" applyFill="0" applyBorder="0" applyAlignment="0" applyProtection="0"/>
  </cellStyleXfs>
  <cellXfs count="527">
    <xf numFmtId="0" fontId="0" fillId="0" borderId="0" xfId="0"/>
    <xf numFmtId="0" fontId="40" fillId="0" borderId="0" xfId="0" applyFont="1"/>
    <xf numFmtId="0" fontId="32" fillId="0" borderId="0" xfId="0" applyFont="1" applyAlignment="1">
      <alignment horizontal="center" vertical="center"/>
    </xf>
    <xf numFmtId="0" fontId="45" fillId="0" borderId="0" xfId="49" applyFont="1" applyAlignment="1">
      <alignment vertical="center"/>
    </xf>
    <xf numFmtId="0" fontId="45" fillId="0" borderId="0" xfId="49" applyFont="1" applyAlignment="1">
      <alignment horizontal="center" vertical="center"/>
    </xf>
    <xf numFmtId="0" fontId="45" fillId="0" borderId="0" xfId="49" applyFont="1" applyAlignment="1">
      <alignment horizontal="center"/>
    </xf>
    <xf numFmtId="0" fontId="2" fillId="0" borderId="0" xfId="0" applyFont="1"/>
    <xf numFmtId="0" fontId="45" fillId="0" borderId="0" xfId="49" applyFont="1" applyAlignment="1">
      <alignment horizontal="right" vertical="center"/>
    </xf>
    <xf numFmtId="0" fontId="29" fillId="0" borderId="0" xfId="49" applyFont="1" applyAlignment="1">
      <alignment horizontal="center" vertical="center"/>
    </xf>
    <xf numFmtId="0" fontId="32" fillId="0" borderId="0" xfId="49" applyFont="1" applyAlignment="1">
      <alignment horizontal="center" vertical="center"/>
    </xf>
    <xf numFmtId="0" fontId="2" fillId="0" borderId="0" xfId="0" applyFont="1" applyAlignment="1">
      <alignment vertical="center"/>
    </xf>
    <xf numFmtId="0" fontId="33" fillId="0" borderId="0" xfId="49" applyFont="1" applyAlignment="1">
      <alignment vertical="center"/>
    </xf>
    <xf numFmtId="0" fontId="33" fillId="0" borderId="0" xfId="49" applyFont="1" applyAlignment="1">
      <alignment horizontal="center" vertical="center"/>
    </xf>
    <xf numFmtId="0" fontId="12" fillId="0" borderId="0" xfId="29" applyAlignment="1">
      <alignment horizontal="left" vertical="center"/>
    </xf>
    <xf numFmtId="0" fontId="0" fillId="0" borderId="0" xfId="0" applyAlignment="1">
      <alignment horizontal="center"/>
    </xf>
    <xf numFmtId="0" fontId="2" fillId="0" borderId="0" xfId="0" applyFont="1" applyAlignment="1">
      <alignment horizontal="center"/>
    </xf>
    <xf numFmtId="0" fontId="2" fillId="0" borderId="0" xfId="49" applyFont="1" applyAlignment="1">
      <alignment vertical="center"/>
    </xf>
    <xf numFmtId="0" fontId="50" fillId="0" borderId="0" xfId="0" applyFont="1" applyAlignment="1">
      <alignment horizontal="left" vertical="center"/>
    </xf>
    <xf numFmtId="0" fontId="51" fillId="0" borderId="0" xfId="0" applyFont="1" applyAlignment="1">
      <alignment horizontal="left" vertical="center"/>
    </xf>
    <xf numFmtId="0" fontId="52" fillId="0" borderId="0" xfId="49" applyFont="1" applyAlignment="1">
      <alignment horizontal="right" vertical="center"/>
    </xf>
    <xf numFmtId="167" fontId="32" fillId="0" borderId="0" xfId="65" applyNumberFormat="1" applyFont="1" applyAlignment="1">
      <alignment horizontal="right" vertical="center" wrapText="1"/>
    </xf>
    <xf numFmtId="0" fontId="2" fillId="0" borderId="0" xfId="0" applyFont="1" applyAlignment="1">
      <alignment horizontal="center" vertical="center"/>
    </xf>
    <xf numFmtId="0" fontId="48" fillId="0" borderId="0" xfId="49" applyFont="1" applyAlignment="1">
      <alignment horizontal="center" vertical="center"/>
    </xf>
    <xf numFmtId="0" fontId="55" fillId="0" borderId="0" xfId="29" applyFont="1" applyAlignment="1">
      <alignment horizontal="center" vertical="center"/>
    </xf>
    <xf numFmtId="0" fontId="48" fillId="0" borderId="0" xfId="49" applyFont="1" applyAlignment="1">
      <alignment vertical="center"/>
    </xf>
    <xf numFmtId="0" fontId="55" fillId="0" borderId="0" xfId="29" applyFont="1" applyAlignment="1">
      <alignment horizontal="left" vertical="center"/>
    </xf>
    <xf numFmtId="0" fontId="55" fillId="0" borderId="0" xfId="29" applyFont="1" applyAlignment="1">
      <alignment horizontal="center"/>
    </xf>
    <xf numFmtId="0" fontId="55" fillId="0" borderId="0" xfId="29" applyFont="1"/>
    <xf numFmtId="0" fontId="48" fillId="0" borderId="0" xfId="49" applyFont="1" applyAlignment="1">
      <alignment horizontal="center"/>
    </xf>
    <xf numFmtId="0" fontId="56" fillId="0" borderId="0" xfId="29" applyFont="1" applyAlignment="1">
      <alignment horizontal="left" vertical="center"/>
    </xf>
    <xf numFmtId="0" fontId="55" fillId="0" borderId="0" xfId="29" applyFont="1" applyAlignment="1">
      <alignment vertical="center"/>
    </xf>
    <xf numFmtId="9" fontId="55" fillId="0" borderId="0" xfId="29" applyNumberFormat="1" applyFont="1" applyAlignment="1">
      <alignment horizontal="center" vertical="center"/>
    </xf>
    <xf numFmtId="0" fontId="56" fillId="0" borderId="0" xfId="29" applyFont="1" applyAlignment="1">
      <alignment vertical="center"/>
    </xf>
    <xf numFmtId="0" fontId="45" fillId="0" borderId="12" xfId="49" applyFont="1" applyBorder="1" applyAlignment="1" applyProtection="1">
      <alignment horizontal="center" vertical="center"/>
      <protection locked="0"/>
    </xf>
    <xf numFmtId="0" fontId="57" fillId="0" borderId="0" xfId="53" applyFont="1" applyAlignment="1" applyProtection="1">
      <alignment horizontal="center" vertical="center"/>
    </xf>
    <xf numFmtId="0" fontId="58" fillId="0" borderId="0" xfId="29" applyFont="1" applyAlignment="1">
      <alignment horizontal="center" vertical="center"/>
    </xf>
    <xf numFmtId="0" fontId="59" fillId="0" borderId="0" xfId="0" applyFont="1" applyAlignment="1">
      <alignment horizontal="center" vertical="center"/>
    </xf>
    <xf numFmtId="0" fontId="60" fillId="0" borderId="0" xfId="49" applyFont="1" applyAlignment="1">
      <alignment horizontal="center" vertical="center"/>
    </xf>
    <xf numFmtId="0" fontId="60" fillId="0" borderId="0" xfId="0" applyFont="1" applyAlignment="1">
      <alignment horizontal="center" vertical="center"/>
    </xf>
    <xf numFmtId="0" fontId="62" fillId="0" borderId="0" xfId="0" applyFont="1"/>
    <xf numFmtId="0" fontId="63" fillId="0" borderId="0" xfId="0" applyFont="1"/>
    <xf numFmtId="9" fontId="36" fillId="0" borderId="0" xfId="44" applyNumberFormat="1" applyFont="1" applyFill="1" applyBorder="1" applyAlignment="1" applyProtection="1">
      <alignment horizontal="left" vertical="center"/>
      <protection locked="0"/>
    </xf>
    <xf numFmtId="3" fontId="36" fillId="0" borderId="0" xfId="44" applyNumberFormat="1" applyFont="1" applyFill="1" applyBorder="1" applyAlignment="1" applyProtection="1">
      <alignment horizontal="left" vertical="center"/>
      <protection locked="0"/>
    </xf>
    <xf numFmtId="0" fontId="2" fillId="0" borderId="0" xfId="66"/>
    <xf numFmtId="0" fontId="4" fillId="0" borderId="0" xfId="66" applyFont="1" applyAlignment="1">
      <alignment vertical="center"/>
    </xf>
    <xf numFmtId="0" fontId="4" fillId="0" borderId="0" xfId="66" applyFont="1" applyAlignment="1">
      <alignment horizontal="center" vertical="center"/>
    </xf>
    <xf numFmtId="0" fontId="2" fillId="0" borderId="0" xfId="66" applyProtection="1">
      <protection locked="0"/>
    </xf>
    <xf numFmtId="0" fontId="6" fillId="0" borderId="0" xfId="66" applyFont="1" applyAlignment="1">
      <alignment vertical="center"/>
    </xf>
    <xf numFmtId="0" fontId="2" fillId="0" borderId="0" xfId="66" applyAlignment="1">
      <alignment vertical="center" wrapText="1"/>
    </xf>
    <xf numFmtId="0" fontId="2" fillId="0" borderId="0" xfId="66" applyAlignment="1">
      <alignment horizontal="center" vertical="center" wrapText="1"/>
    </xf>
    <xf numFmtId="0" fontId="2" fillId="0" borderId="0" xfId="66" applyAlignment="1" applyProtection="1">
      <alignment vertical="center" wrapText="1"/>
      <protection locked="0"/>
    </xf>
    <xf numFmtId="0" fontId="48" fillId="0" borderId="0" xfId="66" applyFont="1" applyAlignment="1">
      <alignment vertical="center"/>
    </xf>
    <xf numFmtId="0" fontId="48" fillId="0" borderId="0" xfId="66" applyFont="1" applyAlignment="1">
      <alignment vertical="center" wrapText="1"/>
    </xf>
    <xf numFmtId="0" fontId="48" fillId="0" borderId="0" xfId="66" applyFont="1" applyAlignment="1">
      <alignment horizontal="center" vertical="center" wrapText="1"/>
    </xf>
    <xf numFmtId="0" fontId="48" fillId="0" borderId="0" xfId="66" applyFont="1" applyAlignment="1" applyProtection="1">
      <alignment vertical="center" wrapText="1"/>
      <protection locked="0"/>
    </xf>
    <xf numFmtId="0" fontId="2" fillId="0" borderId="11" xfId="66" applyBorder="1"/>
    <xf numFmtId="0" fontId="32" fillId="0" borderId="0" xfId="66" applyFont="1" applyAlignment="1" applyProtection="1">
      <alignment vertical="center"/>
      <protection locked="0"/>
    </xf>
    <xf numFmtId="0" fontId="2" fillId="0" borderId="11" xfId="66" quotePrefix="1" applyBorder="1"/>
    <xf numFmtId="0" fontId="2" fillId="0" borderId="0" xfId="66" quotePrefix="1"/>
    <xf numFmtId="0" fontId="2" fillId="0" borderId="0" xfId="66" applyAlignment="1">
      <alignment horizontal="center" wrapText="1"/>
    </xf>
    <xf numFmtId="0" fontId="48" fillId="0" borderId="0" xfId="66" applyFont="1" applyAlignment="1" applyProtection="1">
      <alignment vertical="center"/>
      <protection locked="0"/>
    </xf>
    <xf numFmtId="0" fontId="2" fillId="0" borderId="0" xfId="66" applyAlignment="1">
      <alignment horizontal="left"/>
    </xf>
    <xf numFmtId="0" fontId="33" fillId="0" borderId="0" xfId="66" applyFont="1" applyAlignment="1">
      <alignment horizontal="center" vertical="center" wrapText="1"/>
    </xf>
    <xf numFmtId="0" fontId="32" fillId="0" borderId="0" xfId="66" applyFont="1" applyAlignment="1">
      <alignment horizontal="left" wrapText="1"/>
    </xf>
    <xf numFmtId="0" fontId="32" fillId="0" borderId="0" xfId="66" applyFont="1" applyAlignment="1">
      <alignment vertical="center"/>
    </xf>
    <xf numFmtId="0" fontId="32" fillId="0" borderId="0" xfId="66" applyFont="1" applyAlignment="1" applyProtection="1">
      <alignment horizontal="left" vertical="center"/>
      <protection locked="0"/>
    </xf>
    <xf numFmtId="0" fontId="35" fillId="0" borderId="0" xfId="66" applyFont="1" applyProtection="1">
      <protection locked="0"/>
    </xf>
    <xf numFmtId="0" fontId="32" fillId="0" borderId="0" xfId="66" applyFont="1" applyAlignment="1" applyProtection="1">
      <alignment wrapText="1"/>
      <protection locked="0"/>
    </xf>
    <xf numFmtId="0" fontId="42" fillId="0" borderId="0" xfId="66" applyFont="1" applyAlignment="1">
      <alignment vertical="center"/>
    </xf>
    <xf numFmtId="0" fontId="2" fillId="0" borderId="0" xfId="66" applyAlignment="1">
      <alignment vertical="center"/>
    </xf>
    <xf numFmtId="0" fontId="2" fillId="0" borderId="0" xfId="66" applyAlignment="1" applyProtection="1">
      <alignment vertical="center"/>
      <protection locked="0"/>
    </xf>
    <xf numFmtId="0" fontId="3" fillId="0" borderId="0" xfId="66" applyFont="1" applyAlignment="1" applyProtection="1">
      <alignment horizontal="left" vertical="center"/>
      <protection locked="0"/>
    </xf>
    <xf numFmtId="0" fontId="32" fillId="0" borderId="0" xfId="66" applyFont="1" applyAlignment="1" applyProtection="1">
      <alignment horizontal="center" wrapText="1"/>
      <protection locked="0"/>
    </xf>
    <xf numFmtId="0" fontId="32" fillId="0" borderId="0" xfId="66" applyFont="1" applyAlignment="1" applyProtection="1">
      <alignment horizontal="center"/>
      <protection locked="0"/>
    </xf>
    <xf numFmtId="0" fontId="2" fillId="0" borderId="0" xfId="66" applyAlignment="1">
      <alignment vertical="top" wrapText="1"/>
    </xf>
    <xf numFmtId="0" fontId="2" fillId="0" borderId="0" xfId="66" applyAlignment="1">
      <alignment horizontal="center" vertical="top" wrapText="1"/>
    </xf>
    <xf numFmtId="0" fontId="2" fillId="0" borderId="0" xfId="66" applyAlignment="1">
      <alignment vertical="top"/>
    </xf>
    <xf numFmtId="0" fontId="2" fillId="0" borderId="0" xfId="66" applyAlignment="1" applyProtection="1">
      <alignment vertical="top" wrapText="1"/>
      <protection locked="0"/>
    </xf>
    <xf numFmtId="0" fontId="2" fillId="0" borderId="0" xfId="66" applyAlignment="1" applyProtection="1">
      <alignment vertical="top"/>
      <protection locked="0"/>
    </xf>
    <xf numFmtId="0" fontId="2" fillId="0" borderId="11" xfId="66" quotePrefix="1" applyBorder="1" applyAlignment="1">
      <alignment vertical="top"/>
    </xf>
    <xf numFmtId="0" fontId="2" fillId="0" borderId="0" xfId="66" quotePrefix="1" applyAlignment="1">
      <alignment vertical="top"/>
    </xf>
    <xf numFmtId="0" fontId="32" fillId="0" borderId="0" xfId="66" applyFont="1" applyAlignment="1" applyProtection="1">
      <alignment vertical="top"/>
      <protection locked="0"/>
    </xf>
    <xf numFmtId="171" fontId="2" fillId="0" borderId="0" xfId="66" applyNumberFormat="1" applyProtection="1">
      <protection locked="0"/>
    </xf>
    <xf numFmtId="0" fontId="2" fillId="0" borderId="11" xfId="66" applyBorder="1" applyAlignment="1">
      <alignment vertical="center" wrapText="1"/>
    </xf>
    <xf numFmtId="0" fontId="24" fillId="0" borderId="0" xfId="66" applyFont="1"/>
    <xf numFmtId="0" fontId="24" fillId="0" borderId="0" xfId="66" applyFont="1" applyProtection="1">
      <protection locked="0"/>
    </xf>
    <xf numFmtId="0" fontId="27" fillId="0" borderId="0" xfId="66" applyFont="1" applyAlignment="1" applyProtection="1">
      <alignment wrapText="1"/>
      <protection locked="0"/>
    </xf>
    <xf numFmtId="0" fontId="69" fillId="0" borderId="0" xfId="66" applyFont="1"/>
    <xf numFmtId="0" fontId="69" fillId="0" borderId="0" xfId="66" applyFont="1" applyProtection="1">
      <protection locked="0"/>
    </xf>
    <xf numFmtId="0" fontId="68" fillId="0" borderId="0" xfId="66" applyFont="1" applyAlignment="1" applyProtection="1">
      <alignment wrapText="1"/>
      <protection locked="0"/>
    </xf>
    <xf numFmtId="9" fontId="70" fillId="0" borderId="0" xfId="44" applyNumberFormat="1" applyFont="1" applyFill="1" applyBorder="1" applyAlignment="1" applyProtection="1">
      <alignment horizontal="left" vertical="center"/>
      <protection locked="0"/>
    </xf>
    <xf numFmtId="3" fontId="70" fillId="0" borderId="0" xfId="44" applyNumberFormat="1" applyFont="1" applyFill="1" applyBorder="1" applyAlignment="1" applyProtection="1">
      <alignment horizontal="left" vertical="center"/>
      <protection locked="0"/>
    </xf>
    <xf numFmtId="0" fontId="2" fillId="0" borderId="0" xfId="66" applyAlignment="1">
      <alignment horizontal="center"/>
    </xf>
    <xf numFmtId="0" fontId="3" fillId="0" borderId="0" xfId="66" applyFont="1" applyAlignment="1">
      <alignment horizontal="left" vertical="center" wrapText="1"/>
    </xf>
    <xf numFmtId="0" fontId="29" fillId="0" borderId="0" xfId="66" applyFont="1" applyAlignment="1">
      <alignment vertical="center"/>
    </xf>
    <xf numFmtId="0" fontId="29" fillId="0" borderId="25" xfId="66" applyFont="1" applyBorder="1" applyAlignment="1">
      <alignment vertical="center"/>
    </xf>
    <xf numFmtId="0" fontId="3" fillId="0" borderId="0" xfId="66" quotePrefix="1" applyFont="1" applyAlignment="1">
      <alignment horizontal="left" vertical="center"/>
    </xf>
    <xf numFmtId="0" fontId="2" fillId="0" borderId="0" xfId="66" applyAlignment="1">
      <alignment wrapText="1"/>
    </xf>
    <xf numFmtId="0" fontId="29" fillId="0" borderId="0" xfId="66" applyFont="1"/>
    <xf numFmtId="0" fontId="28" fillId="0" borderId="0" xfId="66" applyFont="1"/>
    <xf numFmtId="0" fontId="54" fillId="0" borderId="0" xfId="66" applyFont="1" applyAlignment="1">
      <alignment vertical="center"/>
    </xf>
    <xf numFmtId="0" fontId="28" fillId="0" borderId="0" xfId="66" applyFont="1" applyAlignment="1">
      <alignment vertical="center"/>
    </xf>
    <xf numFmtId="0" fontId="28" fillId="0" borderId="0" xfId="66" applyFont="1" applyAlignment="1">
      <alignment vertical="top"/>
    </xf>
    <xf numFmtId="0" fontId="28" fillId="0" borderId="10" xfId="66" applyFont="1" applyBorder="1" applyAlignment="1">
      <alignment vertical="center"/>
    </xf>
    <xf numFmtId="0" fontId="28" fillId="0" borderId="25" xfId="66" applyFont="1" applyBorder="1"/>
    <xf numFmtId="171" fontId="34" fillId="0" borderId="0" xfId="44" applyNumberFormat="1" applyFill="1" applyBorder="1" applyAlignment="1">
      <alignment vertical="center"/>
    </xf>
    <xf numFmtId="0" fontId="66" fillId="0" borderId="0" xfId="66" applyFont="1"/>
    <xf numFmtId="0" fontId="61" fillId="0" borderId="0" xfId="66" applyFont="1"/>
    <xf numFmtId="0" fontId="71" fillId="0" borderId="0" xfId="69" applyFill="1" applyAlignment="1">
      <alignment horizontal="right"/>
    </xf>
    <xf numFmtId="0" fontId="45" fillId="0" borderId="24" xfId="49" applyFont="1" applyBorder="1" applyAlignment="1" applyProtection="1">
      <alignment horizontal="center" vertical="center"/>
      <protection locked="0"/>
    </xf>
    <xf numFmtId="0" fontId="72" fillId="0" borderId="0" xfId="66" applyFont="1" applyAlignment="1">
      <alignment horizontal="center" vertical="center"/>
    </xf>
    <xf numFmtId="0" fontId="67" fillId="0" borderId="0" xfId="66" applyFont="1"/>
    <xf numFmtId="4" fontId="2" fillId="26" borderId="12" xfId="28" applyNumberFormat="1" applyFill="1" applyBorder="1" applyAlignment="1" applyProtection="1">
      <alignment horizontal="center" vertical="center" wrapText="1"/>
    </xf>
    <xf numFmtId="4" fontId="2" fillId="26" borderId="12" xfId="28" applyNumberFormat="1" applyFill="1" applyBorder="1" applyAlignment="1" applyProtection="1">
      <alignment horizontal="center" vertical="center" wrapText="1"/>
      <protection locked="0"/>
    </xf>
    <xf numFmtId="3" fontId="2" fillId="26" borderId="12" xfId="28" applyNumberFormat="1" applyFill="1" applyBorder="1" applyAlignment="1" applyProtection="1">
      <alignment horizontal="center" vertical="center" wrapText="1"/>
      <protection locked="0"/>
    </xf>
    <xf numFmtId="0" fontId="24" fillId="0" borderId="24" xfId="66" applyFont="1" applyBorder="1" applyAlignment="1">
      <alignment horizontal="center" vertical="center" wrapText="1"/>
    </xf>
    <xf numFmtId="0" fontId="31" fillId="0" borderId="0" xfId="43" applyFont="1" applyFill="1" applyBorder="1" applyProtection="1">
      <protection locked="0"/>
    </xf>
    <xf numFmtId="0" fontId="31" fillId="0" borderId="0" xfId="43" applyFont="1" applyFill="1" applyBorder="1" applyAlignment="1" applyProtection="1">
      <alignment vertical="top"/>
      <protection locked="0"/>
    </xf>
    <xf numFmtId="0" fontId="31" fillId="0" borderId="0" xfId="43" applyFont="1" applyFill="1" applyBorder="1" applyAlignment="1" applyProtection="1">
      <alignment vertical="center"/>
      <protection locked="0"/>
    </xf>
    <xf numFmtId="0" fontId="34" fillId="0" borderId="0" xfId="44" applyFill="1" applyBorder="1" applyAlignment="1">
      <alignment horizontal="center" vertical="center" wrapText="1"/>
    </xf>
    <xf numFmtId="0" fontId="36" fillId="0" borderId="0" xfId="66" applyFont="1" applyAlignment="1">
      <alignment horizontal="center" vertical="center"/>
    </xf>
    <xf numFmtId="0" fontId="74" fillId="0" borderId="0" xfId="66" quotePrefix="1" applyFont="1" applyAlignment="1">
      <alignment horizontal="left" vertical="center"/>
    </xf>
    <xf numFmtId="172" fontId="2" fillId="0" borderId="12" xfId="55" applyNumberFormat="1" applyBorder="1" applyAlignment="1" applyProtection="1">
      <alignment horizontal="center" vertical="center" wrapText="1"/>
      <protection locked="0"/>
    </xf>
    <xf numFmtId="0" fontId="37" fillId="0" borderId="0" xfId="47" applyFill="1" applyBorder="1" applyAlignment="1">
      <alignment horizontal="center" vertical="center" wrapText="1"/>
    </xf>
    <xf numFmtId="171" fontId="37" fillId="0" borderId="0" xfId="55" applyNumberFormat="1" applyFont="1" applyFill="1" applyBorder="1" applyAlignment="1" applyProtection="1">
      <alignment horizontal="center"/>
      <protection locked="0"/>
    </xf>
    <xf numFmtId="0" fontId="37" fillId="0" borderId="0" xfId="47" applyFill="1" applyBorder="1" applyAlignment="1" applyProtection="1">
      <alignment horizontal="center"/>
      <protection locked="0"/>
    </xf>
    <xf numFmtId="169" fontId="37" fillId="0" borderId="0" xfId="47" applyNumberFormat="1" applyFill="1" applyBorder="1" applyAlignment="1" applyProtection="1">
      <alignment vertical="center" wrapText="1"/>
      <protection locked="0"/>
    </xf>
    <xf numFmtId="171" fontId="34" fillId="0" borderId="0" xfId="55" applyNumberFormat="1" applyFont="1" applyFill="1" applyBorder="1" applyAlignment="1">
      <alignment vertical="center" wrapText="1"/>
    </xf>
    <xf numFmtId="0" fontId="3" fillId="0" borderId="0" xfId="66" applyFont="1" applyAlignment="1">
      <alignment horizontal="center"/>
    </xf>
    <xf numFmtId="0" fontId="48" fillId="0" borderId="0" xfId="66" applyFont="1" applyAlignment="1">
      <alignment horizontal="center" vertical="center"/>
    </xf>
    <xf numFmtId="0" fontId="37" fillId="0" borderId="0" xfId="55" applyNumberFormat="1" applyFont="1" applyFill="1" applyBorder="1" applyAlignment="1" applyProtection="1">
      <alignment horizontal="center"/>
      <protection locked="0"/>
    </xf>
    <xf numFmtId="171" fontId="37" fillId="0" borderId="0" xfId="47" applyNumberFormat="1" applyFill="1" applyBorder="1" applyAlignment="1" applyProtection="1">
      <alignment horizontal="center"/>
      <protection locked="0"/>
    </xf>
    <xf numFmtId="0" fontId="2" fillId="32" borderId="12" xfId="66" applyFill="1" applyBorder="1"/>
    <xf numFmtId="0" fontId="2" fillId="0" borderId="12" xfId="66" applyBorder="1"/>
    <xf numFmtId="0" fontId="2" fillId="0" borderId="19" xfId="28" applyNumberFormat="1" applyBorder="1" applyAlignment="1" applyProtection="1">
      <alignment horizontal="left" vertical="center" wrapText="1"/>
    </xf>
    <xf numFmtId="0" fontId="24" fillId="0" borderId="30" xfId="66" applyFont="1" applyBorder="1" applyAlignment="1">
      <alignment horizontal="center" vertical="center" wrapText="1"/>
    </xf>
    <xf numFmtId="0" fontId="24" fillId="0" borderId="11" xfId="66" applyFont="1" applyBorder="1"/>
    <xf numFmtId="0" fontId="24" fillId="0" borderId="11" xfId="66" applyFont="1" applyBorder="1" applyAlignment="1">
      <alignment horizontal="center" vertical="center"/>
    </xf>
    <xf numFmtId="2" fontId="2" fillId="26" borderId="15" xfId="28" applyNumberFormat="1" applyFill="1" applyBorder="1" applyAlignment="1" applyProtection="1">
      <alignment horizontal="center" vertical="center" wrapText="1"/>
      <protection locked="0"/>
    </xf>
    <xf numFmtId="2" fontId="2" fillId="26" borderId="33" xfId="28" applyNumberFormat="1" applyFill="1" applyBorder="1" applyAlignment="1" applyProtection="1">
      <alignment horizontal="center" vertical="center" wrapText="1"/>
    </xf>
    <xf numFmtId="4" fontId="2" fillId="26" borderId="32" xfId="28" applyNumberFormat="1" applyFill="1" applyBorder="1" applyAlignment="1" applyProtection="1">
      <alignment horizontal="center" vertical="center" wrapText="1"/>
      <protection locked="0"/>
    </xf>
    <xf numFmtId="4" fontId="2" fillId="26" borderId="31" xfId="28" applyNumberFormat="1" applyFill="1" applyBorder="1" applyAlignment="1" applyProtection="1">
      <alignment horizontal="center" vertical="center" wrapText="1"/>
      <protection locked="0"/>
    </xf>
    <xf numFmtId="2" fontId="2" fillId="34" borderId="15" xfId="28" applyNumberFormat="1" applyFill="1" applyBorder="1" applyAlignment="1" applyProtection="1">
      <alignment horizontal="center" vertical="center" wrapText="1"/>
      <protection locked="0"/>
    </xf>
    <xf numFmtId="4" fontId="2" fillId="34" borderId="12" xfId="28" applyNumberFormat="1" applyFill="1" applyBorder="1" applyAlignment="1" applyProtection="1">
      <alignment horizontal="center" vertical="center" wrapText="1"/>
      <protection locked="0"/>
    </xf>
    <xf numFmtId="4" fontId="2" fillId="34" borderId="12" xfId="28" applyNumberFormat="1" applyFill="1" applyBorder="1" applyAlignment="1" applyProtection="1">
      <alignment horizontal="center" vertical="center" wrapText="1"/>
    </xf>
    <xf numFmtId="0" fontId="24" fillId="0" borderId="33" xfId="66" applyFont="1" applyBorder="1" applyAlignment="1">
      <alignment horizontal="center" vertical="center" wrapText="1"/>
    </xf>
    <xf numFmtId="0" fontId="64" fillId="0" borderId="0" xfId="44" applyFont="1" applyFill="1" applyBorder="1" applyAlignment="1">
      <alignment horizontal="right" vertical="center"/>
    </xf>
    <xf numFmtId="0" fontId="64" fillId="0" borderId="10" xfId="44" applyFont="1" applyFill="1" applyBorder="1" applyAlignment="1">
      <alignment horizontal="right" vertical="center"/>
    </xf>
    <xf numFmtId="0" fontId="38" fillId="0" borderId="10" xfId="44" applyFont="1" applyFill="1" applyBorder="1" applyAlignment="1">
      <alignment horizontal="right" vertical="center"/>
    </xf>
    <xf numFmtId="0" fontId="24" fillId="0" borderId="28" xfId="66" applyFont="1" applyBorder="1" applyAlignment="1">
      <alignment horizontal="center" vertical="center"/>
    </xf>
    <xf numFmtId="0" fontId="24" fillId="0" borderId="24" xfId="66" applyFont="1" applyBorder="1" applyAlignment="1">
      <alignment horizontal="center" vertical="center"/>
    </xf>
    <xf numFmtId="0" fontId="2" fillId="0" borderId="19" xfId="66" applyBorder="1" applyAlignment="1" applyProtection="1">
      <alignment vertical="center" wrapText="1"/>
      <protection locked="0"/>
    </xf>
    <xf numFmtId="0" fontId="2" fillId="0" borderId="15" xfId="66" applyBorder="1" applyAlignment="1" applyProtection="1">
      <alignment vertical="center" wrapText="1"/>
      <protection locked="0"/>
    </xf>
    <xf numFmtId="0" fontId="2" fillId="0" borderId="13" xfId="66" applyBorder="1" applyAlignment="1" applyProtection="1">
      <alignment vertical="center" wrapText="1"/>
      <protection locked="0"/>
    </xf>
    <xf numFmtId="0" fontId="2" fillId="0" borderId="0" xfId="66" applyAlignment="1">
      <alignment horizontal="left" wrapText="1"/>
    </xf>
    <xf numFmtId="4" fontId="2" fillId="0" borderId="38" xfId="66" applyNumberFormat="1" applyBorder="1" applyAlignment="1">
      <alignment wrapText="1"/>
    </xf>
    <xf numFmtId="167" fontId="2" fillId="0" borderId="0" xfId="65" applyNumberFormat="1" applyFont="1" applyBorder="1" applyAlignment="1">
      <alignment horizontal="right" vertical="center" wrapText="1"/>
    </xf>
    <xf numFmtId="0" fontId="2" fillId="0" borderId="38" xfId="66" applyBorder="1" applyAlignment="1">
      <alignment horizontal="left" vertical="center" wrapText="1"/>
    </xf>
    <xf numFmtId="0" fontId="2" fillId="0" borderId="0" xfId="66" applyAlignment="1">
      <alignment horizontal="left" vertical="center" wrapText="1"/>
    </xf>
    <xf numFmtId="4" fontId="38" fillId="0" borderId="0" xfId="44" applyNumberFormat="1" applyFont="1" applyFill="1" applyBorder="1" applyAlignment="1">
      <alignment horizontal="center" vertical="center"/>
    </xf>
    <xf numFmtId="171" fontId="0" fillId="0" borderId="0" xfId="55" applyNumberFormat="1" applyFont="1" applyFill="1" applyBorder="1" applyAlignment="1">
      <alignment horizontal="center" vertical="center" wrapText="1"/>
    </xf>
    <xf numFmtId="0" fontId="65" fillId="33" borderId="32" xfId="66" applyFont="1" applyFill="1" applyBorder="1" applyAlignment="1">
      <alignment horizontal="center" vertical="center" wrapText="1"/>
    </xf>
    <xf numFmtId="0" fontId="65" fillId="33" borderId="33" xfId="66" applyFont="1" applyFill="1" applyBorder="1" applyAlignment="1">
      <alignment horizontal="center" vertical="center" wrapText="1"/>
    </xf>
    <xf numFmtId="0" fontId="24" fillId="0" borderId="27" xfId="66" applyFont="1" applyBorder="1"/>
    <xf numFmtId="0" fontId="24" fillId="0" borderId="29" xfId="66" applyFont="1" applyBorder="1"/>
    <xf numFmtId="9" fontId="46" fillId="0" borderId="0" xfId="64" applyFont="1" applyFill="1" applyBorder="1" applyAlignment="1">
      <alignment horizontal="center" vertical="center"/>
    </xf>
    <xf numFmtId="9" fontId="46" fillId="0" borderId="0" xfId="50" applyNumberFormat="1" applyFont="1" applyFill="1" applyBorder="1" applyAlignment="1">
      <alignment horizontal="center" vertical="center"/>
    </xf>
    <xf numFmtId="170" fontId="46" fillId="0" borderId="0" xfId="50" applyNumberFormat="1" applyFont="1" applyFill="1" applyBorder="1" applyAlignment="1">
      <alignment horizontal="center" vertical="center"/>
    </xf>
    <xf numFmtId="170" fontId="46" fillId="0" borderId="11" xfId="50" applyNumberFormat="1" applyFont="1" applyFill="1" applyBorder="1" applyAlignment="1">
      <alignment horizontal="center" vertical="center"/>
    </xf>
    <xf numFmtId="168" fontId="46" fillId="0" borderId="0" xfId="50" applyNumberFormat="1" applyFont="1" applyFill="1" applyBorder="1" applyAlignment="1">
      <alignment horizontal="center" vertical="center"/>
    </xf>
    <xf numFmtId="168" fontId="46" fillId="0" borderId="11" xfId="50" applyNumberFormat="1" applyFont="1" applyFill="1" applyBorder="1" applyAlignment="1">
      <alignment horizontal="center" vertical="center"/>
    </xf>
    <xf numFmtId="174" fontId="76" fillId="0" borderId="20" xfId="50" applyNumberFormat="1" applyFont="1" applyFill="1" applyBorder="1" applyAlignment="1">
      <alignment horizontal="center" vertical="center"/>
    </xf>
    <xf numFmtId="174" fontId="77" fillId="0" borderId="34" xfId="50" applyNumberFormat="1" applyFont="1" applyFill="1" applyBorder="1" applyAlignment="1">
      <alignment horizontal="center" vertical="center"/>
    </xf>
    <xf numFmtId="0" fontId="33" fillId="0" borderId="0" xfId="46" applyFont="1"/>
    <xf numFmtId="0" fontId="39" fillId="0" borderId="0" xfId="50" applyFill="1" applyBorder="1" applyAlignment="1">
      <alignment horizontal="left"/>
    </xf>
    <xf numFmtId="0" fontId="39" fillId="0" borderId="0" xfId="50" applyFill="1" applyBorder="1"/>
    <xf numFmtId="0" fontId="37" fillId="0" borderId="0" xfId="47" applyFill="1" applyBorder="1" applyAlignment="1">
      <alignment horizontal="left"/>
    </xf>
    <xf numFmtId="0" fontId="37" fillId="0" borderId="0" xfId="47" applyFill="1" applyBorder="1"/>
    <xf numFmtId="174" fontId="78" fillId="25" borderId="17" xfId="50" applyNumberFormat="1" applyFont="1" applyBorder="1" applyAlignment="1">
      <alignment horizontal="center" vertical="center"/>
    </xf>
    <xf numFmtId="174" fontId="25" fillId="25" borderId="20" xfId="50" applyNumberFormat="1" applyFont="1" applyBorder="1" applyAlignment="1">
      <alignment horizontal="center" vertical="center"/>
    </xf>
    <xf numFmtId="0" fontId="2" fillId="0" borderId="12" xfId="66" applyBorder="1" applyAlignment="1" applyProtection="1">
      <alignment horizontal="left" vertical="center" wrapText="1"/>
      <protection locked="0"/>
    </xf>
    <xf numFmtId="2" fontId="2" fillId="0" borderId="12" xfId="66" applyNumberFormat="1" applyBorder="1" applyAlignment="1" applyProtection="1">
      <alignment horizontal="right" vertical="center" wrapText="1"/>
      <protection locked="0"/>
    </xf>
    <xf numFmtId="0" fontId="49" fillId="0" borderId="10" xfId="49" applyFont="1" applyBorder="1" applyAlignment="1">
      <alignment horizontal="center" vertical="center" wrapText="1"/>
    </xf>
    <xf numFmtId="0" fontId="65" fillId="33" borderId="42" xfId="49" applyFont="1" applyFill="1" applyBorder="1" applyAlignment="1">
      <alignment horizontal="center" vertical="center" wrapText="1"/>
    </xf>
    <xf numFmtId="0" fontId="2" fillId="0" borderId="11" xfId="49" applyFont="1" applyBorder="1" applyAlignment="1">
      <alignment vertical="center"/>
    </xf>
    <xf numFmtId="170" fontId="78" fillId="0" borderId="44" xfId="50" applyNumberFormat="1" applyFont="1" applyFill="1" applyBorder="1" applyAlignment="1">
      <alignment horizontal="center" vertical="center"/>
    </xf>
    <xf numFmtId="168" fontId="78" fillId="0" borderId="43" xfId="50" quotePrefix="1" applyNumberFormat="1" applyFont="1" applyFill="1" applyBorder="1" applyAlignment="1">
      <alignment horizontal="center" vertical="center"/>
    </xf>
    <xf numFmtId="0" fontId="38" fillId="0" borderId="0" xfId="44" applyFont="1" applyFill="1" applyBorder="1" applyAlignment="1">
      <alignment horizontal="right" vertical="center"/>
    </xf>
    <xf numFmtId="3" fontId="38" fillId="0" borderId="0" xfId="44" applyNumberFormat="1" applyFont="1" applyFill="1" applyBorder="1" applyAlignment="1">
      <alignment horizontal="center" vertical="center"/>
    </xf>
    <xf numFmtId="4" fontId="38" fillId="0" borderId="0" xfId="44" applyNumberFormat="1" applyFont="1" applyFill="1" applyBorder="1" applyAlignment="1">
      <alignment vertical="center"/>
    </xf>
    <xf numFmtId="0" fontId="0" fillId="26" borderId="0" xfId="0" applyFill="1"/>
    <xf numFmtId="0" fontId="42" fillId="26" borderId="0" xfId="0" applyFont="1" applyFill="1"/>
    <xf numFmtId="0" fontId="35" fillId="26" borderId="0" xfId="0" applyFont="1" applyFill="1"/>
    <xf numFmtId="0" fontId="0" fillId="26" borderId="11" xfId="0" applyFill="1" applyBorder="1"/>
    <xf numFmtId="0" fontId="28" fillId="0" borderId="21" xfId="66" applyFont="1" applyBorder="1" applyAlignment="1">
      <alignment vertical="center"/>
    </xf>
    <xf numFmtId="0" fontId="24" fillId="0" borderId="46" xfId="66" applyFont="1" applyBorder="1" applyAlignment="1">
      <alignment vertical="center" wrapText="1"/>
    </xf>
    <xf numFmtId="175" fontId="2" fillId="0" borderId="23" xfId="50" applyNumberFormat="1" applyFont="1" applyFill="1" applyBorder="1" applyAlignment="1">
      <alignment horizontal="center" vertical="center"/>
    </xf>
    <xf numFmtId="175" fontId="2" fillId="0" borderId="47" xfId="50" applyNumberFormat="1" applyFont="1" applyFill="1" applyBorder="1" applyAlignment="1">
      <alignment horizontal="center" vertical="center"/>
    </xf>
    <xf numFmtId="0" fontId="79" fillId="0" borderId="0" xfId="0" applyFont="1" applyAlignment="1">
      <alignment vertical="center"/>
    </xf>
    <xf numFmtId="0" fontId="67" fillId="26" borderId="0" xfId="0" quotePrefix="1" applyFont="1" applyFill="1"/>
    <xf numFmtId="1" fontId="2" fillId="0" borderId="12" xfId="28" applyNumberFormat="1" applyFont="1" applyBorder="1" applyAlignment="1" applyProtection="1">
      <alignment vertical="center" wrapText="1"/>
      <protection locked="0"/>
    </xf>
    <xf numFmtId="49" fontId="2" fillId="0" borderId="15" xfId="28" applyNumberFormat="1" applyFont="1" applyBorder="1" applyAlignment="1" applyProtection="1">
      <alignment vertical="center" wrapText="1"/>
      <protection locked="0"/>
    </xf>
    <xf numFmtId="49" fontId="2" fillId="0" borderId="12" xfId="28" applyNumberFormat="1" applyFont="1" applyBorder="1" applyAlignment="1" applyProtection="1">
      <alignment vertical="center" wrapText="1"/>
      <protection locked="0"/>
    </xf>
    <xf numFmtId="1" fontId="0" fillId="26" borderId="0" xfId="0" applyNumberFormat="1" applyFill="1"/>
    <xf numFmtId="0" fontId="2" fillId="26" borderId="0" xfId="0" applyFont="1" applyFill="1"/>
    <xf numFmtId="0" fontId="67" fillId="26" borderId="0" xfId="0" applyFont="1" applyFill="1"/>
    <xf numFmtId="0" fontId="0" fillId="26" borderId="38" xfId="0" applyFill="1" applyBorder="1"/>
    <xf numFmtId="0" fontId="0" fillId="26" borderId="49" xfId="0" applyFill="1" applyBorder="1"/>
    <xf numFmtId="0" fontId="0" fillId="32" borderId="49" xfId="0" applyFill="1" applyBorder="1"/>
    <xf numFmtId="49" fontId="2" fillId="0" borderId="49" xfId="28" applyNumberFormat="1" applyFont="1" applyBorder="1" applyAlignment="1" applyProtection="1">
      <alignment vertical="center" wrapText="1"/>
      <protection locked="0"/>
    </xf>
    <xf numFmtId="0" fontId="0" fillId="32" borderId="50" xfId="0" applyFill="1" applyBorder="1"/>
    <xf numFmtId="1" fontId="2" fillId="0" borderId="50" xfId="28" applyNumberFormat="1" applyFont="1" applyBorder="1" applyAlignment="1" applyProtection="1">
      <alignment vertical="center" wrapText="1"/>
      <protection locked="0"/>
    </xf>
    <xf numFmtId="0" fontId="0" fillId="26" borderId="10" xfId="0" applyFill="1" applyBorder="1"/>
    <xf numFmtId="1" fontId="2" fillId="0" borderId="49" xfId="28" applyNumberFormat="1" applyFont="1" applyBorder="1" applyAlignment="1" applyProtection="1">
      <alignment vertical="center" wrapText="1"/>
      <protection locked="0"/>
    </xf>
    <xf numFmtId="0" fontId="2" fillId="0" borderId="50" xfId="28" applyNumberFormat="1" applyFont="1" applyBorder="1" applyAlignment="1" applyProtection="1">
      <alignment vertical="center" wrapText="1"/>
      <protection locked="0"/>
    </xf>
    <xf numFmtId="0" fontId="0" fillId="26" borderId="54" xfId="0" applyFill="1" applyBorder="1"/>
    <xf numFmtId="0" fontId="2" fillId="26" borderId="55" xfId="0" applyFont="1" applyFill="1" applyBorder="1"/>
    <xf numFmtId="0" fontId="2" fillId="26" borderId="56" xfId="0" applyFont="1" applyFill="1" applyBorder="1" applyAlignment="1">
      <alignment horizontal="center"/>
    </xf>
    <xf numFmtId="0" fontId="2" fillId="26" borderId="10" xfId="0" applyFont="1" applyFill="1" applyBorder="1" applyAlignment="1">
      <alignment horizontal="center"/>
    </xf>
    <xf numFmtId="0" fontId="2" fillId="26" borderId="57" xfId="0" applyFont="1" applyFill="1" applyBorder="1"/>
    <xf numFmtId="0" fontId="2" fillId="26" borderId="59" xfId="0" applyFont="1" applyFill="1" applyBorder="1" applyAlignment="1">
      <alignment horizontal="center"/>
    </xf>
    <xf numFmtId="0" fontId="2" fillId="26" borderId="58" xfId="0" applyFont="1" applyFill="1" applyBorder="1" applyAlignment="1">
      <alignment horizontal="center"/>
    </xf>
    <xf numFmtId="0" fontId="33" fillId="0" borderId="0" xfId="49" applyFont="1" applyAlignment="1">
      <alignment horizontal="center"/>
    </xf>
    <xf numFmtId="0" fontId="69" fillId="0" borderId="0" xfId="0" applyFont="1" applyAlignment="1">
      <alignment horizontal="center" vertical="center"/>
    </xf>
    <xf numFmtId="0" fontId="85" fillId="0" borderId="0" xfId="49" applyFont="1" applyAlignment="1">
      <alignment horizontal="center" vertical="center"/>
    </xf>
    <xf numFmtId="0" fontId="68" fillId="0" borderId="0" xfId="0" applyFont="1" applyAlignment="1">
      <alignment horizontal="center" vertical="center"/>
    </xf>
    <xf numFmtId="0" fontId="33" fillId="0" borderId="0" xfId="49" applyFont="1"/>
    <xf numFmtId="0" fontId="85" fillId="0" borderId="0" xfId="0" applyFont="1" applyAlignment="1">
      <alignment horizontal="center" vertical="center"/>
    </xf>
    <xf numFmtId="0" fontId="69" fillId="0" borderId="0" xfId="0" applyFont="1" applyAlignment="1">
      <alignment vertical="center"/>
    </xf>
    <xf numFmtId="168" fontId="25" fillId="0" borderId="0" xfId="50" quotePrefix="1" applyNumberFormat="1" applyFont="1" applyFill="1" applyBorder="1" applyAlignment="1">
      <alignment horizontal="center" vertical="center"/>
    </xf>
    <xf numFmtId="168" fontId="25" fillId="0" borderId="0" xfId="50" applyNumberFormat="1" applyFont="1" applyFill="1" applyBorder="1" applyAlignment="1">
      <alignment horizontal="center" vertical="center"/>
    </xf>
    <xf numFmtId="0" fontId="85" fillId="0" borderId="0" xfId="49" applyFont="1" applyAlignment="1">
      <alignment vertical="center"/>
    </xf>
    <xf numFmtId="0" fontId="86" fillId="0" borderId="0" xfId="0" applyFont="1" applyAlignment="1">
      <alignment horizontal="center" vertical="center"/>
    </xf>
    <xf numFmtId="0" fontId="24" fillId="0" borderId="61" xfId="49" applyFont="1" applyBorder="1" applyAlignment="1">
      <alignment vertical="center"/>
    </xf>
    <xf numFmtId="0" fontId="24" fillId="0" borderId="43" xfId="49" applyFont="1" applyBorder="1" applyAlignment="1">
      <alignment vertical="center"/>
    </xf>
    <xf numFmtId="0" fontId="33" fillId="0" borderId="66" xfId="49" applyFont="1" applyBorder="1" applyAlignment="1">
      <alignment vertical="center"/>
    </xf>
    <xf numFmtId="0" fontId="2" fillId="0" borderId="66" xfId="0" applyFont="1" applyBorder="1"/>
    <xf numFmtId="0" fontId="33" fillId="0" borderId="66" xfId="49" applyFont="1" applyBorder="1" applyAlignment="1">
      <alignment horizontal="center" vertical="center"/>
    </xf>
    <xf numFmtId="0" fontId="81" fillId="0" borderId="43" xfId="29" applyFont="1" applyBorder="1" applyAlignment="1">
      <alignment horizontal="center" vertical="center" wrapText="1"/>
    </xf>
    <xf numFmtId="0" fontId="84" fillId="0" borderId="43" xfId="29" applyFont="1" applyBorder="1" applyAlignment="1">
      <alignment horizontal="center" vertical="center" wrapText="1"/>
    </xf>
    <xf numFmtId="0" fontId="36" fillId="0" borderId="43" xfId="49" applyFont="1" applyBorder="1" applyAlignment="1">
      <alignment horizontal="center" vertical="center" wrapText="1"/>
    </xf>
    <xf numFmtId="0" fontId="36" fillId="0" borderId="62" xfId="49" applyFont="1" applyBorder="1" applyAlignment="1">
      <alignment horizontal="center" vertical="center" wrapText="1"/>
    </xf>
    <xf numFmtId="0" fontId="81" fillId="0" borderId="61" xfId="29" applyFont="1" applyBorder="1" applyAlignment="1">
      <alignment horizontal="center" vertical="center" wrapText="1"/>
    </xf>
    <xf numFmtId="0" fontId="28" fillId="35" borderId="0" xfId="0" applyFont="1" applyFill="1" applyAlignment="1">
      <alignment horizontal="center"/>
    </xf>
    <xf numFmtId="0" fontId="28" fillId="26" borderId="0" xfId="0" applyFont="1" applyFill="1"/>
    <xf numFmtId="0" fontId="24" fillId="26" borderId="55" xfId="0" applyFont="1" applyFill="1" applyBorder="1" applyAlignment="1">
      <alignment horizontal="left" vertical="center"/>
    </xf>
    <xf numFmtId="0" fontId="24" fillId="26" borderId="56" xfId="0" applyFont="1" applyFill="1" applyBorder="1" applyAlignment="1">
      <alignment vertical="center" wrapText="1"/>
    </xf>
    <xf numFmtId="0" fontId="83" fillId="35" borderId="0" xfId="0" applyFont="1" applyFill="1" applyAlignment="1">
      <alignment horizontal="left"/>
    </xf>
    <xf numFmtId="0" fontId="83" fillId="35" borderId="0" xfId="0" applyFont="1" applyFill="1"/>
    <xf numFmtId="0" fontId="87" fillId="0" borderId="43" xfId="29" applyFont="1" applyBorder="1" applyAlignment="1">
      <alignment horizontal="center" vertical="center"/>
    </xf>
    <xf numFmtId="0" fontId="87" fillId="0" borderId="43" xfId="49" applyFont="1" applyBorder="1" applyAlignment="1">
      <alignment horizontal="center" vertical="center"/>
    </xf>
    <xf numFmtId="0" fontId="87" fillId="0" borderId="62" xfId="49" applyFont="1" applyBorder="1" applyAlignment="1">
      <alignment horizontal="center" vertical="center"/>
    </xf>
    <xf numFmtId="0" fontId="87" fillId="0" borderId="62" xfId="29" applyFont="1" applyBorder="1" applyAlignment="1">
      <alignment horizontal="center" vertical="center"/>
    </xf>
    <xf numFmtId="0" fontId="87" fillId="0" borderId="51" xfId="49" applyFont="1" applyBorder="1" applyAlignment="1">
      <alignment horizontal="center" vertical="center"/>
    </xf>
    <xf numFmtId="0" fontId="87" fillId="0" borderId="64" xfId="29" applyFont="1" applyBorder="1" applyAlignment="1">
      <alignment horizontal="center" vertical="center"/>
    </xf>
    <xf numFmtId="0" fontId="87" fillId="0" borderId="64" xfId="49" applyFont="1" applyBorder="1" applyAlignment="1">
      <alignment horizontal="center" vertical="center"/>
    </xf>
    <xf numFmtId="0" fontId="87" fillId="0" borderId="65" xfId="49" applyFont="1" applyBorder="1" applyAlignment="1">
      <alignment horizontal="center" vertical="center"/>
    </xf>
    <xf numFmtId="169" fontId="87" fillId="0" borderId="43" xfId="28" applyNumberFormat="1" applyFont="1" applyBorder="1" applyAlignment="1">
      <alignment horizontal="center" vertical="center"/>
    </xf>
    <xf numFmtId="49" fontId="88" fillId="0" borderId="61" xfId="49" applyNumberFormat="1" applyFont="1" applyBorder="1" applyAlignment="1">
      <alignment horizontal="center" vertical="center"/>
    </xf>
    <xf numFmtId="49" fontId="90" fillId="33" borderId="67" xfId="0" applyNumberFormat="1" applyFont="1" applyFill="1" applyBorder="1" applyAlignment="1">
      <alignment horizontal="center" vertical="center"/>
    </xf>
    <xf numFmtId="169" fontId="88" fillId="33" borderId="68" xfId="49" applyNumberFormat="1" applyFont="1" applyFill="1" applyBorder="1" applyAlignment="1">
      <alignment horizontal="center" vertical="center"/>
    </xf>
    <xf numFmtId="49" fontId="90" fillId="0" borderId="61" xfId="0" applyNumberFormat="1" applyFont="1" applyBorder="1" applyAlignment="1">
      <alignment horizontal="center" vertical="center"/>
    </xf>
    <xf numFmtId="49" fontId="90" fillId="0" borderId="63" xfId="0" applyNumberFormat="1" applyFont="1" applyBorder="1" applyAlignment="1">
      <alignment horizontal="center" vertical="center"/>
    </xf>
    <xf numFmtId="49" fontId="88" fillId="0" borderId="61" xfId="28" applyNumberFormat="1" applyFont="1" applyBorder="1" applyAlignment="1" applyProtection="1">
      <alignment horizontal="center" vertical="center"/>
    </xf>
    <xf numFmtId="1" fontId="2" fillId="0" borderId="69" xfId="28" applyNumberFormat="1" applyFont="1" applyBorder="1" applyAlignment="1" applyProtection="1">
      <alignment vertical="center" wrapText="1"/>
      <protection locked="0"/>
    </xf>
    <xf numFmtId="0" fontId="2" fillId="26" borderId="70" xfId="0" applyFont="1" applyFill="1" applyBorder="1" applyAlignment="1">
      <alignment horizontal="center" vertical="center"/>
    </xf>
    <xf numFmtId="0" fontId="24" fillId="36" borderId="71" xfId="66" applyFont="1" applyFill="1" applyBorder="1" applyAlignment="1">
      <alignment horizontal="center" vertical="center" wrapText="1"/>
    </xf>
    <xf numFmtId="0" fontId="24" fillId="36" borderId="72" xfId="66" applyFont="1" applyFill="1" applyBorder="1" applyAlignment="1">
      <alignment horizontal="center" vertical="center" wrapText="1"/>
    </xf>
    <xf numFmtId="0" fontId="24" fillId="36" borderId="73" xfId="66" applyFont="1" applyFill="1" applyBorder="1" applyAlignment="1">
      <alignment horizontal="center" vertical="center" wrapText="1"/>
    </xf>
    <xf numFmtId="0" fontId="53" fillId="30" borderId="73" xfId="0" applyFont="1" applyFill="1" applyBorder="1"/>
    <xf numFmtId="0" fontId="28" fillId="30" borderId="72" xfId="0" applyFont="1" applyFill="1" applyBorder="1"/>
    <xf numFmtId="0" fontId="2" fillId="32" borderId="69" xfId="0" applyFont="1" applyFill="1" applyBorder="1"/>
    <xf numFmtId="0" fontId="67" fillId="0" borderId="11" xfId="66" quotePrefix="1" applyFont="1" applyBorder="1"/>
    <xf numFmtId="4" fontId="2" fillId="34" borderId="12" xfId="28" applyNumberFormat="1" applyFont="1" applyFill="1" applyBorder="1" applyAlignment="1" applyProtection="1">
      <alignment horizontal="center" vertical="center" wrapText="1"/>
      <protection locked="0"/>
    </xf>
    <xf numFmtId="0" fontId="2" fillId="0" borderId="21" xfId="66" applyBorder="1" applyAlignment="1">
      <alignment vertical="center" wrapText="1"/>
    </xf>
    <xf numFmtId="171" fontId="48" fillId="30" borderId="72" xfId="66" applyNumberFormat="1" applyFont="1" applyFill="1" applyBorder="1" applyAlignment="1">
      <alignment vertical="center"/>
    </xf>
    <xf numFmtId="0" fontId="2" fillId="0" borderId="14" xfId="28" applyNumberFormat="1" applyFont="1" applyBorder="1" applyAlignment="1" applyProtection="1">
      <alignment horizontal="center" vertical="center" wrapText="1"/>
      <protection locked="0"/>
    </xf>
    <xf numFmtId="4" fontId="2" fillId="26" borderId="31" xfId="28" applyNumberFormat="1" applyFont="1" applyFill="1" applyBorder="1" applyAlignment="1" applyProtection="1">
      <alignment horizontal="center" vertical="center" wrapText="1"/>
      <protection locked="0"/>
    </xf>
    <xf numFmtId="4" fontId="2" fillId="0" borderId="12" xfId="28" applyNumberFormat="1" applyFill="1" applyBorder="1" applyAlignment="1" applyProtection="1">
      <alignment horizontal="center" vertical="center" wrapText="1"/>
    </xf>
    <xf numFmtId="0" fontId="33" fillId="0" borderId="13" xfId="0" applyFont="1" applyBorder="1" applyAlignment="1" applyProtection="1">
      <alignment horizontal="left" vertical="center"/>
      <protection locked="0"/>
    </xf>
    <xf numFmtId="168" fontId="65" fillId="25" borderId="43" xfId="50" applyNumberFormat="1" applyFont="1" applyBorder="1" applyAlignment="1">
      <alignment horizontal="center" vertical="center"/>
    </xf>
    <xf numFmtId="168" fontId="65" fillId="25" borderId="73" xfId="50" applyNumberFormat="1" applyFont="1" applyBorder="1" applyAlignment="1">
      <alignment horizontal="center" vertical="center"/>
    </xf>
    <xf numFmtId="3" fontId="25" fillId="0" borderId="43" xfId="50" applyNumberFormat="1" applyFont="1" applyFill="1" applyBorder="1" applyAlignment="1">
      <alignment horizontal="center" vertical="center"/>
    </xf>
    <xf numFmtId="176" fontId="25" fillId="0" borderId="43" xfId="50" applyNumberFormat="1" applyFont="1" applyFill="1" applyBorder="1" applyAlignment="1">
      <alignment horizontal="center" vertical="center"/>
    </xf>
    <xf numFmtId="0" fontId="33" fillId="0" borderId="0" xfId="0" applyFont="1" applyAlignment="1" applyProtection="1">
      <alignment horizontal="left" vertical="center"/>
      <protection locked="0"/>
    </xf>
    <xf numFmtId="0" fontId="33" fillId="0" borderId="76" xfId="0" applyFont="1" applyBorder="1" applyAlignment="1" applyProtection="1">
      <alignment horizontal="left" vertical="center"/>
      <protection locked="0"/>
    </xf>
    <xf numFmtId="0" fontId="36" fillId="0" borderId="0" xfId="0" applyFont="1" applyAlignment="1">
      <alignment horizontal="left" vertical="center"/>
    </xf>
    <xf numFmtId="168" fontId="46" fillId="0" borderId="72" xfId="50" applyNumberFormat="1" applyFont="1" applyFill="1" applyBorder="1" applyAlignment="1">
      <alignment horizontal="center" vertical="center"/>
    </xf>
    <xf numFmtId="0" fontId="36" fillId="0" borderId="0" xfId="49" applyFont="1" applyAlignment="1">
      <alignment horizontal="center" vertical="center"/>
    </xf>
    <xf numFmtId="3" fontId="95" fillId="0" borderId="0" xfId="49" applyNumberFormat="1" applyFont="1" applyAlignment="1">
      <alignment vertical="center"/>
    </xf>
    <xf numFmtId="0" fontId="95" fillId="0" borderId="0" xfId="49" applyFont="1" applyAlignment="1">
      <alignment horizontal="center" vertical="center"/>
    </xf>
    <xf numFmtId="0" fontId="60" fillId="0" borderId="77" xfId="49" applyFont="1" applyBorder="1" applyAlignment="1">
      <alignment horizontal="center" vertical="center"/>
    </xf>
    <xf numFmtId="0" fontId="24" fillId="0" borderId="78" xfId="49" applyFont="1" applyBorder="1" applyAlignment="1">
      <alignment vertical="center"/>
    </xf>
    <xf numFmtId="0" fontId="81" fillId="0" borderId="78" xfId="29" applyFont="1" applyBorder="1" applyAlignment="1">
      <alignment horizontal="center" vertical="center" wrapText="1"/>
    </xf>
    <xf numFmtId="0" fontId="87" fillId="0" borderId="78" xfId="29" applyFont="1" applyBorder="1" applyAlignment="1">
      <alignment horizontal="center" vertical="center"/>
    </xf>
    <xf numFmtId="0" fontId="87" fillId="0" borderId="79" xfId="49" applyFont="1" applyBorder="1" applyAlignment="1">
      <alignment horizontal="center" vertical="center"/>
    </xf>
    <xf numFmtId="0" fontId="87" fillId="0" borderId="78" xfId="49" applyFont="1" applyBorder="1" applyAlignment="1">
      <alignment horizontal="center" vertical="center"/>
    </xf>
    <xf numFmtId="0" fontId="87" fillId="0" borderId="80" xfId="49" applyFont="1" applyBorder="1" applyAlignment="1">
      <alignment horizontal="center" vertical="center"/>
    </xf>
    <xf numFmtId="169" fontId="88" fillId="33" borderId="81" xfId="49" applyNumberFormat="1" applyFont="1" applyFill="1" applyBorder="1" applyAlignment="1">
      <alignment horizontal="center" vertical="center"/>
    </xf>
    <xf numFmtId="0" fontId="81" fillId="0" borderId="51" xfId="29" applyFont="1" applyBorder="1" applyAlignment="1">
      <alignment horizontal="center" vertical="center" wrapText="1"/>
    </xf>
    <xf numFmtId="0" fontId="87" fillId="0" borderId="51" xfId="29" applyFont="1" applyBorder="1" applyAlignment="1">
      <alignment horizontal="center" vertical="center"/>
    </xf>
    <xf numFmtId="0" fontId="89" fillId="0" borderId="51" xfId="49" applyFont="1" applyBorder="1" applyAlignment="1">
      <alignment horizontal="center" vertical="center"/>
    </xf>
    <xf numFmtId="0" fontId="87" fillId="0" borderId="88" xfId="29" applyFont="1" applyBorder="1" applyAlignment="1">
      <alignment horizontal="center" vertical="center"/>
    </xf>
    <xf numFmtId="169" fontId="88" fillId="33" borderId="89" xfId="49" applyNumberFormat="1" applyFont="1" applyFill="1" applyBorder="1" applyAlignment="1">
      <alignment horizontal="center" vertical="center"/>
    </xf>
    <xf numFmtId="0" fontId="2" fillId="0" borderId="87" xfId="49" applyFont="1" applyBorder="1" applyAlignment="1">
      <alignment vertical="center"/>
    </xf>
    <xf numFmtId="0" fontId="33" fillId="0" borderId="87" xfId="49" applyFont="1" applyBorder="1" applyAlignment="1">
      <alignment horizontal="center" vertical="center"/>
    </xf>
    <xf numFmtId="0" fontId="33" fillId="0" borderId="87" xfId="49" applyFont="1" applyBorder="1" applyAlignment="1">
      <alignment vertical="center"/>
    </xf>
    <xf numFmtId="0" fontId="50" fillId="0" borderId="90" xfId="0" applyFont="1" applyBorder="1" applyAlignment="1">
      <alignment vertical="center"/>
    </xf>
    <xf numFmtId="169" fontId="88" fillId="33" borderId="94" xfId="49" applyNumberFormat="1" applyFont="1" applyFill="1" applyBorder="1" applyAlignment="1">
      <alignment horizontal="center" vertical="center"/>
    </xf>
    <xf numFmtId="0" fontId="33" fillId="0" borderId="77" xfId="49" applyFont="1" applyBorder="1" applyAlignment="1">
      <alignment vertical="center"/>
    </xf>
    <xf numFmtId="0" fontId="0" fillId="30" borderId="0" xfId="0" applyFill="1"/>
    <xf numFmtId="49" fontId="2" fillId="0" borderId="15" xfId="28" quotePrefix="1" applyNumberFormat="1" applyFont="1" applyBorder="1" applyAlignment="1" applyProtection="1">
      <alignment vertical="center" wrapText="1"/>
      <protection locked="0"/>
    </xf>
    <xf numFmtId="0" fontId="2" fillId="26" borderId="44" xfId="0" applyFont="1" applyFill="1" applyBorder="1"/>
    <xf numFmtId="0" fontId="0" fillId="26" borderId="21" xfId="0" applyFill="1" applyBorder="1"/>
    <xf numFmtId="0" fontId="0" fillId="26" borderId="95" xfId="0" applyFill="1" applyBorder="1"/>
    <xf numFmtId="0" fontId="0" fillId="26" borderId="25" xfId="0" applyFill="1" applyBorder="1"/>
    <xf numFmtId="174" fontId="77" fillId="0" borderId="96" xfId="50" applyNumberFormat="1" applyFont="1" applyFill="1" applyBorder="1" applyAlignment="1">
      <alignment horizontal="center" vertical="center"/>
    </xf>
    <xf numFmtId="174" fontId="76" fillId="26" borderId="0" xfId="50" applyNumberFormat="1" applyFont="1" applyFill="1" applyBorder="1" applyAlignment="1">
      <alignment horizontal="center" vertical="center"/>
    </xf>
    <xf numFmtId="174" fontId="76" fillId="33" borderId="22" xfId="50" applyNumberFormat="1" applyFont="1" applyFill="1" applyBorder="1" applyAlignment="1">
      <alignment horizontal="center" vertical="center"/>
    </xf>
    <xf numFmtId="9" fontId="46" fillId="0" borderId="10" xfId="64" applyFont="1" applyFill="1" applyBorder="1" applyAlignment="1">
      <alignment horizontal="center" vertical="center"/>
    </xf>
    <xf numFmtId="0" fontId="52" fillId="0" borderId="0" xfId="49" applyFont="1" applyAlignment="1">
      <alignment horizontal="right" vertical="center" wrapText="1"/>
    </xf>
    <xf numFmtId="169" fontId="37" fillId="26" borderId="0" xfId="47" applyNumberFormat="1" applyFill="1" applyBorder="1" applyAlignment="1" applyProtection="1">
      <alignment vertical="center" wrapText="1"/>
      <protection locked="0"/>
    </xf>
    <xf numFmtId="0" fontId="65" fillId="26" borderId="0" xfId="66" applyFont="1" applyFill="1" applyAlignment="1">
      <alignment horizontal="center" wrapText="1"/>
    </xf>
    <xf numFmtId="4" fontId="38" fillId="26" borderId="0" xfId="44" applyNumberFormat="1" applyFont="1" applyFill="1" applyBorder="1" applyAlignment="1">
      <alignment horizontal="center" vertical="center" wrapText="1"/>
    </xf>
    <xf numFmtId="0" fontId="33" fillId="0" borderId="0" xfId="66" applyFont="1"/>
    <xf numFmtId="0" fontId="75" fillId="26" borderId="0" xfId="44" applyFont="1" applyFill="1" applyBorder="1" applyAlignment="1">
      <alignment vertical="center" wrapText="1"/>
    </xf>
    <xf numFmtId="4" fontId="2" fillId="34" borderId="50" xfId="28" applyNumberFormat="1" applyFill="1" applyBorder="1" applyAlignment="1">
      <alignment horizontal="center" vertical="center" wrapText="1"/>
    </xf>
    <xf numFmtId="4" fontId="2" fillId="26" borderId="50" xfId="28" applyNumberFormat="1" applyFill="1" applyBorder="1" applyAlignment="1">
      <alignment horizontal="center" vertical="center" wrapText="1"/>
    </xf>
    <xf numFmtId="0" fontId="2" fillId="0" borderId="10" xfId="66" applyBorder="1"/>
    <xf numFmtId="174" fontId="76" fillId="0" borderId="0" xfId="50" applyNumberFormat="1" applyFont="1" applyFill="1" applyBorder="1" applyAlignment="1">
      <alignment horizontal="center" vertical="center"/>
    </xf>
    <xf numFmtId="174" fontId="76" fillId="0" borderId="22" xfId="50" applyNumberFormat="1" applyFont="1" applyFill="1" applyBorder="1" applyAlignment="1">
      <alignment horizontal="center" vertical="center"/>
    </xf>
    <xf numFmtId="174" fontId="76" fillId="0" borderId="98" xfId="50" applyNumberFormat="1" applyFont="1" applyFill="1" applyBorder="1" applyAlignment="1">
      <alignment horizontal="center" vertical="center"/>
    </xf>
    <xf numFmtId="4" fontId="2" fillId="26" borderId="15" xfId="28" applyNumberFormat="1" applyFill="1" applyBorder="1" applyAlignment="1" applyProtection="1">
      <alignment horizontal="center" vertical="center" wrapText="1"/>
    </xf>
    <xf numFmtId="0" fontId="24" fillId="42" borderId="45" xfId="66" applyFont="1" applyFill="1" applyBorder="1" applyAlignment="1">
      <alignment horizontal="center" vertical="center" wrapText="1"/>
    </xf>
    <xf numFmtId="0" fontId="24" fillId="42" borderId="24" xfId="66" applyFont="1" applyFill="1" applyBorder="1" applyAlignment="1">
      <alignment horizontal="center" vertical="center" wrapText="1"/>
    </xf>
    <xf numFmtId="0" fontId="73" fillId="0" borderId="0" xfId="66" applyFont="1" applyAlignment="1">
      <alignment horizontal="center" vertical="center" wrapText="1"/>
    </xf>
    <xf numFmtId="0" fontId="2" fillId="0" borderId="101" xfId="66" applyBorder="1"/>
    <xf numFmtId="0" fontId="24" fillId="0" borderId="99" xfId="66" applyFont="1" applyBorder="1" applyAlignment="1">
      <alignment horizontal="center" vertical="center"/>
    </xf>
    <xf numFmtId="4" fontId="2" fillId="0" borderId="100" xfId="66" applyNumberFormat="1" applyBorder="1" applyAlignment="1" applyProtection="1">
      <alignment vertical="center" wrapText="1"/>
      <protection locked="0"/>
    </xf>
    <xf numFmtId="0" fontId="84" fillId="26" borderId="53" xfId="66" applyFont="1" applyFill="1" applyBorder="1" applyAlignment="1">
      <alignment horizontal="center" vertical="center" wrapText="1"/>
    </xf>
    <xf numFmtId="0" fontId="36" fillId="26" borderId="0" xfId="0" applyFont="1" applyFill="1" applyAlignment="1">
      <alignment vertical="center" wrapText="1"/>
    </xf>
    <xf numFmtId="0" fontId="36" fillId="0" borderId="24" xfId="66" applyFont="1" applyBorder="1" applyAlignment="1">
      <alignment vertical="center" wrapText="1"/>
    </xf>
    <xf numFmtId="0" fontId="36" fillId="0" borderId="24" xfId="66" applyFont="1" applyBorder="1" applyAlignment="1">
      <alignment horizontal="left" vertical="center" wrapText="1"/>
    </xf>
    <xf numFmtId="0" fontId="36" fillId="0" borderId="41" xfId="66" applyFont="1" applyBorder="1" applyAlignment="1">
      <alignment vertical="center" wrapText="1"/>
    </xf>
    <xf numFmtId="0" fontId="45" fillId="0" borderId="0" xfId="49" applyFont="1" applyAlignment="1">
      <alignment horizontal="right" vertical="center" wrapText="1"/>
    </xf>
    <xf numFmtId="0" fontId="31" fillId="30" borderId="75" xfId="43" applyFont="1" applyFill="1" applyBorder="1" applyAlignment="1">
      <alignment vertical="center"/>
    </xf>
    <xf numFmtId="0" fontId="2" fillId="42" borderId="10" xfId="66" applyFill="1" applyBorder="1" applyAlignment="1">
      <alignment horizontal="center" vertical="center"/>
    </xf>
    <xf numFmtId="4" fontId="2" fillId="0" borderId="50" xfId="66" applyNumberFormat="1" applyBorder="1" applyAlignment="1">
      <alignment vertical="center" wrapText="1"/>
    </xf>
    <xf numFmtId="2" fontId="2" fillId="34" borderId="15" xfId="28" applyNumberFormat="1" applyFont="1" applyFill="1" applyBorder="1" applyAlignment="1" applyProtection="1">
      <alignment horizontal="center" vertical="center" wrapText="1"/>
      <protection locked="0"/>
    </xf>
    <xf numFmtId="4" fontId="2" fillId="34" borderId="50" xfId="28" applyNumberFormat="1" applyFont="1" applyFill="1" applyBorder="1" applyAlignment="1">
      <alignment horizontal="center" vertical="center" wrapText="1"/>
    </xf>
    <xf numFmtId="0" fontId="65" fillId="34" borderId="28" xfId="66" applyFont="1" applyFill="1" applyBorder="1" applyAlignment="1">
      <alignment horizontal="center" wrapText="1"/>
    </xf>
    <xf numFmtId="0" fontId="65" fillId="34" borderId="24" xfId="66" applyFont="1" applyFill="1" applyBorder="1" applyAlignment="1">
      <alignment horizontal="center" wrapText="1"/>
    </xf>
    <xf numFmtId="0" fontId="65" fillId="34" borderId="53" xfId="66" applyFont="1" applyFill="1" applyBorder="1" applyAlignment="1">
      <alignment horizontal="center" wrapText="1"/>
    </xf>
    <xf numFmtId="0" fontId="2" fillId="0" borderId="50" xfId="66" applyBorder="1" applyAlignment="1" applyProtection="1">
      <alignment horizontal="left" vertical="center" wrapText="1"/>
      <protection locked="0"/>
    </xf>
    <xf numFmtId="0" fontId="95" fillId="25" borderId="18" xfId="44" applyFont="1" applyBorder="1" applyAlignment="1">
      <alignment horizontal="center" vertical="center"/>
    </xf>
    <xf numFmtId="0" fontId="95" fillId="25" borderId="20" xfId="44" applyFont="1" applyBorder="1" applyAlignment="1">
      <alignment horizontal="center" vertical="center"/>
    </xf>
    <xf numFmtId="0" fontId="95" fillId="0" borderId="0" xfId="44" applyFont="1" applyFill="1" applyBorder="1" applyAlignment="1">
      <alignment horizontal="center" vertical="center" wrapText="1"/>
    </xf>
    <xf numFmtId="173" fontId="95" fillId="0" borderId="0" xfId="44" applyNumberFormat="1" applyFont="1" applyFill="1" applyBorder="1" applyAlignment="1">
      <alignment horizontal="center" vertical="center" wrapText="1"/>
    </xf>
    <xf numFmtId="0" fontId="95" fillId="25" borderId="22" xfId="44" applyFont="1" applyBorder="1" applyAlignment="1">
      <alignment horizontal="center" vertical="center" wrapText="1"/>
    </xf>
    <xf numFmtId="3" fontId="95" fillId="25" borderId="18" xfId="44" applyNumberFormat="1" applyFont="1" applyBorder="1" applyAlignment="1">
      <alignment horizontal="center" vertical="center"/>
    </xf>
    <xf numFmtId="4" fontId="95" fillId="0" borderId="0" xfId="44" applyNumberFormat="1" applyFont="1" applyFill="1" applyBorder="1" applyAlignment="1">
      <alignment horizontal="center" vertical="center"/>
    </xf>
    <xf numFmtId="4" fontId="95" fillId="25" borderId="22" xfId="44" applyNumberFormat="1" applyFont="1" applyBorder="1" applyAlignment="1">
      <alignment horizontal="center" vertical="center"/>
    </xf>
    <xf numFmtId="0" fontId="95" fillId="0" borderId="39" xfId="44" applyFont="1" applyFill="1" applyBorder="1" applyAlignment="1">
      <alignment horizontal="center" vertical="center" wrapText="1"/>
    </xf>
    <xf numFmtId="4" fontId="95" fillId="0" borderId="40" xfId="44" applyNumberFormat="1" applyFont="1" applyFill="1" applyBorder="1" applyAlignment="1">
      <alignment horizontal="center" vertical="center" wrapText="1"/>
    </xf>
    <xf numFmtId="0" fontId="95" fillId="25" borderId="43" xfId="44" applyFont="1" applyBorder="1" applyAlignment="1">
      <alignment horizontal="center" vertical="center" wrapText="1"/>
    </xf>
    <xf numFmtId="0" fontId="95" fillId="25" borderId="26" xfId="44" applyFont="1" applyBorder="1" applyAlignment="1">
      <alignment horizontal="center" vertical="center" wrapText="1"/>
    </xf>
    <xf numFmtId="0" fontId="95" fillId="0" borderId="10" xfId="44" applyFont="1" applyFill="1" applyBorder="1" applyAlignment="1">
      <alignment horizontal="center" vertical="center" wrapText="1"/>
    </xf>
    <xf numFmtId="0" fontId="95" fillId="31" borderId="97" xfId="44" applyFont="1" applyFill="1" applyBorder="1" applyAlignment="1">
      <alignment horizontal="center" vertical="center" wrapText="1"/>
    </xf>
    <xf numFmtId="4" fontId="95" fillId="0" borderId="0" xfId="44" applyNumberFormat="1" applyFont="1" applyFill="1" applyBorder="1" applyAlignment="1">
      <alignment horizontal="center" vertical="center" wrapText="1"/>
    </xf>
    <xf numFmtId="4" fontId="95" fillId="0" borderId="10" xfId="44" applyNumberFormat="1" applyFont="1" applyFill="1" applyBorder="1" applyAlignment="1">
      <alignment horizontal="center" vertical="center" wrapText="1"/>
    </xf>
    <xf numFmtId="4" fontId="95" fillId="31" borderId="51" xfId="44" applyNumberFormat="1" applyFont="1" applyFill="1" applyBorder="1" applyAlignment="1">
      <alignment horizontal="center" vertical="center" wrapText="1"/>
    </xf>
    <xf numFmtId="0" fontId="97" fillId="25" borderId="48" xfId="44" applyFont="1" applyBorder="1" applyAlignment="1">
      <alignment horizontal="right" vertical="center"/>
    </xf>
    <xf numFmtId="3" fontId="97" fillId="25" borderId="48" xfId="44" applyNumberFormat="1" applyFont="1" applyBorder="1" applyAlignment="1">
      <alignment horizontal="center" vertical="center"/>
    </xf>
    <xf numFmtId="0" fontId="65" fillId="33" borderId="73" xfId="49" applyFont="1" applyFill="1" applyBorder="1" applyAlignment="1">
      <alignment horizontal="center" vertical="center" wrapText="1"/>
    </xf>
    <xf numFmtId="0" fontId="53" fillId="30" borderId="73" xfId="43" applyFont="1" applyFill="1" applyBorder="1" applyAlignment="1">
      <alignment vertical="center"/>
    </xf>
    <xf numFmtId="0" fontId="53" fillId="30" borderId="72" xfId="43" applyFont="1" applyFill="1" applyBorder="1" applyAlignment="1">
      <alignment vertical="center"/>
    </xf>
    <xf numFmtId="0" fontId="48" fillId="30" borderId="72" xfId="66" applyFont="1" applyFill="1" applyBorder="1" applyAlignment="1">
      <alignment horizontal="center" vertical="center" wrapText="1"/>
    </xf>
    <xf numFmtId="0" fontId="28" fillId="0" borderId="75" xfId="66" applyFont="1" applyBorder="1" applyAlignment="1">
      <alignment vertical="center"/>
    </xf>
    <xf numFmtId="0" fontId="48" fillId="30" borderId="72" xfId="66" applyFont="1" applyFill="1" applyBorder="1" applyAlignment="1">
      <alignment horizontal="center" vertical="center"/>
    </xf>
    <xf numFmtId="4" fontId="95" fillId="25" borderId="51" xfId="44" applyNumberFormat="1" applyFont="1" applyBorder="1" applyAlignment="1">
      <alignment horizontal="center" vertical="center" wrapText="1"/>
    </xf>
    <xf numFmtId="4" fontId="95" fillId="25" borderId="43" xfId="44" applyNumberFormat="1" applyFont="1" applyBorder="1" applyAlignment="1">
      <alignment horizontal="center" vertical="center" wrapText="1"/>
    </xf>
    <xf numFmtId="0" fontId="31" fillId="30" borderId="72" xfId="43" applyFont="1" applyFill="1" applyBorder="1" applyAlignment="1">
      <alignment vertical="center"/>
    </xf>
    <xf numFmtId="0" fontId="95" fillId="25" borderId="51" xfId="44" applyFont="1" applyBorder="1" applyAlignment="1">
      <alignment horizontal="center" vertical="center" wrapText="1"/>
    </xf>
    <xf numFmtId="0" fontId="78" fillId="25" borderId="43" xfId="44" applyFont="1" applyBorder="1" applyAlignment="1">
      <alignment horizontal="center" vertical="center" wrapText="1"/>
    </xf>
    <xf numFmtId="4" fontId="78" fillId="25" borderId="43" xfId="44" applyNumberFormat="1" applyFont="1" applyBorder="1" applyAlignment="1">
      <alignment horizontal="center" vertical="center" wrapText="1"/>
    </xf>
    <xf numFmtId="0" fontId="36" fillId="0" borderId="27" xfId="66" applyFont="1" applyBorder="1" applyAlignment="1">
      <alignment vertical="center" wrapText="1"/>
    </xf>
    <xf numFmtId="0" fontId="36" fillId="0" borderId="29" xfId="66" applyFont="1" applyBorder="1" applyAlignment="1">
      <alignment vertical="center" wrapText="1"/>
    </xf>
    <xf numFmtId="49" fontId="0" fillId="0" borderId="0" xfId="0" applyNumberFormat="1" applyAlignment="1">
      <alignment wrapText="1"/>
    </xf>
    <xf numFmtId="1" fontId="2" fillId="0" borderId="0" xfId="28" applyNumberFormat="1" applyFont="1" applyBorder="1" applyAlignment="1" applyProtection="1">
      <alignment vertical="center" wrapText="1"/>
      <protection locked="0"/>
    </xf>
    <xf numFmtId="49" fontId="0" fillId="0" borderId="0" xfId="0" applyNumberFormat="1" applyAlignment="1">
      <alignment horizontal="left" vertical="center" wrapText="1"/>
    </xf>
    <xf numFmtId="49" fontId="2" fillId="0" borderId="15" xfId="28" applyNumberFormat="1" applyFont="1" applyBorder="1" applyAlignment="1" applyProtection="1">
      <alignment horizontal="left" vertical="center" wrapText="1"/>
      <protection locked="0"/>
    </xf>
    <xf numFmtId="49" fontId="0" fillId="0" borderId="0" xfId="0" applyNumberFormat="1" applyAlignment="1">
      <alignment horizontal="left" wrapText="1"/>
    </xf>
    <xf numFmtId="49" fontId="2" fillId="0" borderId="45" xfId="28" applyNumberFormat="1" applyFont="1" applyBorder="1" applyAlignment="1" applyProtection="1">
      <alignment horizontal="left" vertical="center" wrapText="1"/>
      <protection locked="0"/>
    </xf>
    <xf numFmtId="49" fontId="2" fillId="0" borderId="0" xfId="0" applyNumberFormat="1" applyFont="1" applyAlignment="1">
      <alignment wrapText="1"/>
    </xf>
    <xf numFmtId="4" fontId="95" fillId="25" borderId="102" xfId="44" applyNumberFormat="1" applyFont="1" applyBorder="1" applyAlignment="1">
      <alignment horizontal="center" vertical="center"/>
    </xf>
    <xf numFmtId="0" fontId="65" fillId="34" borderId="45" xfId="66" applyFont="1" applyFill="1" applyBorder="1" applyAlignment="1">
      <alignment horizontal="center" vertical="center" wrapText="1"/>
    </xf>
    <xf numFmtId="1" fontId="0" fillId="0" borderId="12" xfId="28" applyNumberFormat="1" applyFont="1" applyBorder="1" applyAlignment="1" applyProtection="1">
      <alignment vertical="center" wrapText="1"/>
      <protection locked="0"/>
    </xf>
    <xf numFmtId="49" fontId="0" fillId="0" borderId="15" xfId="28" applyNumberFormat="1" applyFont="1" applyBorder="1" applyAlignment="1" applyProtection="1">
      <alignment vertical="center" wrapText="1"/>
      <protection locked="0"/>
    </xf>
    <xf numFmtId="1" fontId="2" fillId="0" borderId="15" xfId="28" applyNumberFormat="1" applyFont="1" applyBorder="1" applyAlignment="1" applyProtection="1">
      <alignment vertical="center" wrapText="1"/>
      <protection locked="0"/>
    </xf>
    <xf numFmtId="1" fontId="0" fillId="0" borderId="12" xfId="28" applyNumberFormat="1" applyFont="1" applyBorder="1" applyAlignment="1" applyProtection="1">
      <alignment horizontal="left" vertical="center" wrapText="1"/>
      <protection locked="0"/>
    </xf>
    <xf numFmtId="0" fontId="24" fillId="41" borderId="0" xfId="0" applyFont="1" applyFill="1" applyAlignment="1">
      <alignment horizontal="center" vertical="center" textRotation="255"/>
    </xf>
    <xf numFmtId="49" fontId="2" fillId="0" borderId="0" xfId="28" quotePrefix="1" applyNumberFormat="1" applyFont="1" applyBorder="1" applyAlignment="1" applyProtection="1">
      <alignment vertical="center" wrapText="1"/>
      <protection locked="0"/>
    </xf>
    <xf numFmtId="49" fontId="2" fillId="0" borderId="0" xfId="28" applyNumberFormat="1" applyFont="1" applyBorder="1" applyAlignment="1" applyProtection="1">
      <alignment vertical="center" wrapText="1"/>
      <protection locked="0"/>
    </xf>
    <xf numFmtId="1" fontId="2" fillId="0" borderId="38" xfId="28" applyNumberFormat="1" applyFont="1" applyBorder="1" applyAlignment="1" applyProtection="1">
      <alignment vertical="center" wrapText="1"/>
      <protection locked="0"/>
    </xf>
    <xf numFmtId="1" fontId="0" fillId="0" borderId="0" xfId="28" applyNumberFormat="1" applyFont="1" applyBorder="1" applyAlignment="1" applyProtection="1">
      <alignment vertical="center" wrapText="1"/>
      <protection locked="0"/>
    </xf>
    <xf numFmtId="0" fontId="2" fillId="26" borderId="103" xfId="0" applyFont="1" applyFill="1" applyBorder="1" applyAlignment="1">
      <alignment horizontal="center" vertical="center"/>
    </xf>
    <xf numFmtId="0" fontId="0" fillId="0" borderId="12" xfId="66" applyFont="1" applyBorder="1"/>
    <xf numFmtId="0" fontId="0" fillId="0" borderId="14" xfId="28" applyNumberFormat="1" applyFont="1" applyBorder="1" applyAlignment="1" applyProtection="1">
      <alignment horizontal="center" vertical="center" wrapText="1"/>
      <protection locked="0"/>
    </xf>
    <xf numFmtId="4" fontId="0" fillId="26" borderId="35" xfId="28" applyNumberFormat="1" applyFont="1" applyFill="1" applyBorder="1" applyAlignment="1" applyProtection="1">
      <alignment horizontal="center" vertical="center" wrapText="1"/>
      <protection locked="0"/>
    </xf>
    <xf numFmtId="2" fontId="0" fillId="26" borderId="33" xfId="28" applyNumberFormat="1" applyFont="1" applyFill="1" applyBorder="1" applyAlignment="1">
      <alignment horizontal="center" vertical="center" wrapText="1"/>
    </xf>
    <xf numFmtId="2" fontId="0" fillId="26" borderId="15" xfId="28" applyNumberFormat="1" applyFont="1" applyFill="1" applyBorder="1" applyAlignment="1" applyProtection="1">
      <alignment horizontal="center" vertical="center" wrapText="1"/>
      <protection locked="0"/>
    </xf>
    <xf numFmtId="4" fontId="0" fillId="26" borderId="12" xfId="28" applyNumberFormat="1" applyFont="1" applyFill="1" applyBorder="1" applyAlignment="1" applyProtection="1">
      <alignment horizontal="center" vertical="center" wrapText="1"/>
      <protection locked="0"/>
    </xf>
    <xf numFmtId="0" fontId="0" fillId="0" borderId="0" xfId="66" applyFont="1" applyAlignment="1">
      <alignment horizontal="left"/>
    </xf>
    <xf numFmtId="172" fontId="0" fillId="0" borderId="12" xfId="55" applyNumberFormat="1" applyFont="1" applyBorder="1" applyAlignment="1" applyProtection="1">
      <alignment horizontal="center" vertical="center" wrapText="1"/>
      <protection locked="0"/>
    </xf>
    <xf numFmtId="3" fontId="0" fillId="26" borderId="12" xfId="28" applyNumberFormat="1" applyFont="1" applyFill="1" applyBorder="1" applyAlignment="1" applyProtection="1">
      <alignment horizontal="center" vertical="center" wrapText="1"/>
      <protection locked="0"/>
    </xf>
    <xf numFmtId="4" fontId="0" fillId="26" borderId="15" xfId="28" applyNumberFormat="1" applyFont="1" applyFill="1" applyBorder="1" applyAlignment="1">
      <alignment horizontal="center" vertical="center" wrapText="1"/>
    </xf>
    <xf numFmtId="4" fontId="0" fillId="26" borderId="12" xfId="28" applyNumberFormat="1" applyFont="1" applyFill="1" applyBorder="1" applyAlignment="1">
      <alignment horizontal="center" vertical="center" wrapText="1"/>
    </xf>
    <xf numFmtId="4" fontId="0" fillId="34" borderId="12" xfId="28" applyNumberFormat="1" applyFont="1" applyFill="1" applyBorder="1" applyAlignment="1">
      <alignment horizontal="center" vertical="center" wrapText="1"/>
    </xf>
    <xf numFmtId="4" fontId="0" fillId="34" borderId="50" xfId="28" applyNumberFormat="1" applyFont="1" applyFill="1" applyBorder="1" applyAlignment="1">
      <alignment horizontal="center" vertical="center" wrapText="1"/>
    </xf>
    <xf numFmtId="1" fontId="2" fillId="0" borderId="13" xfId="66" applyNumberFormat="1" applyBorder="1" applyAlignment="1" applyProtection="1">
      <alignment vertical="center" wrapText="1"/>
      <protection locked="0"/>
    </xf>
    <xf numFmtId="49" fontId="0" fillId="0" borderId="12" xfId="28" applyNumberFormat="1" applyFont="1" applyBorder="1" applyAlignment="1" applyProtection="1">
      <alignment vertical="center" wrapText="1"/>
      <protection locked="0"/>
    </xf>
    <xf numFmtId="49" fontId="0" fillId="0" borderId="49" xfId="28" applyNumberFormat="1" applyFont="1" applyBorder="1" applyAlignment="1" applyProtection="1">
      <alignment vertical="center" wrapText="1"/>
      <protection locked="0"/>
    </xf>
    <xf numFmtId="1" fontId="0" fillId="0" borderId="50" xfId="28" applyNumberFormat="1" applyFont="1" applyBorder="1" applyAlignment="1" applyProtection="1">
      <alignment vertical="center" wrapText="1"/>
      <protection locked="0"/>
    </xf>
    <xf numFmtId="1" fontId="0" fillId="0" borderId="49" xfId="28" applyNumberFormat="1" applyFont="1" applyBorder="1" applyAlignment="1" applyProtection="1">
      <alignment vertical="center" wrapText="1"/>
      <protection locked="0"/>
    </xf>
    <xf numFmtId="1" fontId="0" fillId="0" borderId="69" xfId="28" applyNumberFormat="1" applyFont="1" applyBorder="1" applyAlignment="1" applyProtection="1">
      <alignment vertical="center" wrapText="1"/>
      <protection locked="0"/>
    </xf>
    <xf numFmtId="1" fontId="0" fillId="0" borderId="0" xfId="28" applyNumberFormat="1" applyFont="1" applyAlignment="1" applyProtection="1">
      <alignment vertical="center" wrapText="1"/>
      <protection locked="0"/>
    </xf>
    <xf numFmtId="1" fontId="0" fillId="0" borderId="12" xfId="28" applyNumberFormat="1" applyFont="1" applyBorder="1" applyAlignment="1" applyProtection="1">
      <alignment horizontal="center" vertical="center" wrapText="1"/>
      <protection locked="0"/>
    </xf>
    <xf numFmtId="0" fontId="0" fillId="44" borderId="15" xfId="0" applyFill="1" applyBorder="1" applyAlignment="1">
      <alignment wrapText="1"/>
    </xf>
    <xf numFmtId="0" fontId="0" fillId="44" borderId="12" xfId="0" applyFill="1" applyBorder="1" applyAlignment="1">
      <alignment wrapText="1"/>
    </xf>
    <xf numFmtId="0" fontId="0" fillId="44" borderId="49" xfId="0" applyFill="1" applyBorder="1" applyAlignment="1">
      <alignment wrapText="1"/>
    </xf>
    <xf numFmtId="0" fontId="0" fillId="0" borderId="45" xfId="0" applyBorder="1" applyAlignment="1">
      <alignment wrapText="1"/>
    </xf>
    <xf numFmtId="0" fontId="0" fillId="0" borderId="41" xfId="0" applyBorder="1" applyAlignment="1">
      <alignment wrapText="1"/>
    </xf>
    <xf numFmtId="0" fontId="98" fillId="0" borderId="0" xfId="0" applyFont="1" applyAlignment="1">
      <alignment wrapText="1"/>
    </xf>
    <xf numFmtId="0" fontId="0" fillId="0" borderId="104" xfId="0" applyBorder="1" applyAlignment="1">
      <alignment wrapText="1"/>
    </xf>
    <xf numFmtId="49" fontId="0" fillId="0" borderId="15" xfId="28" quotePrefix="1" applyNumberFormat="1" applyFont="1" applyBorder="1" applyAlignment="1" applyProtection="1">
      <alignment vertical="center" wrapText="1"/>
      <protection locked="0"/>
    </xf>
    <xf numFmtId="0" fontId="0" fillId="26" borderId="103" xfId="0" applyFill="1" applyBorder="1" applyAlignment="1">
      <alignment horizontal="center" vertical="center"/>
    </xf>
    <xf numFmtId="0" fontId="2" fillId="0" borderId="0" xfId="0" applyFont="1" applyAlignment="1">
      <alignment wrapText="1"/>
    </xf>
    <xf numFmtId="49" fontId="2" fillId="43" borderId="15" xfId="28" applyNumberFormat="1" applyFont="1" applyFill="1" applyBorder="1" applyAlignment="1" applyProtection="1">
      <alignment vertical="center" wrapText="1"/>
      <protection locked="0"/>
    </xf>
    <xf numFmtId="0" fontId="2" fillId="0" borderId="19" xfId="66" applyBorder="1"/>
    <xf numFmtId="0" fontId="0" fillId="0" borderId="19" xfId="28" applyNumberFormat="1" applyFont="1" applyBorder="1" applyAlignment="1">
      <alignment horizontal="left" vertical="center" wrapText="1"/>
    </xf>
    <xf numFmtId="172" fontId="2" fillId="0" borderId="12" xfId="55" applyNumberFormat="1" applyFont="1" applyBorder="1" applyAlignment="1" applyProtection="1">
      <alignment horizontal="center" vertical="center" wrapText="1"/>
      <protection locked="0"/>
    </xf>
    <xf numFmtId="3" fontId="2" fillId="26" borderId="12" xfId="28" applyNumberFormat="1" applyFont="1" applyFill="1" applyBorder="1" applyAlignment="1" applyProtection="1">
      <alignment horizontal="center" vertical="center" wrapText="1"/>
      <protection locked="0"/>
    </xf>
    <xf numFmtId="4" fontId="2" fillId="26" borderId="15" xfId="28" applyNumberFormat="1" applyFont="1" applyFill="1" applyBorder="1" applyAlignment="1" applyProtection="1">
      <alignment horizontal="center" vertical="center" wrapText="1"/>
    </xf>
    <xf numFmtId="4" fontId="2" fillId="26" borderId="12" xfId="28" applyNumberFormat="1" applyFont="1" applyFill="1" applyBorder="1" applyAlignment="1" applyProtection="1">
      <alignment horizontal="center" vertical="center" wrapText="1"/>
    </xf>
    <xf numFmtId="0" fontId="0" fillId="0" borderId="15" xfId="0" applyBorder="1" applyAlignment="1">
      <alignment wrapText="1"/>
    </xf>
    <xf numFmtId="0" fontId="0" fillId="26" borderId="0" xfId="0" applyFill="1" applyAlignment="1">
      <alignment horizontal="center"/>
    </xf>
    <xf numFmtId="0" fontId="35" fillId="26" borderId="0" xfId="0" applyFont="1" applyFill="1" applyAlignment="1">
      <alignment horizontal="center"/>
    </xf>
    <xf numFmtId="0" fontId="28" fillId="30" borderId="72" xfId="0" applyFont="1" applyFill="1" applyBorder="1" applyAlignment="1">
      <alignment horizontal="center"/>
    </xf>
    <xf numFmtId="0" fontId="0" fillId="26" borderId="21" xfId="0" applyFill="1" applyBorder="1" applyAlignment="1">
      <alignment horizontal="center"/>
    </xf>
    <xf numFmtId="0" fontId="36" fillId="0" borderId="24" xfId="66" applyFont="1" applyBorder="1" applyAlignment="1">
      <alignment horizontal="center" vertical="center" wrapText="1"/>
    </xf>
    <xf numFmtId="1" fontId="2" fillId="0" borderId="15" xfId="28" applyNumberFormat="1" applyFont="1" applyBorder="1" applyAlignment="1" applyProtection="1">
      <alignment horizontal="center" vertical="center" wrapText="1"/>
      <protection locked="0"/>
    </xf>
    <xf numFmtId="1" fontId="2" fillId="0" borderId="12" xfId="28" applyNumberFormat="1" applyFont="1" applyBorder="1" applyAlignment="1" applyProtection="1">
      <alignment horizontal="center" vertical="center" wrapText="1"/>
      <protection locked="0"/>
    </xf>
    <xf numFmtId="0" fontId="0" fillId="44" borderId="12" xfId="0" applyFill="1" applyBorder="1" applyAlignment="1">
      <alignment horizontal="center" wrapText="1"/>
    </xf>
    <xf numFmtId="0" fontId="0" fillId="0" borderId="45" xfId="0" applyBorder="1" applyAlignment="1">
      <alignment horizontal="center" wrapText="1"/>
    </xf>
    <xf numFmtId="0" fontId="0" fillId="0" borderId="24" xfId="0" applyBorder="1" applyAlignment="1">
      <alignment horizontal="center" wrapText="1"/>
    </xf>
    <xf numFmtId="1" fontId="2" fillId="0" borderId="0" xfId="28" applyNumberFormat="1" applyFont="1" applyBorder="1" applyAlignment="1" applyProtection="1">
      <alignment horizontal="center" vertical="center" wrapText="1"/>
      <protection locked="0"/>
    </xf>
    <xf numFmtId="1" fontId="0" fillId="26" borderId="0" xfId="0" applyNumberFormat="1" applyFill="1" applyAlignment="1">
      <alignment horizontal="center"/>
    </xf>
    <xf numFmtId="177" fontId="2" fillId="0" borderId="0" xfId="66" applyNumberFormat="1" applyAlignment="1">
      <alignment vertical="center" wrapText="1"/>
    </xf>
    <xf numFmtId="172" fontId="0" fillId="0" borderId="0" xfId="55" applyNumberFormat="1" applyFont="1" applyBorder="1" applyAlignment="1" applyProtection="1">
      <alignment horizontal="center" vertical="center" wrapText="1"/>
      <protection locked="0"/>
    </xf>
    <xf numFmtId="175" fontId="2" fillId="0" borderId="19" xfId="28" applyNumberFormat="1" applyBorder="1" applyAlignment="1" applyProtection="1">
      <alignment horizontal="left" vertical="center" wrapText="1"/>
    </xf>
    <xf numFmtId="0" fontId="2" fillId="32" borderId="0" xfId="66" applyFill="1"/>
    <xf numFmtId="0" fontId="28" fillId="26" borderId="0" xfId="66" applyFont="1" applyFill="1"/>
    <xf numFmtId="0" fontId="49" fillId="26" borderId="0" xfId="66" applyFont="1" applyFill="1"/>
    <xf numFmtId="0" fontId="28" fillId="26" borderId="25" xfId="66" applyFont="1" applyFill="1" applyBorder="1" applyAlignment="1">
      <alignment vertical="center"/>
    </xf>
    <xf numFmtId="0" fontId="28" fillId="26" borderId="0" xfId="66" applyFont="1" applyFill="1" applyAlignment="1">
      <alignment vertical="center"/>
    </xf>
    <xf numFmtId="0" fontId="49" fillId="26" borderId="0" xfId="66" applyFont="1" applyFill="1" applyAlignment="1">
      <alignment vertical="center"/>
    </xf>
    <xf numFmtId="0" fontId="2" fillId="26" borderId="0" xfId="66" applyFill="1"/>
    <xf numFmtId="0" fontId="45" fillId="26" borderId="0" xfId="66" quotePrefix="1" applyFont="1" applyFill="1" applyAlignment="1">
      <alignment horizontal="left" vertical="center"/>
    </xf>
    <xf numFmtId="0" fontId="94" fillId="26" borderId="0" xfId="66" quotePrefix="1" applyFont="1" applyFill="1" applyAlignment="1">
      <alignment horizontal="left" vertical="center"/>
    </xf>
    <xf numFmtId="43" fontId="36" fillId="0" borderId="0" xfId="28" applyFont="1" applyAlignment="1">
      <alignment horizontal="center" vertical="center" wrapText="1"/>
    </xf>
    <xf numFmtId="0" fontId="75" fillId="0" borderId="0" xfId="0" applyFont="1"/>
    <xf numFmtId="169" fontId="0" fillId="0" borderId="0" xfId="28" applyNumberFormat="1" applyFont="1"/>
    <xf numFmtId="0" fontId="75" fillId="0" borderId="105" xfId="0" applyFont="1" applyBorder="1"/>
    <xf numFmtId="0" fontId="0" fillId="0" borderId="106" xfId="0" applyBorder="1"/>
    <xf numFmtId="0" fontId="0" fillId="0" borderId="107" xfId="0" applyBorder="1"/>
    <xf numFmtId="0" fontId="0" fillId="0" borderId="108" xfId="0" applyBorder="1"/>
    <xf numFmtId="169" fontId="0" fillId="0" borderId="0" xfId="28" applyNumberFormat="1" applyFont="1" applyBorder="1"/>
    <xf numFmtId="0" fontId="0" fillId="0" borderId="66" xfId="0" applyBorder="1"/>
    <xf numFmtId="0" fontId="24" fillId="0" borderId="109" xfId="0" applyFont="1" applyBorder="1"/>
    <xf numFmtId="169" fontId="0" fillId="0" borderId="110" xfId="28" applyNumberFormat="1" applyFont="1" applyBorder="1"/>
    <xf numFmtId="0" fontId="0" fillId="0" borderId="111" xfId="0" applyBorder="1"/>
    <xf numFmtId="0" fontId="53" fillId="30" borderId="0" xfId="0" applyFont="1" applyFill="1"/>
    <xf numFmtId="0" fontId="24" fillId="41" borderId="43" xfId="0" applyFont="1" applyFill="1" applyBorder="1" applyAlignment="1">
      <alignment horizontal="center" vertical="center" textRotation="255"/>
    </xf>
    <xf numFmtId="0" fontId="24" fillId="41" borderId="43" xfId="0" applyFont="1" applyFill="1" applyBorder="1" applyAlignment="1">
      <alignment horizontal="center" vertical="center"/>
    </xf>
    <xf numFmtId="0" fontId="0" fillId="0" borderId="112" xfId="0" applyBorder="1" applyAlignment="1">
      <alignment wrapText="1"/>
    </xf>
    <xf numFmtId="0" fontId="2" fillId="0" borderId="112" xfId="0" applyFont="1" applyBorder="1" applyAlignment="1">
      <alignment wrapText="1"/>
    </xf>
    <xf numFmtId="49" fontId="2" fillId="0" borderId="113" xfId="28" applyNumberFormat="1" applyFont="1" applyBorder="1" applyAlignment="1" applyProtection="1">
      <alignment vertical="center" wrapText="1"/>
      <protection locked="0"/>
    </xf>
    <xf numFmtId="49" fontId="0" fillId="0" borderId="113" xfId="28" applyNumberFormat="1" applyFont="1" applyBorder="1" applyAlignment="1" applyProtection="1">
      <alignment vertical="center" wrapText="1"/>
      <protection locked="0"/>
    </xf>
    <xf numFmtId="0" fontId="24" fillId="39" borderId="43" xfId="0" applyFont="1" applyFill="1" applyBorder="1" applyAlignment="1">
      <alignment vertical="center" textRotation="255" shrinkToFit="1"/>
    </xf>
    <xf numFmtId="0" fontId="24" fillId="38" borderId="43" xfId="0" applyFont="1" applyFill="1" applyBorder="1" applyAlignment="1">
      <alignment horizontal="center" vertical="center" textRotation="255" wrapText="1"/>
    </xf>
    <xf numFmtId="0" fontId="24" fillId="40" borderId="43" xfId="0" applyFont="1" applyFill="1" applyBorder="1" applyAlignment="1">
      <alignment horizontal="center" vertical="center" textRotation="255"/>
    </xf>
    <xf numFmtId="0" fontId="24" fillId="41" borderId="43" xfId="0" applyFont="1" applyFill="1" applyBorder="1" applyAlignment="1">
      <alignment horizontal="center" vertical="center" wrapText="1"/>
    </xf>
    <xf numFmtId="0" fontId="24" fillId="39" borderId="43" xfId="0" applyFont="1" applyFill="1" applyBorder="1" applyAlignment="1">
      <alignment horizontal="center" vertical="center" shrinkToFit="1"/>
    </xf>
    <xf numFmtId="0" fontId="91" fillId="0" borderId="82" xfId="49" applyFont="1" applyBorder="1" applyAlignment="1">
      <alignment horizontal="center" vertical="center"/>
    </xf>
    <xf numFmtId="0" fontId="91" fillId="0" borderId="21" xfId="49" applyFont="1" applyBorder="1" applyAlignment="1">
      <alignment horizontal="center" vertical="center"/>
    </xf>
    <xf numFmtId="0" fontId="91" fillId="0" borderId="83" xfId="49" applyFont="1" applyBorder="1" applyAlignment="1">
      <alignment horizontal="center" vertical="center"/>
    </xf>
    <xf numFmtId="0" fontId="50" fillId="33" borderId="84" xfId="0" applyFont="1" applyFill="1" applyBorder="1" applyAlignment="1">
      <alignment horizontal="center" vertical="center"/>
    </xf>
    <xf numFmtId="0" fontId="50" fillId="33" borderId="85" xfId="0" applyFont="1" applyFill="1" applyBorder="1" applyAlignment="1">
      <alignment horizontal="center" vertical="center"/>
    </xf>
    <xf numFmtId="0" fontId="50" fillId="33" borderId="86" xfId="0" applyFont="1" applyFill="1" applyBorder="1" applyAlignment="1">
      <alignment horizontal="center" vertical="center"/>
    </xf>
    <xf numFmtId="0" fontId="81" fillId="0" borderId="52" xfId="29" applyFont="1" applyBorder="1" applyAlignment="1">
      <alignment horizontal="center" vertical="center" wrapText="1"/>
    </xf>
    <xf numFmtId="0" fontId="81" fillId="0" borderId="60" xfId="29" applyFont="1" applyBorder="1" applyAlignment="1">
      <alignment horizontal="center" vertical="center" wrapText="1"/>
    </xf>
    <xf numFmtId="0" fontId="25" fillId="33" borderId="91" xfId="49" applyFont="1" applyFill="1" applyBorder="1" applyAlignment="1">
      <alignment horizontal="center" vertical="center"/>
    </xf>
    <xf numFmtId="0" fontId="25" fillId="33" borderId="92" xfId="49" applyFont="1" applyFill="1" applyBorder="1" applyAlignment="1">
      <alignment horizontal="center" vertical="center"/>
    </xf>
    <xf numFmtId="0" fontId="25" fillId="33" borderId="93" xfId="49" applyFont="1" applyFill="1" applyBorder="1" applyAlignment="1">
      <alignment horizontal="center" vertical="center"/>
    </xf>
    <xf numFmtId="0" fontId="24" fillId="40" borderId="72" xfId="0" applyFont="1" applyFill="1" applyBorder="1" applyAlignment="1">
      <alignment horizontal="center" vertical="center" textRotation="255"/>
    </xf>
    <xf numFmtId="0" fontId="24" fillId="40" borderId="0" xfId="0" applyFont="1" applyFill="1" applyAlignment="1">
      <alignment horizontal="center" vertical="center" textRotation="255"/>
    </xf>
    <xf numFmtId="0" fontId="24" fillId="40" borderId="21" xfId="0" applyFont="1" applyFill="1" applyBorder="1" applyAlignment="1">
      <alignment horizontal="center" vertical="center" textRotation="255"/>
    </xf>
    <xf numFmtId="0" fontId="24" fillId="41" borderId="72" xfId="0" applyFont="1" applyFill="1" applyBorder="1" applyAlignment="1">
      <alignment horizontal="center" vertical="center" textRotation="255"/>
    </xf>
    <xf numFmtId="0" fontId="24" fillId="41" borderId="0" xfId="0" applyFont="1" applyFill="1" applyAlignment="1">
      <alignment horizontal="center" vertical="center" textRotation="255"/>
    </xf>
    <xf numFmtId="0" fontId="67" fillId="0" borderId="0" xfId="66" applyFont="1" applyAlignment="1">
      <alignment vertical="top" wrapText="1"/>
    </xf>
    <xf numFmtId="0" fontId="24" fillId="39" borderId="72" xfId="0" applyFont="1" applyFill="1" applyBorder="1" applyAlignment="1">
      <alignment vertical="center" textRotation="255" shrinkToFit="1"/>
    </xf>
    <xf numFmtId="0" fontId="24" fillId="39" borderId="0" xfId="0" applyFont="1" applyFill="1" applyAlignment="1">
      <alignment vertical="center" textRotation="255" shrinkToFit="1"/>
    </xf>
    <xf numFmtId="0" fontId="24" fillId="38" borderId="72" xfId="0" applyFont="1" applyFill="1" applyBorder="1" applyAlignment="1">
      <alignment horizontal="center" vertical="center" textRotation="255" wrapText="1"/>
    </xf>
    <xf numFmtId="0" fontId="24" fillId="38" borderId="0" xfId="0" applyFont="1" applyFill="1" applyAlignment="1">
      <alignment horizontal="center" vertical="center" textRotation="255" wrapText="1"/>
    </xf>
    <xf numFmtId="0" fontId="24" fillId="37" borderId="72" xfId="0" applyFont="1" applyFill="1" applyBorder="1" applyAlignment="1">
      <alignment horizontal="center" vertical="center" textRotation="255"/>
    </xf>
    <xf numFmtId="0" fontId="24" fillId="37" borderId="0" xfId="0" applyFont="1" applyFill="1" applyAlignment="1">
      <alignment horizontal="center" vertical="center" textRotation="255"/>
    </xf>
    <xf numFmtId="0" fontId="67" fillId="0" borderId="21" xfId="66" applyFont="1" applyBorder="1" applyAlignment="1">
      <alignment vertical="top" wrapText="1"/>
    </xf>
    <xf numFmtId="0" fontId="37" fillId="0" borderId="0" xfId="47" applyFill="1" applyBorder="1" applyAlignment="1">
      <alignment horizontal="center" vertical="center"/>
    </xf>
    <xf numFmtId="0" fontId="75" fillId="33" borderId="36" xfId="44" applyFont="1" applyFill="1" applyBorder="1" applyAlignment="1">
      <alignment horizontal="center" vertical="center" wrapText="1"/>
    </xf>
    <xf numFmtId="0" fontId="75" fillId="33" borderId="37" xfId="44" applyFont="1" applyFill="1" applyBorder="1" applyAlignment="1">
      <alignment horizontal="center" vertical="center" wrapText="1"/>
    </xf>
    <xf numFmtId="0" fontId="2" fillId="0" borderId="23" xfId="66" applyBorder="1" applyAlignment="1" applyProtection="1">
      <alignment horizontal="left" vertical="center" wrapText="1"/>
      <protection locked="0"/>
    </xf>
    <xf numFmtId="0" fontId="2" fillId="0" borderId="15" xfId="66" applyBorder="1" applyAlignment="1" applyProtection="1">
      <alignment horizontal="left" vertical="center" wrapText="1"/>
      <protection locked="0"/>
    </xf>
    <xf numFmtId="0" fontId="75" fillId="31" borderId="74" xfId="44" applyFont="1" applyFill="1" applyBorder="1" applyAlignment="1">
      <alignment horizontal="center" vertical="center" wrapText="1"/>
    </xf>
    <xf numFmtId="0" fontId="75" fillId="31" borderId="72" xfId="44" applyFont="1" applyFill="1" applyBorder="1" applyAlignment="1">
      <alignment horizontal="center" vertical="center" wrapText="1"/>
    </xf>
    <xf numFmtId="0" fontId="75" fillId="31" borderId="75" xfId="44" applyFont="1" applyFill="1" applyBorder="1" applyAlignment="1">
      <alignment horizontal="center" vertical="center" wrapText="1"/>
    </xf>
    <xf numFmtId="0" fontId="24" fillId="0" borderId="23" xfId="66" applyFont="1" applyBorder="1" applyAlignment="1" applyProtection="1">
      <alignment horizontal="left" vertical="center" wrapText="1"/>
      <protection locked="0"/>
    </xf>
    <xf numFmtId="0" fontId="24" fillId="0" borderId="15" xfId="66" applyFont="1" applyBorder="1" applyAlignment="1" applyProtection="1">
      <alignment horizontal="left" vertical="center" wrapText="1"/>
      <protection locked="0"/>
    </xf>
  </cellXfs>
  <cellStyles count="7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3 2" xfId="54" xr:uid="{00000000-0005-0000-0000-000009000000}"/>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1 2" xfId="43" xr:uid="{00000000-0005-0000-0000-000014000000}"/>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alculation 2" xfId="44" xr:uid="{00000000-0005-0000-0000-00001C000000}"/>
    <cellStyle name="Calculation 3" xfId="50" xr:uid="{00000000-0005-0000-0000-00001D000000}"/>
    <cellStyle name="Check Cell" xfId="27" builtinId="23" customBuiltin="1"/>
    <cellStyle name="Comma" xfId="28" builtinId="3"/>
    <cellStyle name="Comma 2" xfId="48" xr:uid="{00000000-0005-0000-0000-000020000000}"/>
    <cellStyle name="Comma 2 2" xfId="67" xr:uid="{4095AC50-1BB3-CA4C-BF4E-DF60EF865F21}"/>
    <cellStyle name="Comma 3" xfId="52" xr:uid="{00000000-0005-0000-0000-000021000000}"/>
    <cellStyle name="Comma 4" xfId="56" xr:uid="{00000000-0005-0000-0000-000022000000}"/>
    <cellStyle name="Comma 5" xfId="63" xr:uid="{00000000-0005-0000-0000-000023000000}"/>
    <cellStyle name="Currency" xfId="55" builtinId="4"/>
    <cellStyle name="Currency 2" xfId="58" xr:uid="{00000000-0005-0000-0000-000025000000}"/>
    <cellStyle name="Currency_R&amp;D Capability Appl Appendices1" xfId="65" xr:uid="{00000000-0005-0000-0000-000026000000}"/>
    <cellStyle name="Explanatory Text" xfId="29" builtinId="53" customBuiltin="1"/>
    <cellStyle name="Followed Hyperlink" xfId="60" builtinId="9" hidden="1"/>
    <cellStyle name="Followed Hyperlink" xfId="59" builtinId="9" hidden="1"/>
    <cellStyle name="Followed Hyperlink" xfId="62" builtinId="9" hidden="1"/>
    <cellStyle name="Followed Hyperlink" xfId="61" builtinId="9" hidden="1"/>
    <cellStyle name="Good" xfId="30" builtinId="26" customBuiltin="1"/>
    <cellStyle name="Good 2" xfId="47" xr:uid="{00000000-0005-0000-0000-00002E000000}"/>
    <cellStyle name="Heading 1" xfId="31" builtinId="16" customBuiltin="1"/>
    <cellStyle name="Heading 2" xfId="32" builtinId="17" customBuiltin="1"/>
    <cellStyle name="Heading 3" xfId="33" builtinId="18" customBuiltin="1"/>
    <cellStyle name="Heading 4" xfId="34" builtinId="19" customBuiltin="1"/>
    <cellStyle name="Hyperlink" xfId="69" builtinId="8"/>
    <cellStyle name="Hyperlink 2" xfId="53" xr:uid="{00000000-0005-0000-0000-000033000000}"/>
    <cellStyle name="Input" xfId="35" builtinId="20" customBuiltin="1"/>
    <cellStyle name="Linked Cell" xfId="36" builtinId="24" customBuiltin="1"/>
    <cellStyle name="Neutral" xfId="37" builtinId="28" customBuiltin="1"/>
    <cellStyle name="Neutral 2" xfId="57" xr:uid="{00000000-0005-0000-0000-000037000000}"/>
    <cellStyle name="Normal" xfId="0" builtinId="0"/>
    <cellStyle name="Normal 2" xfId="49" xr:uid="{00000000-0005-0000-0000-000039000000}"/>
    <cellStyle name="Normal 2 2" xfId="66" xr:uid="{63A87444-F73D-0B43-B022-E63C0494209A}"/>
    <cellStyle name="Normal_Sheet2" xfId="46" xr:uid="{00000000-0005-0000-0000-00003A000000}"/>
    <cellStyle name="Note" xfId="38" builtinId="10" customBuiltin="1"/>
    <cellStyle name="Output" xfId="39" builtinId="21" customBuiltin="1"/>
    <cellStyle name="Percent" xfId="64" builtinId="5"/>
    <cellStyle name="Percent 2" xfId="45" xr:uid="{00000000-0005-0000-0000-00003E000000}"/>
    <cellStyle name="Percent 2 2" xfId="68" xr:uid="{0A408877-CE4F-3D44-814D-1F20C6AF51E4}"/>
    <cellStyle name="Percent 3" xfId="51" xr:uid="{00000000-0005-0000-0000-00003F000000}"/>
    <cellStyle name="Title" xfId="40" builtinId="15" customBuiltin="1"/>
    <cellStyle name="Total" xfId="41" builtinId="25" customBuiltin="1"/>
    <cellStyle name="Warning Text" xfId="42" builtinId="11" customBuiltin="1"/>
  </cellStyles>
  <dxfs count="49">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7C80"/>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93518</xdr:colOff>
      <xdr:row>0</xdr:row>
      <xdr:rowOff>275792</xdr:rowOff>
    </xdr:from>
    <xdr:to>
      <xdr:col>1</xdr:col>
      <xdr:colOff>2544040</xdr:colOff>
      <xdr:row>1</xdr:row>
      <xdr:rowOff>105091</xdr:rowOff>
    </xdr:to>
    <xdr:pic>
      <xdr:nvPicPr>
        <xdr:cNvPr id="4" name="Picture 3">
          <a:extLst>
            <a:ext uri="{FF2B5EF4-FFF2-40B4-BE49-F238E27FC236}">
              <a16:creationId xmlns:a16="http://schemas.microsoft.com/office/drawing/2014/main" id="{3797BDDF-F9FD-F548-4DBC-812E3B9AA7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55443" y="275792"/>
          <a:ext cx="2450522" cy="3103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c.europa.eu/growth/smes/sme-definition_e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34998626667073579"/>
    <pageSetUpPr fitToPage="1"/>
  </sheetPr>
  <dimension ref="B1:AF90"/>
  <sheetViews>
    <sheetView showGridLines="0" topLeftCell="A5" zoomScale="70" zoomScaleNormal="70" workbookViewId="0">
      <selection activeCell="F19" sqref="F19"/>
    </sheetView>
  </sheetViews>
  <sheetFormatPr defaultColWidth="8.88671875" defaultRowHeight="14.4"/>
  <cols>
    <col min="1" max="1" width="2.44140625" style="3" customWidth="1"/>
    <col min="2" max="2" width="65.5546875" style="3" customWidth="1"/>
    <col min="3" max="3" width="22.109375" style="4" customWidth="1"/>
    <col min="4" max="4" width="13.6640625" style="3" customWidth="1"/>
    <col min="5" max="5" width="20.44140625" style="3" customWidth="1"/>
    <col min="6" max="6" width="17.44140625" style="5" customWidth="1"/>
    <col min="7" max="7" width="4.33203125" style="5" customWidth="1"/>
    <col min="8" max="8" width="3.44140625" style="4" customWidth="1"/>
    <col min="9" max="9" width="3.109375" style="4" customWidth="1"/>
    <col min="10" max="10" width="1.5546875" style="3" customWidth="1"/>
    <col min="11" max="11" width="3" style="3" customWidth="1"/>
    <col min="12" max="12" width="31" style="36" customWidth="1"/>
    <col min="13" max="13" width="23" style="37" customWidth="1"/>
    <col min="14" max="14" width="23.88671875" style="37" customWidth="1"/>
    <col min="15" max="15" width="5.44140625" style="37" customWidth="1"/>
    <col min="16" max="16" width="4.44140625" style="12" customWidth="1"/>
    <col min="17" max="17" width="10.88671875" style="12" customWidth="1"/>
    <col min="18" max="18" width="11.109375" style="12" bestFit="1" customWidth="1"/>
    <col min="19" max="19" width="10.88671875" style="12" customWidth="1"/>
    <col min="20" max="20" width="12" style="11" customWidth="1"/>
    <col min="21" max="26" width="8.88671875" style="11"/>
    <col min="27" max="16384" width="8.88671875" style="3"/>
  </cols>
  <sheetData>
    <row r="1" spans="2:32" ht="38.25" customHeight="1">
      <c r="L1"/>
    </row>
    <row r="2" spans="2:32" ht="15" customHeight="1">
      <c r="L2" s="223"/>
      <c r="M2" s="224"/>
      <c r="N2" s="224"/>
      <c r="O2" s="224"/>
    </row>
    <row r="3" spans="2:32" ht="15" customHeight="1">
      <c r="B3" s="1"/>
      <c r="L3" s="223"/>
      <c r="M3" s="224"/>
      <c r="N3" s="224"/>
      <c r="O3" s="224"/>
    </row>
    <row r="4" spans="2:32" s="6" customFormat="1" ht="30.75" customHeight="1">
      <c r="B4" s="40" t="s">
        <v>0</v>
      </c>
      <c r="C4"/>
      <c r="D4"/>
      <c r="E4"/>
      <c r="F4"/>
      <c r="G4"/>
      <c r="H4" s="173"/>
      <c r="I4" s="173"/>
      <c r="J4" s="173"/>
      <c r="K4"/>
      <c r="L4" s="223"/>
      <c r="M4" s="223"/>
      <c r="N4" s="223"/>
      <c r="O4" s="223"/>
      <c r="P4" s="34"/>
      <c r="Q4" s="21"/>
      <c r="R4" s="15"/>
      <c r="S4" s="15"/>
    </row>
    <row r="5" spans="2:32" customFormat="1" ht="18">
      <c r="B5" s="39" t="s">
        <v>1</v>
      </c>
      <c r="H5" s="174"/>
      <c r="I5" s="175"/>
      <c r="J5" s="175"/>
      <c r="L5" s="223"/>
      <c r="M5" s="223"/>
      <c r="N5" s="223"/>
      <c r="O5" s="223"/>
      <c r="P5" s="21"/>
      <c r="Q5" s="21"/>
      <c r="R5" s="15"/>
      <c r="S5" s="15"/>
      <c r="T5" s="6"/>
      <c r="U5" s="6"/>
      <c r="V5" s="6"/>
    </row>
    <row r="6" spans="2:32" customFormat="1">
      <c r="H6" s="176"/>
      <c r="I6" s="177"/>
      <c r="J6" s="177"/>
      <c r="L6" s="223"/>
      <c r="M6" s="223"/>
      <c r="N6" s="223"/>
      <c r="O6" s="223"/>
      <c r="P6" s="21"/>
      <c r="Q6" s="21"/>
      <c r="R6" s="15"/>
      <c r="S6" s="15"/>
      <c r="T6" s="6"/>
      <c r="U6" s="6"/>
      <c r="V6" s="6"/>
    </row>
    <row r="7" spans="2:32" s="6" customFormat="1" ht="32.25" customHeight="1">
      <c r="B7" s="18" t="s">
        <v>2</v>
      </c>
      <c r="H7" s="15"/>
      <c r="I7" s="15"/>
      <c r="K7"/>
      <c r="L7" s="223"/>
      <c r="M7" s="223"/>
      <c r="N7" s="223"/>
      <c r="O7" s="223"/>
      <c r="P7" s="21"/>
      <c r="Q7" s="21"/>
      <c r="R7" s="15"/>
      <c r="S7" s="15"/>
    </row>
    <row r="8" spans="2:32" s="10" customFormat="1" ht="23.25" customHeight="1">
      <c r="B8" s="286" t="s">
        <v>3</v>
      </c>
      <c r="C8" s="279" t="s">
        <v>4</v>
      </c>
      <c r="D8" s="285"/>
      <c r="E8" s="284"/>
      <c r="F8" s="284"/>
      <c r="G8" s="284"/>
      <c r="H8" s="284"/>
      <c r="I8" s="284"/>
      <c r="J8" s="284"/>
      <c r="K8" s="284"/>
      <c r="L8" s="232"/>
      <c r="M8" s="228"/>
      <c r="N8" s="223"/>
      <c r="O8" s="223"/>
      <c r="P8" s="21"/>
      <c r="Q8" s="21"/>
      <c r="R8" s="21"/>
      <c r="S8" s="21"/>
    </row>
    <row r="9" spans="2:32" s="11" customFormat="1" ht="23.25" customHeight="1">
      <c r="B9" s="108" t="s">
        <v>5</v>
      </c>
      <c r="C9" s="109" t="s">
        <v>6</v>
      </c>
      <c r="D9" s="8"/>
      <c r="E9" s="3"/>
      <c r="F9" s="4"/>
      <c r="G9" s="4"/>
      <c r="H9" s="4"/>
      <c r="I9" s="4"/>
      <c r="J9" s="3"/>
      <c r="K9" s="3"/>
      <c r="L9" s="224"/>
      <c r="M9" s="228"/>
      <c r="N9" s="223"/>
      <c r="O9" s="224"/>
      <c r="P9" s="12"/>
      <c r="Q9" s="12"/>
      <c r="R9" s="12"/>
      <c r="S9" s="12"/>
    </row>
    <row r="10" spans="2:32" s="11" customFormat="1" ht="23.25" customHeight="1">
      <c r="B10" s="7" t="s">
        <v>7</v>
      </c>
      <c r="C10" s="33" t="s">
        <v>8</v>
      </c>
      <c r="D10" s="8"/>
      <c r="E10" s="8"/>
      <c r="F10" s="4"/>
      <c r="G10" s="4"/>
      <c r="H10" s="4"/>
      <c r="I10" s="12"/>
      <c r="L10" s="224"/>
      <c r="M10" s="231"/>
      <c r="N10" s="224"/>
      <c r="O10" s="224"/>
      <c r="P10" s="12"/>
      <c r="Q10" s="12"/>
      <c r="R10" s="12"/>
      <c r="S10" s="12"/>
    </row>
    <row r="11" spans="2:32" s="11" customFormat="1" ht="44.25" customHeight="1" thickBot="1">
      <c r="B11"/>
      <c r="C11"/>
      <c r="D11"/>
      <c r="E11"/>
      <c r="F11"/>
      <c r="G11"/>
      <c r="H11"/>
      <c r="I11" s="12"/>
      <c r="L11" s="224"/>
      <c r="M11" s="12"/>
      <c r="N11" s="12"/>
      <c r="O11" s="12"/>
      <c r="P11" s="12"/>
      <c r="Q11" s="12"/>
      <c r="R11" s="12"/>
      <c r="S11" s="12"/>
    </row>
    <row r="12" spans="2:32" customFormat="1" ht="39" customHeight="1" thickBot="1">
      <c r="B12" s="17" t="s">
        <v>9</v>
      </c>
      <c r="C12" s="16"/>
      <c r="D12" s="182"/>
      <c r="E12" s="183" t="s">
        <v>10</v>
      </c>
      <c r="F12" s="373" t="s">
        <v>11</v>
      </c>
      <c r="G12" s="184"/>
      <c r="H12" s="13"/>
      <c r="I12" s="6"/>
      <c r="J12" s="6"/>
      <c r="K12" s="6"/>
      <c r="L12" s="496" t="s">
        <v>12</v>
      </c>
      <c r="M12" s="497"/>
      <c r="N12" s="498"/>
      <c r="O12" s="291"/>
      <c r="P12" s="12"/>
      <c r="Q12" s="307"/>
      <c r="R12" s="307"/>
      <c r="S12" s="307"/>
      <c r="T12" s="307"/>
      <c r="U12" s="6"/>
      <c r="V12" s="6"/>
      <c r="W12" s="6"/>
      <c r="X12" s="6"/>
      <c r="Y12" s="6"/>
      <c r="Z12" s="6"/>
      <c r="AA12" s="6"/>
      <c r="AB12" s="6"/>
      <c r="AC12" s="6"/>
      <c r="AD12" s="6"/>
      <c r="AE12" s="6"/>
      <c r="AF12" s="6"/>
    </row>
    <row r="13" spans="2:32" s="16" customFormat="1" ht="35.25" customHeight="1" thickTop="1">
      <c r="D13" s="319"/>
      <c r="E13" s="185">
        <v>0.28000000000000003</v>
      </c>
      <c r="F13" s="186">
        <f>C25*E13</f>
        <v>3014358.8154256409</v>
      </c>
      <c r="G13" s="170"/>
      <c r="H13" s="165"/>
      <c r="L13" s="493" t="str">
        <f>C8</f>
        <v>Stryker Limerick</v>
      </c>
      <c r="M13" s="494"/>
      <c r="N13" s="495"/>
      <c r="P13" s="304"/>
      <c r="Q13" s="501" t="s">
        <v>13</v>
      </c>
      <c r="R13" s="502"/>
      <c r="S13" s="502"/>
      <c r="T13" s="503"/>
    </row>
    <row r="14" spans="2:32" ht="31.95" customHeight="1">
      <c r="B14" s="7"/>
      <c r="C14" s="317"/>
      <c r="D14" s="166"/>
      <c r="E14" s="287"/>
      <c r="F14" s="287"/>
      <c r="G14" s="169"/>
      <c r="H14" s="166"/>
      <c r="I14" s="230"/>
      <c r="J14" s="229"/>
      <c r="K14" s="237"/>
      <c r="L14" s="233"/>
      <c r="M14" s="234"/>
      <c r="N14" s="292"/>
      <c r="P14" s="305"/>
      <c r="Q14" s="499" t="s">
        <v>14</v>
      </c>
      <c r="R14" s="499"/>
      <c r="S14" s="499"/>
      <c r="T14" s="500"/>
      <c r="AA14" s="11"/>
      <c r="AB14" s="11"/>
      <c r="AC14" s="11"/>
      <c r="AD14" s="11"/>
      <c r="AE14" s="11"/>
      <c r="AF14" s="11"/>
    </row>
    <row r="15" spans="2:32" s="11" customFormat="1" ht="48.6" customHeight="1">
      <c r="B15" s="320" t="s">
        <v>15</v>
      </c>
      <c r="C15" s="318">
        <f>'2_Training Cost'!G191</f>
        <v>8821902.0833333321</v>
      </c>
      <c r="D15" s="167"/>
      <c r="E15" s="288"/>
      <c r="F15" s="469"/>
      <c r="G15" s="169"/>
      <c r="H15" s="167"/>
      <c r="I15" s="230"/>
      <c r="J15" s="230"/>
      <c r="K15" s="235"/>
      <c r="L15" s="242" t="s">
        <v>16</v>
      </c>
      <c r="M15" s="238" t="s">
        <v>17</v>
      </c>
      <c r="N15" s="293" t="s">
        <v>18</v>
      </c>
      <c r="P15" s="306"/>
      <c r="Q15" s="299" t="s">
        <v>19</v>
      </c>
      <c r="R15" s="239" t="s">
        <v>20</v>
      </c>
      <c r="S15" s="240" t="s">
        <v>21</v>
      </c>
      <c r="T15" s="241" t="s">
        <v>22</v>
      </c>
    </row>
    <row r="16" spans="2:32" ht="22.5" customHeight="1">
      <c r="B16" s="19"/>
      <c r="C16" s="316"/>
      <c r="D16" s="167"/>
      <c r="E16" s="289"/>
      <c r="F16" s="290"/>
      <c r="G16" s="169"/>
      <c r="H16" s="167"/>
      <c r="I16" s="230"/>
      <c r="J16" s="230"/>
      <c r="K16" s="236"/>
      <c r="L16" s="263" t="str">
        <f>'1_Training Plan'!J8</f>
        <v>Senior Leadership Team</v>
      </c>
      <c r="M16" s="257">
        <v>9</v>
      </c>
      <c r="N16" s="294">
        <v>9</v>
      </c>
      <c r="P16" s="305"/>
      <c r="Q16" s="300">
        <f>'1_Training Plan'!J195</f>
        <v>0</v>
      </c>
      <c r="R16" s="249">
        <f>'1_Training Plan'!J196</f>
        <v>6</v>
      </c>
      <c r="S16" s="250">
        <f>'1_Training Plan'!J197</f>
        <v>31</v>
      </c>
      <c r="T16" s="251">
        <f>'1_Training Plan'!J198</f>
        <v>113</v>
      </c>
      <c r="AA16" s="11"/>
      <c r="AB16" s="11"/>
      <c r="AC16" s="11"/>
      <c r="AD16" s="11"/>
      <c r="AE16" s="11"/>
      <c r="AF16" s="11"/>
    </row>
    <row r="17" spans="2:32" ht="22.5" customHeight="1">
      <c r="B17" s="7" t="s">
        <v>23</v>
      </c>
      <c r="C17" s="171">
        <f>'2_Training Cost'!H191</f>
        <v>2000</v>
      </c>
      <c r="D17" s="167"/>
      <c r="E17" s="169"/>
      <c r="G17" s="169"/>
      <c r="H17" s="167"/>
      <c r="I17" s="230"/>
      <c r="J17" s="230"/>
      <c r="K17" s="6"/>
      <c r="L17" s="258" t="str">
        <f>'1_Training Plan'!K8</f>
        <v>Engineering &amp; CI &amp; EHS</v>
      </c>
      <c r="M17" s="250">
        <v>88</v>
      </c>
      <c r="N17" s="294">
        <v>88</v>
      </c>
      <c r="P17" s="305"/>
      <c r="Q17" s="300">
        <f>'1_Training Plan'!K195</f>
        <v>32</v>
      </c>
      <c r="R17" s="249">
        <f>'1_Training Plan'!K196</f>
        <v>102</v>
      </c>
      <c r="S17" s="249">
        <f>'1_Training Plan'!K197</f>
        <v>862</v>
      </c>
      <c r="T17" s="252">
        <f>'1_Training Plan'!K198</f>
        <v>1141</v>
      </c>
      <c r="AA17" s="11"/>
      <c r="AB17" s="11"/>
      <c r="AC17" s="11"/>
      <c r="AD17" s="11"/>
      <c r="AE17" s="11"/>
      <c r="AF17" s="11"/>
    </row>
    <row r="18" spans="2:32" ht="22.5" customHeight="1">
      <c r="B18" s="7" t="s">
        <v>24</v>
      </c>
      <c r="C18" s="171">
        <f>'2_Training Cost'!E377</f>
        <v>1504914.5</v>
      </c>
      <c r="D18" s="167"/>
      <c r="E18" s="169"/>
      <c r="F18" s="169"/>
      <c r="G18" s="169"/>
      <c r="H18" s="167"/>
      <c r="I18" s="230"/>
      <c r="J18" s="230"/>
      <c r="K18" s="6"/>
      <c r="L18" s="258" t="str">
        <f>'1_Training Plan'!L8</f>
        <v>Manufacturing Operators</v>
      </c>
      <c r="M18" s="250">
        <v>725</v>
      </c>
      <c r="N18" s="294">
        <v>725</v>
      </c>
      <c r="P18" s="305"/>
      <c r="Q18" s="253">
        <f>'1_Training Plan'!L195</f>
        <v>1</v>
      </c>
      <c r="R18" s="250">
        <f>'1_Training Plan'!L196</f>
        <v>582</v>
      </c>
      <c r="S18" s="250">
        <f>'1_Training Plan'!L197</f>
        <v>2528</v>
      </c>
      <c r="T18" s="251">
        <f>'1_Training Plan'!L198</f>
        <v>4382</v>
      </c>
      <c r="AA18" s="11"/>
      <c r="AB18" s="11"/>
      <c r="AC18" s="11"/>
      <c r="AD18" s="11"/>
      <c r="AE18" s="11"/>
      <c r="AF18" s="11"/>
    </row>
    <row r="19" spans="2:32" ht="22.5" customHeight="1">
      <c r="B19" s="7" t="s">
        <v>25</v>
      </c>
      <c r="C19" s="330">
        <f>'2_Training Cost'!J378</f>
        <v>85214.134615384595</v>
      </c>
      <c r="D19" s="167"/>
      <c r="G19" s="169"/>
      <c r="H19" s="167"/>
      <c r="I19" s="230"/>
      <c r="J19" s="230"/>
      <c r="K19" s="6"/>
      <c r="L19" s="258" t="str">
        <f>'1_Training Plan'!M8</f>
        <v>Operations Support</v>
      </c>
      <c r="M19" s="250">
        <v>65</v>
      </c>
      <c r="N19" s="295">
        <v>65</v>
      </c>
      <c r="P19" s="305"/>
      <c r="Q19" s="253">
        <f>'1_Training Plan'!M195</f>
        <v>5</v>
      </c>
      <c r="R19" s="250">
        <f>'1_Training Plan'!M196</f>
        <v>14</v>
      </c>
      <c r="S19" s="250">
        <f>'1_Training Plan'!M197</f>
        <v>210</v>
      </c>
      <c r="T19" s="251">
        <f>'1_Training Plan'!M198</f>
        <v>487</v>
      </c>
      <c r="AA19" s="11"/>
      <c r="AB19" s="11"/>
      <c r="AC19" s="11"/>
      <c r="AD19" s="11"/>
      <c r="AE19" s="11"/>
      <c r="AF19" s="11"/>
    </row>
    <row r="20" spans="2:32" ht="22.5" customHeight="1">
      <c r="B20" s="7"/>
      <c r="C20" s="329"/>
      <c r="D20" s="167"/>
      <c r="G20" s="169"/>
      <c r="H20" s="167"/>
      <c r="I20" s="230"/>
      <c r="J20" s="230"/>
      <c r="K20" s="6"/>
      <c r="L20" s="258" t="str">
        <f>'1_Training Plan'!N8</f>
        <v>Quality</v>
      </c>
      <c r="M20" s="250">
        <v>63</v>
      </c>
      <c r="N20" s="294">
        <v>63</v>
      </c>
      <c r="P20" s="305"/>
      <c r="Q20" s="253">
        <f>'1_Training Plan'!N195</f>
        <v>26</v>
      </c>
      <c r="R20" s="250">
        <f>'1_Training Plan'!N196</f>
        <v>8</v>
      </c>
      <c r="S20" s="250">
        <f>'1_Training Plan'!N197</f>
        <v>374</v>
      </c>
      <c r="T20" s="251">
        <f>'1_Training Plan'!N198</f>
        <v>779</v>
      </c>
      <c r="AA20" s="11"/>
      <c r="AB20" s="11"/>
      <c r="AC20" s="11"/>
      <c r="AD20" s="11"/>
      <c r="AE20" s="11"/>
      <c r="AF20" s="11"/>
    </row>
    <row r="21" spans="2:32" ht="22.5" customHeight="1">
      <c r="B21" s="7" t="s">
        <v>26</v>
      </c>
      <c r="C21" s="331">
        <f>'2_Training Cost'!F400</f>
        <v>12000</v>
      </c>
      <c r="D21" s="167"/>
      <c r="G21" s="169"/>
      <c r="H21" s="167"/>
      <c r="I21" s="230"/>
      <c r="J21" s="230"/>
      <c r="K21" s="6"/>
      <c r="L21" s="258" t="str">
        <f>'1_Training Plan'!O8</f>
        <v>AO</v>
      </c>
      <c r="M21" s="250">
        <v>19</v>
      </c>
      <c r="N21" s="294">
        <v>19</v>
      </c>
      <c r="P21" s="305"/>
      <c r="Q21" s="253">
        <f>'1_Training Plan'!O195</f>
        <v>0</v>
      </c>
      <c r="R21" s="250">
        <f>'1_Training Plan'!O196</f>
        <v>3</v>
      </c>
      <c r="S21" s="250">
        <f>'1_Training Plan'!O197</f>
        <v>168</v>
      </c>
      <c r="T21" s="251">
        <f>'1_Training Plan'!O198</f>
        <v>115</v>
      </c>
      <c r="AA21" s="11"/>
      <c r="AB21" s="11"/>
      <c r="AC21" s="11"/>
      <c r="AD21" s="11"/>
      <c r="AE21" s="11"/>
      <c r="AF21" s="11"/>
    </row>
    <row r="22" spans="2:32" ht="39.75" customHeight="1">
      <c r="B22" s="344" t="s">
        <v>27</v>
      </c>
      <c r="C22" s="171">
        <f>'2_Training Cost'!E424</f>
        <v>339536.48</v>
      </c>
      <c r="D22" s="167"/>
      <c r="G22" s="169"/>
      <c r="H22" s="167"/>
      <c r="I22" s="230"/>
      <c r="J22" s="230"/>
      <c r="K22" s="6"/>
      <c r="L22" s="258" t="str">
        <f>'1_Training Plan'!P8</f>
        <v>Automation</v>
      </c>
      <c r="M22" s="250">
        <v>15</v>
      </c>
      <c r="N22" s="294">
        <v>15</v>
      </c>
      <c r="P22" s="305"/>
      <c r="Q22" s="253">
        <f>'1_Training Plan'!P195</f>
        <v>3</v>
      </c>
      <c r="R22" s="250">
        <f>'1_Training Plan'!P196</f>
        <v>21</v>
      </c>
      <c r="S22" s="250">
        <f ca="1">'1_Training Plan'!P197</f>
        <v>253</v>
      </c>
      <c r="T22" s="251">
        <f>'1_Training Plan'!P198</f>
        <v>295</v>
      </c>
      <c r="AA22" s="11"/>
      <c r="AB22" s="11"/>
      <c r="AC22" s="11"/>
      <c r="AD22" s="11"/>
      <c r="AE22" s="11"/>
      <c r="AF22" s="11"/>
    </row>
    <row r="23" spans="2:32" ht="22.5" customHeight="1">
      <c r="B23" s="19" t="s">
        <v>28</v>
      </c>
      <c r="C23" s="179">
        <f>SUM(C17:C22)</f>
        <v>1943665.1146153845</v>
      </c>
      <c r="D23" s="167"/>
      <c r="G23" s="169"/>
      <c r="H23" s="167"/>
      <c r="I23" s="230"/>
      <c r="J23" s="230"/>
      <c r="K23" s="6"/>
      <c r="L23" s="258" t="str">
        <f>'1_Training Plan'!Q8</f>
        <v>HR</v>
      </c>
      <c r="M23" s="250">
        <v>4</v>
      </c>
      <c r="N23" s="295">
        <v>4</v>
      </c>
      <c r="P23" s="305"/>
      <c r="Q23" s="253">
        <f>'1_Training Plan'!Q195</f>
        <v>1</v>
      </c>
      <c r="R23" s="250">
        <f>'1_Training Plan'!Q196</f>
        <v>0</v>
      </c>
      <c r="S23" s="250">
        <f>'1_Training Plan'!Q197</f>
        <v>6</v>
      </c>
      <c r="T23" s="251">
        <f>'1_Training Plan'!Q198</f>
        <v>152</v>
      </c>
      <c r="AA23" s="11"/>
      <c r="AB23" s="11"/>
      <c r="AC23" s="11"/>
      <c r="AD23" s="11"/>
      <c r="AE23" s="11"/>
      <c r="AF23" s="11"/>
    </row>
    <row r="24" spans="2:32" ht="22.5" customHeight="1">
      <c r="C24" s="172"/>
      <c r="D24" s="167"/>
      <c r="E24" s="169"/>
      <c r="F24" s="169"/>
      <c r="G24" s="169"/>
      <c r="H24" s="167"/>
      <c r="I24" s="230"/>
      <c r="J24" s="230"/>
      <c r="K24" s="6"/>
      <c r="L24" s="258" t="str">
        <f>'1_Training Plan'!R8</f>
        <v>IT</v>
      </c>
      <c r="M24" s="250">
        <v>8</v>
      </c>
      <c r="N24" s="294">
        <v>8</v>
      </c>
      <c r="P24" s="305"/>
      <c r="Q24" s="253">
        <f>'1_Training Plan'!R195</f>
        <v>0</v>
      </c>
      <c r="R24" s="250">
        <f>'1_Training Plan'!R196</f>
        <v>60</v>
      </c>
      <c r="S24" s="250">
        <f>'1_Training Plan'!R197</f>
        <v>45</v>
      </c>
      <c r="T24" s="251">
        <f>'1_Training Plan'!R198</f>
        <v>153</v>
      </c>
      <c r="AA24" s="11"/>
      <c r="AB24" s="11"/>
      <c r="AC24" s="11"/>
      <c r="AD24" s="11"/>
      <c r="AE24" s="11"/>
      <c r="AF24" s="11"/>
    </row>
    <row r="25" spans="2:32" ht="22.5" customHeight="1">
      <c r="B25" s="19" t="s">
        <v>29</v>
      </c>
      <c r="C25" s="178">
        <f>SUM(C15,C23)</f>
        <v>10765567.197948717</v>
      </c>
      <c r="D25" s="168"/>
      <c r="E25" s="169"/>
      <c r="F25" s="165"/>
      <c r="G25" s="169"/>
      <c r="H25" s="167"/>
      <c r="I25" s="230"/>
      <c r="J25" s="230"/>
      <c r="K25" s="6"/>
      <c r="L25" s="258" t="str">
        <f>'1_Training Plan'!S8</f>
        <v>Planning</v>
      </c>
      <c r="M25" s="250">
        <v>5</v>
      </c>
      <c r="N25" s="294">
        <v>5</v>
      </c>
      <c r="P25" s="305"/>
      <c r="Q25" s="253">
        <f>'1_Training Plan'!S195</f>
        <v>2</v>
      </c>
      <c r="R25" s="250">
        <f>'1_Training Plan'!S196</f>
        <v>3</v>
      </c>
      <c r="S25" s="250">
        <f>'1_Training Plan'!S197</f>
        <v>99</v>
      </c>
      <c r="T25" s="251">
        <f>'1_Training Plan'!S198</f>
        <v>169</v>
      </c>
      <c r="AA25" s="11"/>
      <c r="AB25" s="11"/>
      <c r="AC25" s="11"/>
      <c r="AD25" s="11"/>
      <c r="AE25" s="11"/>
      <c r="AF25" s="11"/>
    </row>
    <row r="26" spans="2:32" ht="22.5" customHeight="1">
      <c r="B26" s="19"/>
      <c r="C26" s="9"/>
      <c r="D26" s="9"/>
      <c r="I26" s="230"/>
      <c r="J26" s="230"/>
      <c r="K26" s="6"/>
      <c r="L26" s="258" t="s">
        <v>30</v>
      </c>
      <c r="M26" s="250">
        <v>5</v>
      </c>
      <c r="N26" s="294">
        <v>5</v>
      </c>
      <c r="P26" s="305"/>
      <c r="Q26" s="301"/>
      <c r="R26" s="250"/>
      <c r="S26" s="250"/>
      <c r="T26" s="251"/>
      <c r="AA26" s="11"/>
      <c r="AB26" s="11"/>
      <c r="AC26" s="11"/>
      <c r="AD26" s="11"/>
      <c r="AE26" s="11"/>
      <c r="AF26" s="11"/>
    </row>
    <row r="27" spans="2:32" ht="22.5" customHeight="1">
      <c r="B27" s="29" t="s">
        <v>31</v>
      </c>
      <c r="C27" s="26"/>
      <c r="D27" s="27"/>
      <c r="E27" s="27"/>
      <c r="F27" s="27"/>
      <c r="G27" s="27"/>
      <c r="I27" s="12"/>
      <c r="J27" s="11"/>
      <c r="K27" s="11"/>
      <c r="L27" s="258" t="s">
        <v>32</v>
      </c>
      <c r="M27" s="250">
        <v>6</v>
      </c>
      <c r="N27" s="295">
        <v>6</v>
      </c>
      <c r="P27" s="305"/>
      <c r="Q27" s="301"/>
      <c r="R27" s="250"/>
      <c r="S27" s="250"/>
      <c r="T27" s="251"/>
      <c r="AA27" s="11"/>
      <c r="AB27" s="11"/>
      <c r="AC27" s="11"/>
      <c r="AD27" s="11"/>
      <c r="AE27" s="11"/>
      <c r="AF27" s="11"/>
    </row>
    <row r="28" spans="2:32" ht="25.5" customHeight="1">
      <c r="B28" s="281" t="s">
        <v>33</v>
      </c>
      <c r="C28" s="282">
        <f>N32</f>
        <v>1028</v>
      </c>
      <c r="D28" s="27"/>
      <c r="E28" s="27"/>
      <c r="F28" s="27"/>
      <c r="G28" s="27"/>
      <c r="H28" s="3"/>
      <c r="I28" s="12"/>
      <c r="J28" s="11"/>
      <c r="K28" s="11"/>
      <c r="L28" s="261" t="s">
        <v>34</v>
      </c>
      <c r="M28" s="250">
        <v>16</v>
      </c>
      <c r="N28" s="295">
        <v>16</v>
      </c>
      <c r="P28" s="305"/>
      <c r="Q28" s="301"/>
      <c r="R28" s="249"/>
      <c r="S28" s="250"/>
      <c r="T28" s="251"/>
      <c r="AA28" s="11"/>
      <c r="AB28" s="11"/>
      <c r="AC28" s="11"/>
      <c r="AD28" s="11"/>
      <c r="AE28" s="11"/>
      <c r="AF28" s="11"/>
    </row>
    <row r="29" spans="2:32" ht="23.25" customHeight="1">
      <c r="B29" s="280" t="s">
        <v>35</v>
      </c>
      <c r="C29" s="283">
        <f>C25/C28</f>
        <v>10472.341632245832</v>
      </c>
      <c r="D29" s="27"/>
      <c r="E29" s="27"/>
      <c r="F29" s="27"/>
      <c r="G29" s="27"/>
      <c r="H29" s="3"/>
      <c r="I29" s="12"/>
      <c r="J29" s="11"/>
      <c r="K29" s="11"/>
      <c r="L29" s="261"/>
      <c r="M29" s="250"/>
      <c r="N29" s="296"/>
      <c r="P29" s="305"/>
      <c r="Q29" s="300"/>
      <c r="R29" s="249"/>
      <c r="S29" s="250"/>
      <c r="T29" s="251"/>
      <c r="AA29" s="11"/>
      <c r="AB29" s="11"/>
      <c r="AC29" s="11"/>
      <c r="AD29" s="11"/>
      <c r="AE29" s="11"/>
      <c r="AF29" s="11"/>
    </row>
    <row r="30" spans="2:32" ht="22.5" customHeight="1">
      <c r="B30" s="30"/>
      <c r="C30" s="23"/>
      <c r="D30" s="31"/>
      <c r="E30" s="23"/>
      <c r="F30" s="26"/>
      <c r="G30" s="26"/>
      <c r="H30" s="3"/>
      <c r="I30" s="12"/>
      <c r="J30" s="11"/>
      <c r="K30" s="11"/>
      <c r="L30" s="261"/>
      <c r="M30" s="250"/>
      <c r="N30" s="296"/>
      <c r="P30" s="305"/>
      <c r="Q30" s="300"/>
      <c r="R30" s="249"/>
      <c r="S30" s="250"/>
      <c r="T30" s="251"/>
      <c r="AA30" s="11"/>
      <c r="AB30" s="11"/>
      <c r="AC30" s="11"/>
      <c r="AD30" s="11"/>
      <c r="AE30" s="11"/>
      <c r="AF30" s="11"/>
    </row>
    <row r="31" spans="2:32" ht="22.5" customHeight="1" thickBot="1">
      <c r="B31" s="32" t="s">
        <v>36</v>
      </c>
      <c r="C31" s="23"/>
      <c r="D31" s="23"/>
      <c r="E31" s="30"/>
      <c r="F31" s="26"/>
      <c r="G31" s="26"/>
      <c r="I31" s="12"/>
      <c r="J31" s="11"/>
      <c r="K31" s="11"/>
      <c r="L31" s="262"/>
      <c r="M31" s="255"/>
      <c r="N31" s="297"/>
      <c r="P31" s="305"/>
      <c r="Q31" s="302"/>
      <c r="R31" s="254"/>
      <c r="S31" s="255"/>
      <c r="T31" s="256"/>
      <c r="AA31" s="11"/>
      <c r="AB31" s="11"/>
      <c r="AC31" s="11"/>
      <c r="AD31" s="11"/>
      <c r="AE31" s="11"/>
      <c r="AF31" s="11"/>
    </row>
    <row r="32" spans="2:32" ht="22.5" customHeight="1" thickBot="1">
      <c r="B32" s="30" t="s">
        <v>37</v>
      </c>
      <c r="C32" s="31">
        <v>0.5</v>
      </c>
      <c r="D32" s="25" t="s">
        <v>38</v>
      </c>
      <c r="E32" s="30"/>
      <c r="F32" s="26"/>
      <c r="G32" s="26"/>
      <c r="I32" s="12"/>
      <c r="J32" s="11"/>
      <c r="K32" s="11"/>
      <c r="L32" s="259" t="s">
        <v>39</v>
      </c>
      <c r="M32" s="260">
        <f>SUM(M16:M31)</f>
        <v>1028</v>
      </c>
      <c r="N32" s="298">
        <f t="shared" ref="N32" si="0">SUM(N16:N31)</f>
        <v>1028</v>
      </c>
      <c r="P32" s="305"/>
      <c r="Q32" s="303">
        <f>SUM(Q16:Q31)</f>
        <v>70</v>
      </c>
      <c r="R32" s="260">
        <f>SUM(R16:R31)</f>
        <v>799</v>
      </c>
      <c r="S32" s="260">
        <f ca="1">SUM(S16:S31)</f>
        <v>4576</v>
      </c>
      <c r="T32" s="308">
        <f>SUM(T16:T31)</f>
        <v>7786</v>
      </c>
      <c r="U32" s="309"/>
      <c r="AA32" s="11"/>
      <c r="AB32" s="11"/>
      <c r="AC32" s="11"/>
      <c r="AD32" s="11"/>
      <c r="AE32" s="11"/>
      <c r="AF32" s="11"/>
    </row>
    <row r="33" spans="2:32">
      <c r="B33" s="30" t="s">
        <v>40</v>
      </c>
      <c r="C33" s="31">
        <v>0.5</v>
      </c>
      <c r="D33" s="25" t="s">
        <v>38</v>
      </c>
      <c r="E33" s="30"/>
      <c r="F33" s="26"/>
      <c r="G33" s="26"/>
      <c r="I33" s="12"/>
      <c r="J33" s="11"/>
      <c r="K33" s="11"/>
      <c r="L33" s="223"/>
      <c r="M33" s="224"/>
      <c r="N33" s="224"/>
      <c r="O33" s="224"/>
      <c r="P33" s="35"/>
      <c r="AA33" s="11"/>
      <c r="AB33" s="11"/>
      <c r="AC33" s="11"/>
      <c r="AD33" s="11"/>
      <c r="AE33" s="11"/>
      <c r="AF33" s="11"/>
    </row>
    <row r="34" spans="2:32">
      <c r="B34" s="30" t="s">
        <v>6</v>
      </c>
      <c r="C34" s="31">
        <v>0.5</v>
      </c>
      <c r="D34" s="25" t="s">
        <v>41</v>
      </c>
      <c r="E34" s="30"/>
      <c r="F34" s="26"/>
      <c r="G34" s="26"/>
      <c r="I34" s="12"/>
      <c r="J34" s="11"/>
      <c r="K34" s="11"/>
      <c r="L34" s="223"/>
      <c r="M34" s="224"/>
      <c r="N34" s="224"/>
      <c r="O34" s="224"/>
      <c r="AA34" s="11"/>
      <c r="AB34" s="11"/>
      <c r="AC34" s="11"/>
      <c r="AD34" s="11"/>
      <c r="AE34" s="11"/>
      <c r="AF34" s="11"/>
    </row>
    <row r="35" spans="2:32">
      <c r="B35" s="30"/>
      <c r="C35" s="23"/>
      <c r="D35" s="23"/>
      <c r="E35" s="30"/>
      <c r="F35" s="26"/>
      <c r="G35" s="26"/>
      <c r="H35" s="14"/>
      <c r="I35" s="12"/>
      <c r="J35" s="11"/>
      <c r="K35" s="11"/>
      <c r="L35" s="223"/>
      <c r="M35" s="224"/>
      <c r="N35" s="224"/>
      <c r="O35" s="224"/>
      <c r="AA35" s="11"/>
      <c r="AB35" s="11"/>
      <c r="AC35" s="11"/>
      <c r="AD35" s="11"/>
      <c r="AE35" s="11"/>
      <c r="AF35" s="11"/>
    </row>
    <row r="36" spans="2:32" s="6" customFormat="1" ht="12.75" customHeight="1">
      <c r="B36" s="29" t="s">
        <v>42</v>
      </c>
      <c r="C36" s="23"/>
      <c r="D36" s="23"/>
      <c r="E36" s="30"/>
      <c r="F36" s="26"/>
      <c r="G36" s="26"/>
      <c r="H36" s="4"/>
      <c r="I36" s="15"/>
      <c r="L36" s="223"/>
      <c r="M36" s="225"/>
      <c r="N36" s="225"/>
      <c r="O36" s="225"/>
      <c r="P36" s="2"/>
      <c r="Q36" s="21"/>
      <c r="R36" s="15"/>
      <c r="S36" s="15"/>
    </row>
    <row r="37" spans="2:32">
      <c r="B37" s="30" t="s">
        <v>43</v>
      </c>
      <c r="C37" s="23">
        <v>2</v>
      </c>
      <c r="D37" s="23">
        <v>3</v>
      </c>
      <c r="E37" s="30"/>
      <c r="F37" s="26"/>
      <c r="G37" s="26"/>
      <c r="H37" s="28"/>
      <c r="I37" s="12"/>
      <c r="J37" s="11"/>
      <c r="K37" s="11"/>
      <c r="L37" s="223"/>
      <c r="M37" s="224"/>
      <c r="N37" s="224"/>
      <c r="O37" s="224"/>
      <c r="AA37" s="11"/>
      <c r="AB37" s="11"/>
      <c r="AC37" s="11"/>
      <c r="AD37" s="11"/>
      <c r="AE37" s="11"/>
      <c r="AF37" s="11"/>
    </row>
    <row r="38" spans="2:32" s="24" customFormat="1">
      <c r="B38" s="30" t="s">
        <v>37</v>
      </c>
      <c r="C38" s="31">
        <v>0.2</v>
      </c>
      <c r="D38" s="31">
        <v>0.3</v>
      </c>
      <c r="E38" s="30"/>
      <c r="F38" s="26"/>
      <c r="G38" s="26"/>
      <c r="H38" s="28"/>
      <c r="I38" s="222"/>
      <c r="J38" s="226"/>
      <c r="K38" s="226"/>
      <c r="L38" s="223"/>
      <c r="M38" s="224"/>
      <c r="N38" s="224"/>
      <c r="O38" s="224"/>
      <c r="P38" s="35"/>
      <c r="Q38" s="12"/>
      <c r="R38" s="12"/>
      <c r="S38" s="12"/>
      <c r="T38" s="11"/>
      <c r="U38" s="11"/>
      <c r="V38" s="11"/>
      <c r="W38" s="11"/>
      <c r="X38" s="11"/>
      <c r="Y38" s="11"/>
      <c r="Z38" s="11"/>
      <c r="AA38" s="11"/>
      <c r="AB38" s="11"/>
      <c r="AC38" s="11"/>
      <c r="AD38" s="11"/>
      <c r="AE38" s="11"/>
      <c r="AF38" s="11"/>
    </row>
    <row r="39" spans="2:32" s="24" customFormat="1">
      <c r="B39" s="30" t="s">
        <v>40</v>
      </c>
      <c r="C39" s="31">
        <v>0.1</v>
      </c>
      <c r="D39" s="31">
        <v>0.2</v>
      </c>
      <c r="E39" s="30"/>
      <c r="F39" s="26"/>
      <c r="G39" s="26"/>
      <c r="H39" s="28"/>
      <c r="I39" s="222"/>
      <c r="J39" s="226"/>
      <c r="K39" s="226"/>
      <c r="L39" s="223"/>
      <c r="M39" s="224"/>
      <c r="N39" s="224"/>
      <c r="O39" s="224"/>
      <c r="P39" s="35"/>
      <c r="Q39" s="12"/>
      <c r="R39" s="12"/>
      <c r="S39" s="12"/>
      <c r="T39" s="11"/>
      <c r="U39" s="11"/>
      <c r="V39" s="11"/>
      <c r="W39" s="11"/>
      <c r="X39" s="11"/>
      <c r="Y39" s="11"/>
      <c r="Z39" s="11"/>
      <c r="AA39" s="11"/>
      <c r="AB39" s="11"/>
      <c r="AC39" s="11"/>
      <c r="AD39" s="11"/>
      <c r="AE39" s="11"/>
      <c r="AF39" s="11"/>
    </row>
    <row r="40" spans="2:32" s="24" customFormat="1">
      <c r="B40" s="30" t="s">
        <v>6</v>
      </c>
      <c r="C40" s="31">
        <v>0</v>
      </c>
      <c r="D40" s="31">
        <v>0.1</v>
      </c>
      <c r="E40" s="30"/>
      <c r="F40" s="26"/>
      <c r="G40" s="26"/>
      <c r="H40" s="28"/>
      <c r="I40" s="222"/>
      <c r="J40" s="226"/>
      <c r="K40" s="226"/>
      <c r="L40" s="227"/>
      <c r="M40" s="224"/>
      <c r="N40" s="224"/>
      <c r="O40" s="224"/>
      <c r="P40" s="35"/>
      <c r="Q40" s="12"/>
      <c r="R40" s="12"/>
      <c r="S40" s="12"/>
      <c r="T40" s="11"/>
      <c r="U40" s="11"/>
      <c r="V40" s="11"/>
      <c r="W40" s="11"/>
      <c r="X40" s="11"/>
      <c r="Y40" s="11"/>
      <c r="Z40" s="11"/>
      <c r="AA40" s="11"/>
      <c r="AB40" s="11"/>
      <c r="AC40" s="11"/>
      <c r="AD40" s="11"/>
      <c r="AE40" s="11"/>
      <c r="AF40" s="11"/>
    </row>
    <row r="41" spans="2:32" s="24" customFormat="1">
      <c r="B41" s="30"/>
      <c r="C41" s="31"/>
      <c r="D41" s="31"/>
      <c r="E41" s="30"/>
      <c r="F41" s="26"/>
      <c r="G41" s="26"/>
      <c r="H41" s="28"/>
      <c r="I41" s="222"/>
      <c r="J41" s="226"/>
      <c r="K41" s="226"/>
      <c r="L41" s="227"/>
      <c r="M41" s="224"/>
      <c r="N41" s="224"/>
      <c r="O41" s="224"/>
      <c r="P41" s="12"/>
      <c r="Q41" s="12"/>
      <c r="R41" s="12"/>
      <c r="S41" s="12"/>
      <c r="T41" s="11"/>
      <c r="U41" s="11"/>
      <c r="V41" s="11"/>
      <c r="W41" s="11"/>
      <c r="X41" s="11"/>
      <c r="Y41" s="11"/>
      <c r="Z41" s="11"/>
      <c r="AA41" s="11"/>
      <c r="AB41" s="11"/>
      <c r="AC41" s="11"/>
      <c r="AD41" s="11"/>
      <c r="AE41" s="11"/>
      <c r="AF41" s="11"/>
    </row>
    <row r="42" spans="2:32" s="24" customFormat="1">
      <c r="B42" s="32" t="s">
        <v>44</v>
      </c>
      <c r="C42" s="23"/>
      <c r="D42" s="30"/>
      <c r="E42" s="30"/>
      <c r="F42" s="26"/>
      <c r="G42" s="26"/>
      <c r="H42" s="28"/>
      <c r="I42" s="222"/>
      <c r="J42" s="226"/>
      <c r="K42" s="226"/>
      <c r="L42" s="227"/>
      <c r="M42" s="224"/>
      <c r="N42" s="224"/>
      <c r="O42" s="224"/>
      <c r="P42" s="12"/>
      <c r="Q42" s="12"/>
      <c r="R42" s="12"/>
      <c r="S42" s="12"/>
      <c r="T42" s="11"/>
      <c r="U42" s="11"/>
      <c r="V42" s="11"/>
      <c r="W42" s="11"/>
      <c r="X42" s="11"/>
      <c r="Y42" s="11"/>
      <c r="Z42" s="11"/>
      <c r="AA42" s="11"/>
      <c r="AB42" s="11"/>
      <c r="AC42" s="11"/>
      <c r="AD42" s="11"/>
      <c r="AE42" s="11"/>
      <c r="AF42" s="11"/>
    </row>
    <row r="43" spans="2:32" s="24" customFormat="1">
      <c r="B43" s="30" t="s">
        <v>45</v>
      </c>
      <c r="C43" s="23">
        <f>VLOOKUP(C10,B44:C73,2,FALSE)</f>
        <v>3</v>
      </c>
      <c r="D43" s="23"/>
      <c r="E43" s="30"/>
      <c r="F43" s="26"/>
      <c r="G43" s="26"/>
      <c r="H43" s="28"/>
      <c r="I43" s="222"/>
      <c r="J43" s="226"/>
      <c r="K43" s="226"/>
      <c r="L43" s="227"/>
      <c r="M43" s="224"/>
      <c r="N43" s="224"/>
      <c r="O43" s="224"/>
      <c r="P43" s="12"/>
      <c r="Q43" s="12"/>
      <c r="R43" s="12"/>
      <c r="S43" s="12"/>
      <c r="T43" s="11"/>
      <c r="U43" s="11"/>
      <c r="V43" s="11"/>
      <c r="W43" s="11"/>
      <c r="X43" s="11"/>
      <c r="Y43" s="11"/>
      <c r="Z43" s="11"/>
      <c r="AA43" s="11"/>
      <c r="AB43" s="11"/>
      <c r="AC43" s="11"/>
      <c r="AD43" s="11"/>
      <c r="AE43" s="11"/>
      <c r="AF43" s="11"/>
    </row>
    <row r="44" spans="2:32" s="24" customFormat="1">
      <c r="B44" s="30" t="s">
        <v>46</v>
      </c>
      <c r="C44" s="23">
        <v>0</v>
      </c>
      <c r="D44" s="30"/>
      <c r="E44" s="30"/>
      <c r="F44" s="26"/>
      <c r="G44" s="26"/>
      <c r="H44" s="22"/>
      <c r="I44" s="222"/>
      <c r="J44" s="226"/>
      <c r="K44" s="226"/>
      <c r="L44" s="227"/>
      <c r="M44" s="224"/>
      <c r="N44" s="224"/>
      <c r="O44" s="224"/>
      <c r="P44" s="12"/>
      <c r="Q44" s="12"/>
      <c r="R44" s="12"/>
      <c r="S44" s="12"/>
      <c r="T44" s="11"/>
      <c r="U44" s="11"/>
      <c r="V44" s="11"/>
      <c r="W44" s="11"/>
      <c r="X44" s="11"/>
      <c r="Y44" s="11"/>
      <c r="Z44" s="11"/>
      <c r="AA44" s="11"/>
      <c r="AB44" s="11"/>
      <c r="AC44" s="11"/>
      <c r="AD44" s="11"/>
      <c r="AE44" s="11"/>
      <c r="AF44" s="11"/>
    </row>
    <row r="45" spans="2:32" s="24" customFormat="1">
      <c r="B45" s="30" t="s">
        <v>47</v>
      </c>
      <c r="C45" s="23">
        <v>3</v>
      </c>
      <c r="D45" s="30"/>
      <c r="E45" s="30"/>
      <c r="F45" s="26"/>
      <c r="G45" s="26"/>
      <c r="H45" s="22"/>
      <c r="I45" s="12"/>
      <c r="J45" s="11"/>
      <c r="K45" s="11"/>
      <c r="L45" s="227"/>
      <c r="M45" s="224"/>
      <c r="N45" s="224"/>
      <c r="O45" s="224"/>
      <c r="P45" s="12"/>
      <c r="Q45" s="12"/>
      <c r="R45" s="12"/>
      <c r="S45" s="12"/>
      <c r="T45" s="11"/>
      <c r="U45" s="11"/>
      <c r="V45" s="11"/>
      <c r="W45" s="11"/>
      <c r="X45" s="11"/>
      <c r="Y45" s="11"/>
      <c r="Z45" s="11"/>
      <c r="AA45" s="11"/>
      <c r="AB45" s="11"/>
      <c r="AC45" s="11"/>
      <c r="AD45" s="11"/>
      <c r="AE45" s="11"/>
      <c r="AF45" s="11"/>
    </row>
    <row r="46" spans="2:32" s="24" customFormat="1">
      <c r="B46" s="30" t="s">
        <v>48</v>
      </c>
      <c r="C46" s="23">
        <v>3</v>
      </c>
      <c r="D46" s="30"/>
      <c r="E46" s="30"/>
      <c r="F46" s="26"/>
      <c r="G46" s="26"/>
      <c r="H46" s="22"/>
      <c r="I46" s="12"/>
      <c r="J46" s="11"/>
      <c r="K46" s="11"/>
      <c r="L46" s="227"/>
      <c r="M46" s="224"/>
      <c r="N46" s="224"/>
      <c r="O46" s="224"/>
      <c r="P46" s="12"/>
      <c r="Q46" s="12"/>
      <c r="R46" s="12"/>
      <c r="S46" s="12"/>
      <c r="T46" s="11"/>
      <c r="U46" s="11"/>
      <c r="V46" s="11"/>
      <c r="W46" s="11"/>
      <c r="X46" s="11"/>
      <c r="Y46" s="11"/>
      <c r="Z46" s="11"/>
      <c r="AA46" s="11"/>
      <c r="AB46" s="11"/>
      <c r="AC46" s="11"/>
      <c r="AD46" s="11"/>
      <c r="AE46" s="11"/>
      <c r="AF46" s="11"/>
    </row>
    <row r="47" spans="2:32" s="24" customFormat="1">
      <c r="B47" s="30" t="s">
        <v>49</v>
      </c>
      <c r="C47" s="23">
        <v>3</v>
      </c>
      <c r="D47" s="30"/>
      <c r="E47" s="30"/>
      <c r="F47" s="26"/>
      <c r="G47" s="26"/>
      <c r="H47" s="22"/>
      <c r="I47" s="22"/>
      <c r="L47" s="38"/>
      <c r="M47" s="37"/>
      <c r="N47" s="37"/>
      <c r="O47" s="37"/>
      <c r="P47" s="12"/>
      <c r="Q47" s="12"/>
      <c r="R47" s="12"/>
      <c r="S47" s="12"/>
      <c r="T47" s="11"/>
      <c r="U47" s="11"/>
      <c r="V47" s="11"/>
    </row>
    <row r="48" spans="2:32" s="24" customFormat="1">
      <c r="B48" s="30" t="s">
        <v>50</v>
      </c>
      <c r="C48" s="23">
        <v>2</v>
      </c>
      <c r="D48" s="30"/>
      <c r="E48" s="30"/>
      <c r="F48" s="26"/>
      <c r="G48" s="26"/>
      <c r="H48" s="22"/>
      <c r="I48" s="22"/>
      <c r="L48" s="38"/>
      <c r="M48" s="37"/>
      <c r="N48" s="37"/>
      <c r="O48" s="37"/>
      <c r="P48" s="12"/>
      <c r="Q48" s="12"/>
      <c r="R48" s="12"/>
      <c r="S48" s="12"/>
      <c r="T48" s="11"/>
      <c r="U48" s="11"/>
      <c r="V48" s="11"/>
    </row>
    <row r="49" spans="2:22" s="24" customFormat="1">
      <c r="B49" s="30" t="s">
        <v>51</v>
      </c>
      <c r="C49" s="23">
        <v>3</v>
      </c>
      <c r="D49" s="30"/>
      <c r="E49" s="30"/>
      <c r="F49" s="26"/>
      <c r="G49" s="26"/>
      <c r="H49" s="22"/>
      <c r="I49" s="22"/>
      <c r="L49" s="38"/>
      <c r="M49" s="37"/>
      <c r="N49" s="37"/>
      <c r="O49" s="37"/>
      <c r="P49" s="12"/>
      <c r="Q49" s="12"/>
      <c r="R49" s="12"/>
      <c r="S49" s="12"/>
      <c r="T49" s="11"/>
      <c r="U49" s="11"/>
      <c r="V49" s="11"/>
    </row>
    <row r="50" spans="2:22" s="24" customFormat="1">
      <c r="B50" s="30" t="s">
        <v>52</v>
      </c>
      <c r="C50" s="23">
        <v>2</v>
      </c>
      <c r="D50" s="30"/>
      <c r="E50" s="30"/>
      <c r="F50" s="26"/>
      <c r="G50" s="26"/>
      <c r="H50" s="22"/>
      <c r="I50" s="22"/>
      <c r="L50" s="38"/>
      <c r="M50" s="37"/>
      <c r="N50" s="37"/>
      <c r="O50" s="37"/>
      <c r="P50" s="12"/>
      <c r="Q50" s="12"/>
      <c r="R50" s="12"/>
      <c r="S50" s="12"/>
      <c r="T50" s="11"/>
      <c r="U50" s="11"/>
      <c r="V50" s="11"/>
    </row>
    <row r="51" spans="2:22" s="24" customFormat="1">
      <c r="B51" s="30" t="s">
        <v>53</v>
      </c>
      <c r="C51" s="23">
        <v>3</v>
      </c>
      <c r="D51" s="30"/>
      <c r="E51" s="30"/>
      <c r="F51" s="26"/>
      <c r="G51" s="26"/>
      <c r="H51" s="22"/>
      <c r="I51" s="22"/>
      <c r="L51" s="38"/>
      <c r="M51" s="37"/>
      <c r="N51" s="37"/>
      <c r="O51" s="37"/>
      <c r="P51" s="12"/>
      <c r="Q51" s="12"/>
      <c r="R51" s="12"/>
      <c r="S51" s="12"/>
      <c r="T51" s="11"/>
      <c r="U51" s="11"/>
      <c r="V51" s="11"/>
    </row>
    <row r="52" spans="2:22" s="24" customFormat="1">
      <c r="B52" s="30" t="s">
        <v>54</v>
      </c>
      <c r="C52" s="23">
        <v>3</v>
      </c>
      <c r="D52" s="30"/>
      <c r="E52" s="30"/>
      <c r="F52" s="26"/>
      <c r="G52" s="26"/>
      <c r="H52" s="22"/>
      <c r="I52" s="22"/>
      <c r="L52" s="38"/>
      <c r="M52" s="37"/>
      <c r="N52" s="37"/>
      <c r="O52" s="37"/>
      <c r="P52" s="12"/>
      <c r="Q52" s="12"/>
      <c r="R52" s="12"/>
      <c r="S52" s="12"/>
      <c r="T52" s="11"/>
      <c r="U52" s="11"/>
      <c r="V52" s="11"/>
    </row>
    <row r="53" spans="2:22" s="24" customFormat="1">
      <c r="B53" s="30" t="s">
        <v>55</v>
      </c>
      <c r="C53" s="23">
        <v>2</v>
      </c>
      <c r="D53" s="30"/>
      <c r="E53" s="30"/>
      <c r="F53" s="26"/>
      <c r="G53" s="26"/>
      <c r="H53" s="22"/>
      <c r="I53" s="22"/>
      <c r="L53" s="38"/>
      <c r="M53" s="37"/>
      <c r="N53" s="37"/>
      <c r="O53" s="37"/>
      <c r="P53" s="12"/>
      <c r="Q53" s="12"/>
      <c r="R53" s="12"/>
      <c r="S53" s="12"/>
      <c r="T53" s="11"/>
      <c r="U53" s="11"/>
      <c r="V53" s="11"/>
    </row>
    <row r="54" spans="2:22" s="24" customFormat="1">
      <c r="B54" s="30" t="s">
        <v>56</v>
      </c>
      <c r="C54" s="23">
        <v>3</v>
      </c>
      <c r="D54" s="30"/>
      <c r="E54" s="30"/>
      <c r="F54" s="26"/>
      <c r="G54" s="26"/>
      <c r="H54" s="22"/>
      <c r="I54" s="22"/>
      <c r="L54" s="38"/>
      <c r="M54" s="37"/>
      <c r="N54" s="37"/>
      <c r="O54" s="37"/>
      <c r="P54" s="12"/>
      <c r="Q54" s="12"/>
      <c r="R54" s="12"/>
      <c r="S54" s="12"/>
      <c r="T54" s="11"/>
      <c r="U54" s="11"/>
      <c r="V54" s="11"/>
    </row>
    <row r="55" spans="2:22" s="24" customFormat="1">
      <c r="B55" s="30" t="s">
        <v>57</v>
      </c>
      <c r="C55" s="23">
        <v>3</v>
      </c>
      <c r="D55" s="30"/>
      <c r="E55" s="30"/>
      <c r="F55" s="26"/>
      <c r="G55" s="26"/>
      <c r="H55" s="22"/>
      <c r="I55" s="22"/>
      <c r="L55" s="38"/>
      <c r="M55" s="37"/>
      <c r="N55" s="37"/>
      <c r="O55" s="37"/>
      <c r="P55" s="12"/>
      <c r="Q55" s="12"/>
      <c r="R55" s="12"/>
      <c r="S55" s="12"/>
      <c r="T55" s="11"/>
      <c r="U55" s="11"/>
      <c r="V55" s="11"/>
    </row>
    <row r="56" spans="2:22" s="24" customFormat="1">
      <c r="B56" s="30" t="s">
        <v>58</v>
      </c>
      <c r="C56" s="23">
        <v>3</v>
      </c>
      <c r="D56" s="30"/>
      <c r="E56" s="30"/>
      <c r="F56" s="26"/>
      <c r="G56" s="26"/>
      <c r="H56" s="22"/>
      <c r="I56" s="22"/>
      <c r="L56" s="38"/>
      <c r="M56" s="37"/>
      <c r="N56" s="37"/>
      <c r="O56" s="37"/>
      <c r="P56" s="12"/>
      <c r="Q56" s="12"/>
      <c r="R56" s="12"/>
      <c r="S56" s="12"/>
      <c r="T56" s="11"/>
      <c r="U56" s="11"/>
      <c r="V56" s="11"/>
    </row>
    <row r="57" spans="2:22" s="24" customFormat="1">
      <c r="B57" s="30" t="s">
        <v>59</v>
      </c>
      <c r="C57" s="23">
        <v>3</v>
      </c>
      <c r="D57" s="30"/>
      <c r="E57" s="30"/>
      <c r="F57" s="26"/>
      <c r="G57" s="26"/>
      <c r="H57" s="22"/>
      <c r="I57" s="22"/>
      <c r="L57" s="38"/>
      <c r="M57" s="37"/>
      <c r="N57" s="37"/>
      <c r="O57" s="37"/>
      <c r="P57" s="12"/>
      <c r="Q57" s="12"/>
      <c r="R57" s="12"/>
      <c r="S57" s="12"/>
      <c r="T57" s="11"/>
      <c r="U57" s="11"/>
      <c r="V57" s="11"/>
    </row>
    <row r="58" spans="2:22" s="24" customFormat="1">
      <c r="B58" s="30" t="s">
        <v>8</v>
      </c>
      <c r="C58" s="23">
        <v>3</v>
      </c>
      <c r="D58" s="30"/>
      <c r="E58" s="30"/>
      <c r="F58" s="26"/>
      <c r="G58" s="26"/>
      <c r="H58" s="22"/>
      <c r="I58" s="22"/>
      <c r="L58" s="38"/>
      <c r="M58" s="37"/>
      <c r="N58" s="37"/>
      <c r="O58" s="37"/>
      <c r="P58" s="12"/>
      <c r="Q58" s="12"/>
      <c r="R58" s="12"/>
      <c r="S58" s="12"/>
      <c r="T58" s="11"/>
      <c r="U58" s="11"/>
      <c r="V58" s="11"/>
    </row>
    <row r="59" spans="2:22" s="24" customFormat="1">
      <c r="B59" s="30" t="s">
        <v>60</v>
      </c>
      <c r="C59" s="23">
        <v>3</v>
      </c>
      <c r="D59" s="30"/>
      <c r="E59" s="30"/>
      <c r="F59" s="26"/>
      <c r="G59" s="26"/>
      <c r="H59" s="22"/>
      <c r="I59" s="22"/>
      <c r="L59" s="38"/>
      <c r="M59" s="37"/>
      <c r="N59" s="37"/>
      <c r="O59" s="37"/>
      <c r="P59" s="12"/>
      <c r="Q59" s="12"/>
      <c r="R59" s="12"/>
      <c r="S59" s="12"/>
      <c r="T59" s="11"/>
      <c r="U59" s="11"/>
      <c r="V59" s="11"/>
    </row>
    <row r="60" spans="2:22" s="24" customFormat="1">
      <c r="B60" s="30" t="s">
        <v>61</v>
      </c>
      <c r="C60" s="23">
        <v>3</v>
      </c>
      <c r="D60" s="30"/>
      <c r="E60" s="30"/>
      <c r="F60" s="26"/>
      <c r="G60" s="26"/>
      <c r="H60" s="22"/>
      <c r="I60" s="22"/>
      <c r="L60" s="38"/>
      <c r="M60" s="37"/>
      <c r="N60" s="37"/>
      <c r="O60" s="37"/>
      <c r="P60" s="12"/>
      <c r="Q60" s="12"/>
      <c r="R60" s="12"/>
      <c r="S60" s="12"/>
      <c r="T60" s="11"/>
      <c r="U60" s="11"/>
      <c r="V60" s="11"/>
    </row>
    <row r="61" spans="2:22" s="24" customFormat="1">
      <c r="B61" s="30" t="s">
        <v>62</v>
      </c>
      <c r="C61" s="23">
        <v>3</v>
      </c>
      <c r="D61" s="30"/>
      <c r="E61" s="30"/>
      <c r="F61" s="26"/>
      <c r="G61" s="26"/>
      <c r="H61" s="22"/>
      <c r="I61" s="22"/>
      <c r="L61" s="38"/>
      <c r="M61" s="37"/>
      <c r="N61" s="37"/>
      <c r="O61" s="37"/>
      <c r="P61" s="12"/>
      <c r="Q61" s="12"/>
      <c r="R61" s="12"/>
      <c r="S61" s="12"/>
      <c r="T61" s="11"/>
      <c r="U61" s="11"/>
      <c r="V61" s="11"/>
    </row>
    <row r="62" spans="2:22" s="24" customFormat="1">
      <c r="B62" s="30" t="s">
        <v>63</v>
      </c>
      <c r="C62" s="23">
        <v>2</v>
      </c>
      <c r="D62" s="30"/>
      <c r="E62" s="30"/>
      <c r="F62" s="26"/>
      <c r="G62" s="26"/>
      <c r="H62" s="22"/>
      <c r="I62" s="22"/>
      <c r="L62" s="38"/>
      <c r="M62" s="37"/>
      <c r="N62" s="37"/>
      <c r="O62" s="37"/>
      <c r="P62" s="12"/>
      <c r="Q62" s="12"/>
      <c r="R62" s="12"/>
      <c r="S62" s="12"/>
      <c r="T62" s="11"/>
      <c r="U62" s="11"/>
      <c r="V62" s="11"/>
    </row>
    <row r="63" spans="2:22" s="24" customFormat="1">
      <c r="B63" s="30" t="s">
        <v>64</v>
      </c>
      <c r="C63" s="23">
        <v>3</v>
      </c>
      <c r="D63" s="30"/>
      <c r="E63" s="30"/>
      <c r="F63" s="26"/>
      <c r="G63" s="26"/>
      <c r="H63" s="22"/>
      <c r="I63" s="22"/>
      <c r="L63" s="38"/>
      <c r="M63" s="37"/>
      <c r="N63" s="37"/>
      <c r="O63" s="37"/>
      <c r="P63" s="12"/>
      <c r="Q63" s="12"/>
      <c r="R63" s="12"/>
      <c r="S63" s="12"/>
      <c r="T63" s="11"/>
      <c r="U63" s="11"/>
      <c r="V63" s="11"/>
    </row>
    <row r="64" spans="2:22" s="24" customFormat="1">
      <c r="B64" s="30" t="s">
        <v>65</v>
      </c>
      <c r="C64" s="23">
        <v>3</v>
      </c>
      <c r="D64" s="30"/>
      <c r="E64" s="30"/>
      <c r="F64" s="26"/>
      <c r="G64" s="26"/>
      <c r="H64" s="22"/>
      <c r="I64" s="22"/>
      <c r="L64" s="38"/>
      <c r="M64" s="37"/>
      <c r="N64" s="37"/>
      <c r="O64" s="37"/>
      <c r="P64" s="12"/>
      <c r="Q64" s="12"/>
      <c r="R64" s="12"/>
      <c r="S64" s="12"/>
      <c r="T64" s="11"/>
      <c r="U64" s="11"/>
      <c r="V64" s="11"/>
    </row>
    <row r="65" spans="2:22" s="24" customFormat="1">
      <c r="B65" s="30" t="s">
        <v>66</v>
      </c>
      <c r="C65" s="23">
        <v>3</v>
      </c>
      <c r="D65" s="30"/>
      <c r="E65" s="30"/>
      <c r="F65" s="26"/>
      <c r="G65" s="26"/>
      <c r="H65" s="22"/>
      <c r="I65" s="22"/>
      <c r="L65" s="38"/>
      <c r="M65" s="37"/>
      <c r="N65" s="37"/>
      <c r="O65" s="37"/>
      <c r="P65" s="12"/>
      <c r="Q65" s="12"/>
      <c r="R65" s="12"/>
      <c r="S65" s="12"/>
      <c r="T65" s="11"/>
      <c r="U65" s="11"/>
      <c r="V65" s="11"/>
    </row>
    <row r="66" spans="2:22" s="24" customFormat="1">
      <c r="B66" s="30" t="s">
        <v>67</v>
      </c>
      <c r="C66" s="23">
        <v>3</v>
      </c>
      <c r="D66" s="30"/>
      <c r="E66" s="30"/>
      <c r="F66" s="26"/>
      <c r="G66" s="26"/>
      <c r="H66" s="22"/>
      <c r="I66" s="22"/>
      <c r="L66" s="38"/>
      <c r="M66" s="37"/>
      <c r="N66" s="37"/>
      <c r="O66" s="37"/>
      <c r="P66" s="12"/>
      <c r="Q66" s="12"/>
      <c r="R66" s="12"/>
      <c r="S66" s="12"/>
      <c r="T66" s="11"/>
      <c r="U66" s="11"/>
      <c r="V66" s="11"/>
    </row>
    <row r="67" spans="2:22" s="24" customFormat="1">
      <c r="B67" s="30" t="s">
        <v>68</v>
      </c>
      <c r="C67" s="23">
        <v>3</v>
      </c>
      <c r="D67" s="30"/>
      <c r="E67" s="30"/>
      <c r="F67" s="26"/>
      <c r="G67" s="26"/>
      <c r="H67" s="22"/>
      <c r="I67" s="22"/>
      <c r="L67" s="38"/>
      <c r="M67" s="37"/>
      <c r="N67" s="37"/>
      <c r="O67" s="37"/>
      <c r="P67" s="12"/>
      <c r="Q67" s="12"/>
      <c r="R67" s="12"/>
      <c r="S67" s="12"/>
      <c r="T67" s="11"/>
      <c r="U67" s="11"/>
      <c r="V67" s="11"/>
    </row>
    <row r="68" spans="2:22" s="24" customFormat="1">
      <c r="B68" s="30" t="s">
        <v>69</v>
      </c>
      <c r="C68" s="23">
        <v>3</v>
      </c>
      <c r="D68" s="30"/>
      <c r="E68" s="30"/>
      <c r="F68" s="26"/>
      <c r="G68" s="26"/>
      <c r="H68" s="22"/>
      <c r="I68" s="22"/>
      <c r="L68" s="38"/>
      <c r="M68" s="37"/>
      <c r="N68" s="37"/>
      <c r="O68" s="37"/>
      <c r="P68" s="12"/>
      <c r="Q68" s="12"/>
      <c r="R68" s="12"/>
      <c r="S68" s="12"/>
      <c r="T68" s="11"/>
      <c r="U68" s="11"/>
      <c r="V68" s="11"/>
    </row>
    <row r="69" spans="2:22" s="24" customFormat="1">
      <c r="B69" s="30" t="s">
        <v>70</v>
      </c>
      <c r="C69" s="23">
        <v>3</v>
      </c>
      <c r="D69" s="30"/>
      <c r="E69" s="30"/>
      <c r="F69" s="26"/>
      <c r="G69" s="26"/>
      <c r="H69" s="22"/>
      <c r="I69" s="22"/>
      <c r="L69" s="38"/>
      <c r="M69" s="37"/>
      <c r="N69" s="37"/>
      <c r="O69" s="37"/>
      <c r="P69" s="12"/>
      <c r="Q69" s="12"/>
      <c r="R69" s="12"/>
      <c r="S69" s="12"/>
      <c r="T69" s="11"/>
      <c r="U69" s="11"/>
      <c r="V69" s="11"/>
    </row>
    <row r="70" spans="2:22" s="24" customFormat="1">
      <c r="B70" s="30" t="s">
        <v>71</v>
      </c>
      <c r="C70" s="23">
        <v>3</v>
      </c>
      <c r="D70" s="30"/>
      <c r="E70" s="30"/>
      <c r="F70" s="26"/>
      <c r="G70" s="26"/>
      <c r="H70" s="22"/>
      <c r="I70" s="22"/>
      <c r="L70" s="38"/>
      <c r="M70" s="37"/>
      <c r="N70" s="37"/>
      <c r="O70" s="37"/>
      <c r="P70" s="12"/>
      <c r="Q70" s="12"/>
      <c r="R70" s="12"/>
      <c r="S70" s="12"/>
      <c r="T70" s="11"/>
      <c r="U70" s="11"/>
      <c r="V70" s="11"/>
    </row>
    <row r="71" spans="2:22" s="24" customFormat="1">
      <c r="B71" s="30" t="s">
        <v>72</v>
      </c>
      <c r="C71" s="23">
        <v>3</v>
      </c>
      <c r="D71" s="30"/>
      <c r="E71" s="30"/>
      <c r="F71" s="26"/>
      <c r="G71" s="26"/>
      <c r="H71" s="22"/>
      <c r="I71" s="22"/>
      <c r="L71" s="38"/>
      <c r="M71" s="37"/>
      <c r="N71" s="37"/>
      <c r="O71" s="37"/>
      <c r="P71" s="12"/>
      <c r="Q71" s="12"/>
      <c r="R71" s="12"/>
      <c r="S71" s="12"/>
      <c r="T71" s="11"/>
      <c r="U71" s="11"/>
      <c r="V71" s="11"/>
    </row>
    <row r="72" spans="2:22" s="24" customFormat="1">
      <c r="B72" s="30" t="s">
        <v>73</v>
      </c>
      <c r="C72" s="23">
        <v>2</v>
      </c>
      <c r="D72" s="30"/>
      <c r="E72" s="30"/>
      <c r="F72" s="26"/>
      <c r="G72" s="26"/>
      <c r="H72" s="22"/>
      <c r="I72" s="22"/>
      <c r="L72" s="38"/>
      <c r="M72" s="37"/>
      <c r="N72" s="37"/>
      <c r="O72" s="37"/>
      <c r="P72" s="12"/>
      <c r="Q72" s="12"/>
      <c r="R72" s="12"/>
      <c r="S72" s="12"/>
      <c r="T72" s="11"/>
      <c r="U72" s="11"/>
      <c r="V72" s="11"/>
    </row>
    <row r="73" spans="2:22" s="24" customFormat="1">
      <c r="B73" s="30" t="s">
        <v>74</v>
      </c>
      <c r="C73" s="23">
        <v>3</v>
      </c>
      <c r="D73" s="30"/>
      <c r="E73" s="30"/>
      <c r="F73" s="26"/>
      <c r="G73" s="26"/>
      <c r="H73" s="22"/>
      <c r="I73" s="22"/>
      <c r="L73" s="38"/>
      <c r="M73" s="37"/>
      <c r="N73" s="37"/>
      <c r="O73" s="37"/>
      <c r="P73" s="12"/>
      <c r="Q73" s="12"/>
      <c r="R73" s="12"/>
      <c r="S73" s="12"/>
      <c r="T73" s="11"/>
      <c r="U73" s="11"/>
      <c r="V73" s="11"/>
    </row>
    <row r="74" spans="2:22" s="24" customFormat="1">
      <c r="C74" s="22"/>
      <c r="F74" s="28"/>
      <c r="G74" s="28"/>
      <c r="H74" s="22"/>
      <c r="I74" s="22"/>
      <c r="L74" s="38"/>
      <c r="M74" s="37"/>
      <c r="N74" s="37"/>
      <c r="O74" s="37"/>
      <c r="P74" s="12"/>
      <c r="Q74" s="12"/>
      <c r="R74" s="12"/>
      <c r="S74" s="12"/>
      <c r="T74" s="11"/>
      <c r="U74" s="11"/>
      <c r="V74" s="11"/>
    </row>
    <row r="75" spans="2:22" s="24" customFormat="1">
      <c r="C75" s="22"/>
      <c r="F75" s="28"/>
      <c r="G75" s="28"/>
      <c r="H75" s="22"/>
      <c r="I75" s="22"/>
      <c r="L75" s="38"/>
      <c r="M75" s="37"/>
      <c r="N75" s="37"/>
      <c r="O75" s="37"/>
      <c r="P75" s="12"/>
      <c r="Q75" s="12"/>
      <c r="R75" s="12"/>
      <c r="S75" s="12"/>
      <c r="T75" s="11"/>
      <c r="U75" s="11"/>
      <c r="V75" s="11"/>
    </row>
    <row r="76" spans="2:22" s="24" customFormat="1">
      <c r="B76" s="3"/>
      <c r="C76" s="4"/>
      <c r="D76" s="3"/>
      <c r="E76" s="3"/>
      <c r="F76" s="5"/>
      <c r="G76" s="5"/>
      <c r="H76" s="22"/>
      <c r="I76" s="22"/>
      <c r="L76" s="38"/>
      <c r="M76" s="37"/>
      <c r="N76" s="37"/>
      <c r="O76" s="37"/>
      <c r="P76" s="12"/>
      <c r="Q76" s="12"/>
      <c r="R76" s="12"/>
      <c r="S76" s="12"/>
      <c r="T76" s="11"/>
      <c r="U76" s="11"/>
      <c r="V76" s="11"/>
    </row>
    <row r="77" spans="2:22" s="24" customFormat="1">
      <c r="B77" s="3"/>
      <c r="C77" s="4"/>
      <c r="D77" s="3"/>
      <c r="E77" s="3"/>
      <c r="F77" s="5"/>
      <c r="G77" s="5"/>
      <c r="H77" s="22"/>
      <c r="I77" s="22"/>
      <c r="L77" s="38"/>
      <c r="M77" s="37"/>
      <c r="N77" s="37"/>
      <c r="O77" s="37"/>
      <c r="P77" s="12"/>
      <c r="Q77" s="12"/>
      <c r="R77" s="12"/>
      <c r="S77" s="12"/>
      <c r="T77" s="11"/>
      <c r="U77" s="11"/>
      <c r="V77" s="11"/>
    </row>
    <row r="78" spans="2:22" s="24" customFormat="1">
      <c r="B78" s="3"/>
      <c r="C78" s="4"/>
      <c r="D78" s="3"/>
      <c r="E78" s="3"/>
      <c r="F78" s="5"/>
      <c r="G78" s="5"/>
      <c r="H78" s="22"/>
      <c r="I78" s="22"/>
      <c r="L78" s="38"/>
      <c r="M78" s="37"/>
      <c r="N78" s="37"/>
      <c r="O78" s="37"/>
      <c r="P78" s="12"/>
      <c r="Q78" s="12"/>
      <c r="R78" s="12"/>
      <c r="S78" s="12"/>
      <c r="T78" s="11"/>
      <c r="U78" s="11"/>
      <c r="V78" s="11"/>
    </row>
    <row r="79" spans="2:22" s="24" customFormat="1">
      <c r="B79" s="3"/>
      <c r="C79" s="4"/>
      <c r="D79" s="3"/>
      <c r="E79" s="3"/>
      <c r="F79" s="5"/>
      <c r="G79" s="5"/>
      <c r="H79" s="22"/>
      <c r="I79" s="22"/>
      <c r="L79" s="38"/>
      <c r="M79" s="37"/>
      <c r="N79" s="37"/>
      <c r="O79" s="37"/>
      <c r="P79" s="12"/>
      <c r="Q79" s="12"/>
      <c r="R79" s="12"/>
      <c r="S79" s="12"/>
      <c r="T79" s="11"/>
      <c r="U79" s="11"/>
      <c r="V79" s="11"/>
    </row>
    <row r="80" spans="2:22" s="24" customFormat="1">
      <c r="B80" s="3"/>
      <c r="C80" s="4"/>
      <c r="D80" s="3"/>
      <c r="E80" s="3"/>
      <c r="F80" s="5"/>
      <c r="G80" s="5"/>
      <c r="H80" s="22"/>
      <c r="I80" s="22"/>
      <c r="L80" s="38"/>
      <c r="M80" s="37"/>
      <c r="N80" s="37"/>
      <c r="O80" s="37"/>
      <c r="P80" s="12"/>
      <c r="Q80" s="12"/>
      <c r="R80" s="12"/>
      <c r="S80" s="12"/>
      <c r="T80" s="11"/>
      <c r="U80" s="11"/>
      <c r="V80" s="11"/>
    </row>
    <row r="81" spans="2:22" s="24" customFormat="1">
      <c r="B81" s="3"/>
      <c r="C81" s="4"/>
      <c r="D81" s="3"/>
      <c r="E81" s="3"/>
      <c r="F81" s="5"/>
      <c r="G81" s="5"/>
      <c r="H81" s="22"/>
      <c r="I81" s="22"/>
      <c r="L81" s="38"/>
      <c r="M81" s="37"/>
      <c r="N81" s="37"/>
      <c r="O81" s="37"/>
      <c r="P81" s="12"/>
      <c r="Q81" s="12"/>
      <c r="R81" s="12"/>
      <c r="S81" s="12"/>
      <c r="T81" s="11"/>
      <c r="U81" s="11"/>
      <c r="V81" s="11"/>
    </row>
    <row r="82" spans="2:22" s="24" customFormat="1">
      <c r="B82" s="3"/>
      <c r="C82" s="4"/>
      <c r="D82" s="3"/>
      <c r="E82" s="3"/>
      <c r="F82" s="5"/>
      <c r="G82" s="5"/>
      <c r="H82" s="22"/>
      <c r="I82" s="22"/>
      <c r="L82" s="38"/>
      <c r="M82" s="37"/>
      <c r="N82" s="37"/>
      <c r="O82" s="37"/>
      <c r="P82" s="12"/>
      <c r="Q82" s="12"/>
      <c r="R82" s="12"/>
      <c r="S82" s="12"/>
      <c r="T82" s="11"/>
      <c r="U82" s="11"/>
      <c r="V82" s="11"/>
    </row>
    <row r="83" spans="2:22" s="24" customFormat="1">
      <c r="B83" s="3"/>
      <c r="C83" s="4"/>
      <c r="D83" s="3"/>
      <c r="E83" s="3"/>
      <c r="F83" s="5"/>
      <c r="G83" s="5"/>
      <c r="H83" s="22"/>
      <c r="I83" s="22"/>
      <c r="L83" s="38"/>
      <c r="M83" s="37"/>
      <c r="N83" s="37"/>
      <c r="O83" s="37"/>
      <c r="P83" s="12"/>
      <c r="Q83" s="12"/>
      <c r="R83" s="12"/>
      <c r="S83" s="12"/>
      <c r="T83" s="11"/>
      <c r="U83" s="11"/>
      <c r="V83" s="11"/>
    </row>
    <row r="84" spans="2:22" s="24" customFormat="1">
      <c r="B84" s="3"/>
      <c r="C84" s="4"/>
      <c r="D84" s="3"/>
      <c r="E84" s="3"/>
      <c r="F84" s="5"/>
      <c r="G84" s="5"/>
      <c r="H84" s="22"/>
      <c r="I84" s="22"/>
      <c r="L84" s="38"/>
      <c r="M84" s="37"/>
      <c r="N84" s="37"/>
      <c r="O84" s="37"/>
      <c r="P84" s="12"/>
      <c r="Q84" s="12"/>
      <c r="R84" s="12"/>
      <c r="S84" s="12"/>
      <c r="T84" s="11"/>
      <c r="U84" s="11"/>
      <c r="V84" s="11"/>
    </row>
    <row r="85" spans="2:22" s="24" customFormat="1">
      <c r="B85" s="3"/>
      <c r="C85" s="4"/>
      <c r="D85" s="3"/>
      <c r="E85" s="3"/>
      <c r="F85" s="5"/>
      <c r="G85" s="5"/>
      <c r="H85" s="22"/>
      <c r="I85" s="22"/>
      <c r="L85" s="38"/>
      <c r="M85" s="37"/>
      <c r="N85" s="37"/>
      <c r="O85" s="37"/>
      <c r="P85" s="12"/>
      <c r="Q85" s="12"/>
      <c r="R85" s="12"/>
      <c r="S85" s="12"/>
      <c r="T85" s="11"/>
      <c r="U85" s="11"/>
      <c r="V85" s="11"/>
    </row>
    <row r="86" spans="2:22" s="24" customFormat="1">
      <c r="B86" s="3"/>
      <c r="C86" s="4"/>
      <c r="D86" s="3"/>
      <c r="E86" s="3"/>
      <c r="F86" s="5"/>
      <c r="G86" s="5"/>
      <c r="H86" s="22"/>
      <c r="I86" s="22"/>
      <c r="L86" s="38"/>
      <c r="M86" s="37"/>
      <c r="N86" s="37"/>
      <c r="O86" s="37"/>
      <c r="P86" s="12"/>
      <c r="Q86" s="12"/>
      <c r="R86" s="12"/>
      <c r="S86" s="12"/>
      <c r="T86" s="11"/>
      <c r="U86" s="11"/>
      <c r="V86" s="11"/>
    </row>
    <row r="87" spans="2:22" s="24" customFormat="1">
      <c r="B87" s="3"/>
      <c r="C87" s="4"/>
      <c r="D87" s="3"/>
      <c r="E87" s="3"/>
      <c r="F87" s="5"/>
      <c r="G87" s="5"/>
      <c r="H87" s="22"/>
      <c r="I87" s="22"/>
      <c r="L87" s="38"/>
      <c r="M87" s="37"/>
      <c r="N87" s="37"/>
      <c r="O87" s="37"/>
      <c r="P87" s="12"/>
      <c r="Q87" s="12"/>
      <c r="R87" s="12"/>
      <c r="S87" s="12"/>
      <c r="T87" s="11"/>
      <c r="U87" s="11"/>
      <c r="V87" s="11"/>
    </row>
    <row r="88" spans="2:22" s="24" customFormat="1">
      <c r="B88" s="3"/>
      <c r="C88" s="4"/>
      <c r="D88" s="3"/>
      <c r="E88" s="3"/>
      <c r="F88" s="5"/>
      <c r="G88" s="5"/>
      <c r="H88" s="22"/>
      <c r="I88" s="22"/>
      <c r="L88" s="38"/>
      <c r="M88" s="37"/>
      <c r="N88" s="37"/>
      <c r="O88" s="37"/>
      <c r="P88" s="12"/>
      <c r="Q88" s="12"/>
      <c r="R88" s="12"/>
      <c r="S88" s="12"/>
      <c r="T88" s="11"/>
      <c r="U88" s="11"/>
      <c r="V88" s="11"/>
    </row>
    <row r="89" spans="2:22" s="24" customFormat="1">
      <c r="B89" s="3"/>
      <c r="C89" s="4"/>
      <c r="D89" s="3"/>
      <c r="E89" s="3"/>
      <c r="F89" s="5"/>
      <c r="G89" s="5"/>
      <c r="H89" s="22"/>
      <c r="I89" s="22"/>
      <c r="L89" s="38"/>
      <c r="M89" s="37"/>
      <c r="N89" s="37"/>
      <c r="O89" s="37"/>
      <c r="P89" s="12"/>
      <c r="Q89" s="12"/>
      <c r="R89" s="12"/>
      <c r="S89" s="12"/>
      <c r="T89" s="11"/>
      <c r="U89" s="11"/>
      <c r="V89" s="11"/>
    </row>
    <row r="90" spans="2:22" s="24" customFormat="1">
      <c r="B90" s="3"/>
      <c r="C90" s="4"/>
      <c r="D90" s="3"/>
      <c r="E90" s="3"/>
      <c r="F90" s="5"/>
      <c r="G90" s="5"/>
      <c r="H90" s="4"/>
      <c r="I90" s="22"/>
      <c r="L90" s="36"/>
      <c r="M90" s="37"/>
      <c r="N90" s="37"/>
      <c r="O90" s="37"/>
      <c r="P90" s="12"/>
      <c r="Q90" s="12"/>
      <c r="R90" s="12"/>
      <c r="S90" s="12"/>
      <c r="T90" s="11"/>
      <c r="U90" s="11"/>
      <c r="V90" s="11"/>
    </row>
  </sheetData>
  <mergeCells count="4">
    <mergeCell ref="L13:N13"/>
    <mergeCell ref="L12:N12"/>
    <mergeCell ref="Q14:T14"/>
    <mergeCell ref="Q13:T13"/>
  </mergeCells>
  <phoneticPr fontId="3" type="noConversion"/>
  <dataValidations disablePrompts="1" count="2">
    <dataValidation type="list" allowBlank="1" showInputMessage="1" showErrorMessage="1" sqref="C9" xr:uid="{00000000-0002-0000-0000-000001000000}">
      <formula1>$B$37:$B$40</formula1>
    </dataValidation>
    <dataValidation type="list" allowBlank="1" showInputMessage="1" showErrorMessage="1" sqref="C10:C11" xr:uid="{00000000-0002-0000-0000-000002000000}">
      <formula1>$B$44:$B$73</formula1>
    </dataValidation>
  </dataValidations>
  <hyperlinks>
    <hyperlink ref="B9" r:id="rId1" xr:uid="{2E9259D0-D1CC-4B23-B0D6-14579E1E0F13}"/>
  </hyperlinks>
  <printOptions horizontalCentered="1"/>
  <pageMargins left="0.23622047244094491" right="0.23622047244094491" top="0.74803149606299213" bottom="0.74803149606299213" header="0.31496062992125984" footer="0.31496062992125984"/>
  <pageSetup paperSize="9" scale="71"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DE698-656D-49B4-BCF6-8ED183F3A83D}">
  <sheetPr>
    <tabColor theme="3" tint="0.59999389629810485"/>
  </sheetPr>
  <dimension ref="A1:X200"/>
  <sheetViews>
    <sheetView zoomScale="80" zoomScaleNormal="80" workbookViewId="0">
      <pane xSplit="5" ySplit="9" topLeftCell="F44" activePane="bottomRight" state="frozen"/>
      <selection pane="topRight"/>
      <selection pane="bottomLeft"/>
      <selection pane="bottomRight" activeCell="C49" sqref="C49"/>
    </sheetView>
  </sheetViews>
  <sheetFormatPr defaultColWidth="9.109375" defaultRowHeight="13.2"/>
  <cols>
    <col min="1" max="1" width="6.5546875" style="190" customWidth="1"/>
    <col min="2" max="2" width="14.88671875" style="190" customWidth="1"/>
    <col min="3" max="3" width="38.5546875" style="190" customWidth="1"/>
    <col min="4" max="4" width="20.44140625" style="190" customWidth="1"/>
    <col min="5" max="5" width="49.6640625" style="190" customWidth="1"/>
    <col min="6" max="6" width="30.44140625" style="445" customWidth="1"/>
    <col min="7" max="7" width="37.44140625" style="190" customWidth="1"/>
    <col min="8" max="8" width="17.6640625" style="190" customWidth="1"/>
    <col min="9" max="9" width="32.6640625" style="190" customWidth="1"/>
    <col min="10" max="10" width="24.5546875" style="190" customWidth="1"/>
    <col min="11" max="11" width="24.109375" style="190" customWidth="1"/>
    <col min="12" max="12" width="23.6640625" style="190" customWidth="1"/>
    <col min="13" max="13" width="16.5546875" style="190" customWidth="1"/>
    <col min="14" max="14" width="17.109375" style="190" customWidth="1"/>
    <col min="15" max="15" width="17.44140625" style="190" customWidth="1"/>
    <col min="16" max="16" width="19.33203125" style="190" customWidth="1"/>
    <col min="17" max="17" width="18.5546875" style="190" customWidth="1"/>
    <col min="18" max="18" width="18.88671875" style="190" customWidth="1"/>
    <col min="19" max="22" width="18.109375" style="190" customWidth="1"/>
    <col min="23" max="16384" width="9.109375" style="190"/>
  </cols>
  <sheetData>
    <row r="1" spans="1:24" ht="22.8" hidden="1">
      <c r="C1" s="191" t="s">
        <v>75</v>
      </c>
      <c r="W1" s="204"/>
    </row>
    <row r="2" spans="1:24" hidden="1">
      <c r="C2" s="192" t="s">
        <v>76</v>
      </c>
      <c r="D2" s="192"/>
      <c r="E2" s="192"/>
      <c r="F2" s="446"/>
      <c r="G2" s="192"/>
      <c r="H2" s="192"/>
      <c r="I2" s="192"/>
    </row>
    <row r="3" spans="1:24" ht="14.4" hidden="1">
      <c r="C3" s="198" t="s">
        <v>77</v>
      </c>
      <c r="D3" s="192"/>
      <c r="E3" s="192"/>
      <c r="F3" s="446"/>
      <c r="G3" s="192"/>
      <c r="H3" s="192"/>
      <c r="I3" s="192"/>
      <c r="W3" s="199" t="s">
        <v>78</v>
      </c>
    </row>
    <row r="4" spans="1:24" hidden="1">
      <c r="C4" s="509" t="s">
        <v>79</v>
      </c>
      <c r="D4" s="509"/>
      <c r="E4" s="509"/>
      <c r="F4" s="509"/>
      <c r="G4" s="509"/>
      <c r="H4" s="509"/>
      <c r="I4" s="509"/>
    </row>
    <row r="5" spans="1:24" ht="20.25" customHeight="1">
      <c r="A5" s="269" t="s">
        <v>75</v>
      </c>
      <c r="B5" s="481"/>
      <c r="C5" s="310"/>
      <c r="D5" s="270"/>
      <c r="E5" s="270"/>
      <c r="F5" s="447"/>
      <c r="G5" s="270"/>
      <c r="H5" s="270"/>
      <c r="I5" s="270"/>
      <c r="J5" s="270"/>
      <c r="K5" s="270"/>
      <c r="L5" s="270"/>
      <c r="M5" s="270"/>
      <c r="N5" s="270"/>
      <c r="O5" s="270"/>
      <c r="P5" s="270"/>
      <c r="Q5" s="270"/>
      <c r="R5" s="270"/>
      <c r="S5" s="270"/>
      <c r="T5" s="270"/>
      <c r="U5" s="270"/>
      <c r="V5" s="270"/>
    </row>
    <row r="6" spans="1:24" ht="20.399999999999999" customHeight="1">
      <c r="C6" s="193"/>
      <c r="J6" s="205" t="s">
        <v>80</v>
      </c>
    </row>
    <row r="7" spans="1:24" ht="26.1" customHeight="1" thickBot="1">
      <c r="C7" s="57" t="s">
        <v>81</v>
      </c>
      <c r="J7" s="266" t="s">
        <v>82</v>
      </c>
      <c r="K7" s="266" t="s">
        <v>82</v>
      </c>
      <c r="L7" s="267" t="s">
        <v>82</v>
      </c>
      <c r="M7" s="268" t="s">
        <v>82</v>
      </c>
      <c r="N7" s="268" t="s">
        <v>82</v>
      </c>
      <c r="O7" s="268" t="s">
        <v>82</v>
      </c>
      <c r="P7" s="268" t="s">
        <v>82</v>
      </c>
      <c r="Q7" s="268" t="s">
        <v>82</v>
      </c>
      <c r="R7" s="268" t="s">
        <v>82</v>
      </c>
      <c r="S7" s="266" t="s">
        <v>82</v>
      </c>
      <c r="T7" s="266" t="s">
        <v>82</v>
      </c>
      <c r="U7" s="266" t="s">
        <v>82</v>
      </c>
      <c r="V7" s="266" t="s">
        <v>82</v>
      </c>
    </row>
    <row r="8" spans="1:24" ht="22.5" customHeight="1" thickBot="1">
      <c r="C8" s="312"/>
      <c r="D8" s="313"/>
      <c r="E8" s="313"/>
      <c r="F8" s="448"/>
      <c r="G8" s="313"/>
      <c r="H8" s="313"/>
      <c r="I8" s="314"/>
      <c r="J8" s="265" t="s">
        <v>83</v>
      </c>
      <c r="K8" s="265" t="s">
        <v>84</v>
      </c>
      <c r="L8" s="265" t="s">
        <v>85</v>
      </c>
      <c r="M8" s="265" t="s">
        <v>86</v>
      </c>
      <c r="N8" s="265" t="s">
        <v>87</v>
      </c>
      <c r="O8" s="265" t="s">
        <v>88</v>
      </c>
      <c r="P8" s="265" t="s">
        <v>89</v>
      </c>
      <c r="Q8" s="265" t="s">
        <v>90</v>
      </c>
      <c r="R8" s="265" t="s">
        <v>91</v>
      </c>
      <c r="S8" s="405" t="s">
        <v>92</v>
      </c>
      <c r="T8" s="435" t="s">
        <v>30</v>
      </c>
      <c r="U8" s="435" t="s">
        <v>32</v>
      </c>
      <c r="V8" s="435" t="s">
        <v>93</v>
      </c>
      <c r="W8" s="190" t="s">
        <v>94</v>
      </c>
    </row>
    <row r="9" spans="1:24" ht="62.25" customHeight="1">
      <c r="A9" s="315"/>
      <c r="B9" s="190" t="s">
        <v>95</v>
      </c>
      <c r="C9" s="385" t="s">
        <v>96</v>
      </c>
      <c r="D9" s="340" t="s">
        <v>97</v>
      </c>
      <c r="E9" s="386" t="s">
        <v>98</v>
      </c>
      <c r="F9" s="449" t="s">
        <v>99</v>
      </c>
      <c r="G9" s="341" t="s">
        <v>100</v>
      </c>
      <c r="H9" s="342" t="s">
        <v>101</v>
      </c>
      <c r="I9" s="343" t="s">
        <v>102</v>
      </c>
      <c r="J9" s="339" t="s">
        <v>103</v>
      </c>
      <c r="K9" s="339" t="s">
        <v>103</v>
      </c>
      <c r="L9" s="339" t="s">
        <v>103</v>
      </c>
      <c r="M9" s="339" t="s">
        <v>103</v>
      </c>
      <c r="N9" s="339" t="s">
        <v>103</v>
      </c>
      <c r="O9" s="339" t="s">
        <v>103</v>
      </c>
      <c r="P9" s="339" t="s">
        <v>103</v>
      </c>
      <c r="Q9" s="339" t="s">
        <v>103</v>
      </c>
      <c r="R9" s="339" t="s">
        <v>103</v>
      </c>
      <c r="S9" s="339" t="s">
        <v>103</v>
      </c>
      <c r="T9" s="339" t="s">
        <v>103</v>
      </c>
      <c r="U9" s="339" t="s">
        <v>103</v>
      </c>
      <c r="V9" s="339"/>
    </row>
    <row r="10" spans="1:24" ht="39.6">
      <c r="A10" s="510" t="s">
        <v>104</v>
      </c>
      <c r="B10" s="488"/>
      <c r="C10" s="390" t="s">
        <v>105</v>
      </c>
      <c r="D10" s="396">
        <v>21</v>
      </c>
      <c r="E10" s="390" t="s">
        <v>106</v>
      </c>
      <c r="F10" s="450" t="s">
        <v>107</v>
      </c>
      <c r="G10" s="202" t="s">
        <v>108</v>
      </c>
      <c r="H10" s="202" t="s">
        <v>109</v>
      </c>
      <c r="I10" s="209" t="s">
        <v>110</v>
      </c>
      <c r="J10" s="214">
        <v>5</v>
      </c>
      <c r="K10" s="211">
        <v>8</v>
      </c>
      <c r="L10" s="213"/>
      <c r="M10" s="213">
        <v>1</v>
      </c>
      <c r="N10" s="213">
        <v>2</v>
      </c>
      <c r="O10" s="213">
        <v>1</v>
      </c>
      <c r="P10" s="213">
        <v>2</v>
      </c>
      <c r="Q10" s="213"/>
      <c r="R10" s="213"/>
      <c r="S10" s="264"/>
      <c r="T10" s="424">
        <v>1</v>
      </c>
      <c r="U10" s="424"/>
      <c r="V10" s="424">
        <v>1</v>
      </c>
    </row>
    <row r="11" spans="1:24" ht="39.6">
      <c r="A11" s="511"/>
      <c r="B11" s="488"/>
      <c r="C11" s="391" t="s">
        <v>111</v>
      </c>
      <c r="D11" s="396">
        <v>15</v>
      </c>
      <c r="E11" s="389" t="s">
        <v>106</v>
      </c>
      <c r="F11" s="450" t="s">
        <v>107</v>
      </c>
      <c r="G11" s="202" t="s">
        <v>108</v>
      </c>
      <c r="H11" s="202" t="s">
        <v>109</v>
      </c>
      <c r="I11" s="209" t="s">
        <v>110</v>
      </c>
      <c r="J11" s="211">
        <v>1</v>
      </c>
      <c r="K11" s="213">
        <v>4</v>
      </c>
      <c r="L11" s="215"/>
      <c r="M11" s="213">
        <v>3</v>
      </c>
      <c r="N11" s="213">
        <v>3</v>
      </c>
      <c r="O11" s="213">
        <v>2</v>
      </c>
      <c r="P11" s="213">
        <v>2</v>
      </c>
      <c r="Q11" s="213"/>
      <c r="R11" s="213"/>
      <c r="S11" s="264"/>
      <c r="T11" s="424"/>
      <c r="U11" s="424"/>
      <c r="V11" s="424"/>
    </row>
    <row r="12" spans="1:24" ht="58.5" customHeight="1">
      <c r="A12" s="511"/>
      <c r="B12" s="488"/>
      <c r="C12" s="392" t="s">
        <v>112</v>
      </c>
      <c r="D12" s="396">
        <v>150</v>
      </c>
      <c r="E12" s="392" t="s">
        <v>113</v>
      </c>
      <c r="F12" s="450" t="s">
        <v>107</v>
      </c>
      <c r="G12" s="202" t="s">
        <v>108</v>
      </c>
      <c r="H12" s="202" t="s">
        <v>109</v>
      </c>
      <c r="I12" s="209" t="s">
        <v>114</v>
      </c>
      <c r="J12" s="210"/>
      <c r="K12" s="211">
        <v>30</v>
      </c>
      <c r="L12" s="213"/>
      <c r="M12" s="208">
        <v>30</v>
      </c>
      <c r="N12" s="213">
        <v>30</v>
      </c>
      <c r="O12" s="213">
        <v>15</v>
      </c>
      <c r="P12" s="213">
        <v>15</v>
      </c>
      <c r="Q12" s="213">
        <v>2</v>
      </c>
      <c r="R12" s="213"/>
      <c r="S12" s="264">
        <v>3</v>
      </c>
      <c r="T12" s="424">
        <v>5</v>
      </c>
      <c r="U12" s="424">
        <v>10</v>
      </c>
      <c r="V12" s="424">
        <v>10</v>
      </c>
    </row>
    <row r="13" spans="1:24" ht="60" customHeight="1">
      <c r="A13" s="511"/>
      <c r="B13" s="488"/>
      <c r="C13" s="389" t="s">
        <v>115</v>
      </c>
      <c r="D13" s="396">
        <v>10</v>
      </c>
      <c r="E13" s="389" t="s">
        <v>116</v>
      </c>
      <c r="F13" s="450" t="s">
        <v>107</v>
      </c>
      <c r="G13" s="202" t="s">
        <v>108</v>
      </c>
      <c r="H13" s="202" t="s">
        <v>117</v>
      </c>
      <c r="I13" s="209" t="s">
        <v>118</v>
      </c>
      <c r="J13" s="207" t="s">
        <v>119</v>
      </c>
      <c r="K13" s="211">
        <v>3</v>
      </c>
      <c r="L13" s="213"/>
      <c r="M13" s="213">
        <v>2</v>
      </c>
      <c r="N13" s="213">
        <v>2</v>
      </c>
      <c r="O13" s="213"/>
      <c r="P13" s="213">
        <v>3</v>
      </c>
      <c r="Q13" s="213"/>
      <c r="R13" s="213"/>
      <c r="S13" s="264"/>
      <c r="T13" s="424"/>
      <c r="U13" s="424"/>
      <c r="V13" s="424"/>
      <c r="X13" s="204"/>
    </row>
    <row r="14" spans="1:24" ht="53.25" customHeight="1">
      <c r="A14" s="511"/>
      <c r="B14" s="492" t="s">
        <v>120</v>
      </c>
      <c r="C14" s="484" t="s">
        <v>121</v>
      </c>
      <c r="D14" s="396">
        <v>5</v>
      </c>
      <c r="E14" s="399" t="s">
        <v>122</v>
      </c>
      <c r="F14" s="451" t="s">
        <v>123</v>
      </c>
      <c r="G14" s="202" t="s">
        <v>124</v>
      </c>
      <c r="H14" s="202" t="s">
        <v>125</v>
      </c>
      <c r="I14" s="209" t="s">
        <v>118</v>
      </c>
      <c r="J14" s="211"/>
      <c r="K14" s="271">
        <v>3</v>
      </c>
      <c r="L14" s="213" t="s">
        <v>119</v>
      </c>
      <c r="M14" s="213"/>
      <c r="N14" s="213">
        <v>2</v>
      </c>
      <c r="O14" s="213"/>
      <c r="P14" s="213"/>
      <c r="Q14" s="213"/>
      <c r="R14" s="213"/>
      <c r="S14" s="264"/>
      <c r="T14" s="424"/>
      <c r="U14" s="424"/>
      <c r="V14" s="424"/>
      <c r="X14" s="204"/>
    </row>
    <row r="15" spans="1:24" ht="40.5" customHeight="1">
      <c r="A15" s="511"/>
      <c r="B15" s="492" t="s">
        <v>120</v>
      </c>
      <c r="C15" s="485" t="s">
        <v>126</v>
      </c>
      <c r="D15" s="200">
        <v>800</v>
      </c>
      <c r="E15" s="201" t="s">
        <v>127</v>
      </c>
      <c r="F15" s="451" t="s">
        <v>123</v>
      </c>
      <c r="G15" s="202" t="s">
        <v>124</v>
      </c>
      <c r="H15" s="202" t="s">
        <v>109</v>
      </c>
      <c r="I15" s="209" t="s">
        <v>128</v>
      </c>
      <c r="J15" s="212"/>
      <c r="K15" s="212"/>
      <c r="L15" s="213">
        <v>800</v>
      </c>
      <c r="M15" s="213"/>
      <c r="N15" s="213"/>
      <c r="O15" s="213"/>
      <c r="P15" s="213"/>
      <c r="Q15" s="213"/>
      <c r="R15" s="213"/>
      <c r="S15" s="264"/>
      <c r="T15" s="424"/>
      <c r="U15" s="424"/>
      <c r="V15" s="424"/>
      <c r="X15" s="204"/>
    </row>
    <row r="16" spans="1:24" ht="36.6" customHeight="1">
      <c r="A16" s="511"/>
      <c r="B16" s="492" t="s">
        <v>120</v>
      </c>
      <c r="C16" s="485" t="s">
        <v>129</v>
      </c>
      <c r="D16" s="200">
        <v>12</v>
      </c>
      <c r="E16" s="201" t="s">
        <v>130</v>
      </c>
      <c r="F16" s="451" t="s">
        <v>123</v>
      </c>
      <c r="G16" s="202" t="s">
        <v>124</v>
      </c>
      <c r="H16" s="202" t="s">
        <v>125</v>
      </c>
      <c r="I16" s="209" t="s">
        <v>118</v>
      </c>
      <c r="J16" s="211"/>
      <c r="K16" s="211">
        <v>5</v>
      </c>
      <c r="L16" s="213"/>
      <c r="M16" s="213">
        <v>2</v>
      </c>
      <c r="N16" s="213">
        <v>5</v>
      </c>
      <c r="O16" s="213"/>
      <c r="P16" s="213"/>
      <c r="Q16" s="213"/>
      <c r="R16" s="213"/>
      <c r="S16" s="264"/>
      <c r="T16" s="424"/>
      <c r="U16" s="424"/>
      <c r="V16" s="424"/>
      <c r="X16" s="204"/>
    </row>
    <row r="17" spans="1:24" ht="26.4">
      <c r="A17" s="511"/>
      <c r="B17" s="492" t="s">
        <v>120</v>
      </c>
      <c r="C17" s="436" t="s">
        <v>131</v>
      </c>
      <c r="D17" s="200">
        <v>30</v>
      </c>
      <c r="E17" s="201" t="s">
        <v>132</v>
      </c>
      <c r="F17" s="451" t="s">
        <v>123</v>
      </c>
      <c r="G17" s="202" t="s">
        <v>124</v>
      </c>
      <c r="H17" s="202" t="s">
        <v>125</v>
      </c>
      <c r="I17" s="209" t="s">
        <v>128</v>
      </c>
      <c r="J17" s="211"/>
      <c r="K17" s="211">
        <v>15</v>
      </c>
      <c r="L17" s="213">
        <v>0</v>
      </c>
      <c r="M17" s="213">
        <v>3</v>
      </c>
      <c r="N17" s="213">
        <v>12</v>
      </c>
      <c r="O17" s="213"/>
      <c r="P17" s="213"/>
      <c r="Q17" s="213"/>
      <c r="R17" s="213"/>
      <c r="S17" s="264"/>
      <c r="T17" s="424"/>
      <c r="U17" s="424"/>
      <c r="V17" s="424"/>
      <c r="X17" s="204"/>
    </row>
    <row r="18" spans="1:24" ht="52.8">
      <c r="A18" s="511"/>
      <c r="B18" s="488"/>
      <c r="C18" s="201" t="s">
        <v>133</v>
      </c>
      <c r="D18" s="200">
        <v>20</v>
      </c>
      <c r="E18" s="201" t="s">
        <v>134</v>
      </c>
      <c r="F18" s="451" t="s">
        <v>123</v>
      </c>
      <c r="G18" s="202" t="s">
        <v>135</v>
      </c>
      <c r="H18" s="202" t="s">
        <v>125</v>
      </c>
      <c r="I18" s="209" t="s">
        <v>128</v>
      </c>
      <c r="J18" s="211"/>
      <c r="K18" s="211"/>
      <c r="L18" s="213"/>
      <c r="M18" s="213"/>
      <c r="N18" s="213"/>
      <c r="O18" s="213"/>
      <c r="P18" s="213"/>
      <c r="Q18" s="213"/>
      <c r="R18" s="213"/>
      <c r="S18" s="264"/>
      <c r="T18" s="424"/>
      <c r="U18" s="424"/>
      <c r="V18" s="424"/>
    </row>
    <row r="19" spans="1:24" ht="66.599999999999994" customHeight="1">
      <c r="A19" s="514" t="s">
        <v>136</v>
      </c>
      <c r="B19" s="492" t="s">
        <v>120</v>
      </c>
      <c r="C19" s="201" t="s">
        <v>137</v>
      </c>
      <c r="D19" s="200">
        <v>800</v>
      </c>
      <c r="E19" s="201" t="s">
        <v>138</v>
      </c>
      <c r="F19" s="451" t="s">
        <v>123</v>
      </c>
      <c r="G19" s="202" t="s">
        <v>139</v>
      </c>
      <c r="H19" s="202" t="s">
        <v>109</v>
      </c>
      <c r="I19" s="209" t="s">
        <v>114</v>
      </c>
      <c r="J19" s="211">
        <v>15</v>
      </c>
      <c r="K19" s="211">
        <v>50</v>
      </c>
      <c r="L19" s="213">
        <v>660</v>
      </c>
      <c r="M19" s="213">
        <v>15</v>
      </c>
      <c r="N19" s="213">
        <v>50</v>
      </c>
      <c r="O19" s="213"/>
      <c r="P19" s="213">
        <v>10</v>
      </c>
      <c r="Q19" s="213"/>
      <c r="R19" s="213"/>
      <c r="S19" s="264"/>
      <c r="T19" s="424"/>
      <c r="U19" s="424"/>
      <c r="V19" s="424"/>
    </row>
    <row r="20" spans="1:24" ht="54.6" customHeight="1">
      <c r="A20" s="515"/>
      <c r="B20" s="492" t="s">
        <v>120</v>
      </c>
      <c r="C20" s="201" t="s">
        <v>140</v>
      </c>
      <c r="D20" s="200">
        <v>800</v>
      </c>
      <c r="E20" s="201" t="s">
        <v>141</v>
      </c>
      <c r="F20" s="451" t="s">
        <v>107</v>
      </c>
      <c r="G20" s="202" t="s">
        <v>139</v>
      </c>
      <c r="H20" s="202" t="s">
        <v>109</v>
      </c>
      <c r="I20" s="209" t="s">
        <v>114</v>
      </c>
      <c r="J20" s="211">
        <v>15</v>
      </c>
      <c r="K20" s="211">
        <v>50</v>
      </c>
      <c r="L20" s="213">
        <v>660</v>
      </c>
      <c r="M20" s="213">
        <v>15</v>
      </c>
      <c r="N20" s="213">
        <v>50</v>
      </c>
      <c r="O20" s="213"/>
      <c r="P20" s="213">
        <v>10</v>
      </c>
      <c r="Q20" s="213"/>
      <c r="R20" s="213"/>
      <c r="S20" s="264"/>
      <c r="T20" s="424"/>
      <c r="U20" s="424"/>
      <c r="V20" s="424"/>
    </row>
    <row r="21" spans="1:24" ht="54" customHeight="1">
      <c r="A21" s="515"/>
      <c r="B21" s="492" t="s">
        <v>120</v>
      </c>
      <c r="C21" s="201" t="s">
        <v>142</v>
      </c>
      <c r="D21" s="200">
        <v>200</v>
      </c>
      <c r="E21" s="201" t="s">
        <v>143</v>
      </c>
      <c r="F21" s="451" t="s">
        <v>144</v>
      </c>
      <c r="G21" s="202" t="s">
        <v>139</v>
      </c>
      <c r="H21" s="202" t="s">
        <v>109</v>
      </c>
      <c r="I21" s="209" t="s">
        <v>114</v>
      </c>
      <c r="J21" s="211">
        <v>10</v>
      </c>
      <c r="K21" s="211">
        <v>70</v>
      </c>
      <c r="L21" s="213">
        <v>10</v>
      </c>
      <c r="M21" s="213">
        <v>15</v>
      </c>
      <c r="N21" s="213">
        <v>70</v>
      </c>
      <c r="O21" s="213">
        <v>20</v>
      </c>
      <c r="P21" s="213"/>
      <c r="Q21" s="213"/>
      <c r="R21" s="213"/>
      <c r="S21" s="264">
        <v>5</v>
      </c>
      <c r="T21" s="424"/>
      <c r="U21" s="424"/>
      <c r="V21" s="424"/>
    </row>
    <row r="22" spans="1:24" ht="46.95" customHeight="1">
      <c r="A22" s="515"/>
      <c r="B22" s="492" t="s">
        <v>120</v>
      </c>
      <c r="C22" s="201" t="s">
        <v>145</v>
      </c>
      <c r="D22" s="200">
        <v>200</v>
      </c>
      <c r="E22" s="201" t="s">
        <v>146</v>
      </c>
      <c r="F22" s="451" t="s">
        <v>123</v>
      </c>
      <c r="G22" s="202" t="s">
        <v>139</v>
      </c>
      <c r="H22" s="202" t="s">
        <v>109</v>
      </c>
      <c r="I22" s="209" t="s">
        <v>114</v>
      </c>
      <c r="J22" s="211">
        <v>10</v>
      </c>
      <c r="K22" s="211">
        <v>70</v>
      </c>
      <c r="L22" s="213">
        <v>10</v>
      </c>
      <c r="M22" s="213">
        <v>15</v>
      </c>
      <c r="N22" s="213">
        <v>70</v>
      </c>
      <c r="O22" s="213">
        <v>20</v>
      </c>
      <c r="P22" s="213"/>
      <c r="Q22" s="213"/>
      <c r="R22" s="213"/>
      <c r="S22" s="264">
        <v>5</v>
      </c>
      <c r="T22" s="424"/>
      <c r="U22" s="424"/>
      <c r="V22" s="424"/>
    </row>
    <row r="23" spans="1:24" ht="49.95" customHeight="1">
      <c r="A23" s="515"/>
      <c r="B23" s="492" t="s">
        <v>120</v>
      </c>
      <c r="C23" s="201" t="s">
        <v>147</v>
      </c>
      <c r="D23" s="200">
        <v>45</v>
      </c>
      <c r="E23" s="201" t="s">
        <v>148</v>
      </c>
      <c r="F23" s="451" t="s">
        <v>123</v>
      </c>
      <c r="G23" s="202" t="s">
        <v>139</v>
      </c>
      <c r="H23" s="202" t="s">
        <v>109</v>
      </c>
      <c r="I23" s="209" t="s">
        <v>114</v>
      </c>
      <c r="J23" s="211">
        <v>10</v>
      </c>
      <c r="K23" s="211">
        <v>15</v>
      </c>
      <c r="L23" s="213">
        <v>0</v>
      </c>
      <c r="M23" s="213">
        <v>10</v>
      </c>
      <c r="N23" s="213">
        <v>10</v>
      </c>
      <c r="O23" s="213">
        <v>0</v>
      </c>
      <c r="P23" s="213"/>
      <c r="Q23" s="213"/>
      <c r="R23" s="213"/>
      <c r="S23" s="264"/>
      <c r="T23" s="424"/>
      <c r="U23" s="424"/>
      <c r="V23" s="424"/>
    </row>
    <row r="24" spans="1:24" ht="46.95" customHeight="1">
      <c r="A24" s="515"/>
      <c r="B24" s="492" t="s">
        <v>120</v>
      </c>
      <c r="C24" s="201" t="s">
        <v>149</v>
      </c>
      <c r="D24" s="200">
        <v>10</v>
      </c>
      <c r="E24" s="201" t="s">
        <v>150</v>
      </c>
      <c r="F24" s="451" t="s">
        <v>123</v>
      </c>
      <c r="G24" s="202" t="s">
        <v>139</v>
      </c>
      <c r="H24" s="202" t="s">
        <v>109</v>
      </c>
      <c r="I24" s="209" t="s">
        <v>114</v>
      </c>
      <c r="J24" s="211" t="s">
        <v>119</v>
      </c>
      <c r="K24" s="211">
        <v>5</v>
      </c>
      <c r="L24" s="213"/>
      <c r="M24" s="213"/>
      <c r="N24" s="213">
        <v>5</v>
      </c>
      <c r="O24" s="213"/>
      <c r="P24" s="213"/>
      <c r="Q24" s="213"/>
      <c r="R24" s="213"/>
      <c r="S24" s="264"/>
      <c r="T24" s="424"/>
      <c r="U24" s="424"/>
      <c r="V24" s="424"/>
    </row>
    <row r="25" spans="1:24" ht="42" customHeight="1">
      <c r="A25" s="512" t="s">
        <v>151</v>
      </c>
      <c r="B25" s="492" t="s">
        <v>120</v>
      </c>
      <c r="C25" s="201" t="s">
        <v>152</v>
      </c>
      <c r="D25" s="200">
        <v>10</v>
      </c>
      <c r="E25" s="201" t="s">
        <v>153</v>
      </c>
      <c r="F25" s="451" t="s">
        <v>123</v>
      </c>
      <c r="G25" s="202" t="s">
        <v>139</v>
      </c>
      <c r="H25" s="202" t="s">
        <v>109</v>
      </c>
      <c r="I25" s="209" t="s">
        <v>114</v>
      </c>
      <c r="J25" s="211" t="s">
        <v>119</v>
      </c>
      <c r="K25" s="211">
        <v>5</v>
      </c>
      <c r="L25" s="213" t="s">
        <v>119</v>
      </c>
      <c r="M25" s="213" t="s">
        <v>119</v>
      </c>
      <c r="N25" s="213">
        <v>5</v>
      </c>
      <c r="O25" s="213"/>
      <c r="P25" s="213"/>
      <c r="Q25" s="213"/>
      <c r="R25" s="213"/>
      <c r="S25" s="264"/>
      <c r="T25" s="424"/>
      <c r="U25" s="424"/>
      <c r="V25" s="424"/>
    </row>
    <row r="26" spans="1:24" ht="39.6">
      <c r="A26" s="513"/>
      <c r="B26" s="492" t="s">
        <v>120</v>
      </c>
      <c r="C26" s="201" t="s">
        <v>154</v>
      </c>
      <c r="D26" s="200">
        <v>15</v>
      </c>
      <c r="E26" s="201" t="s">
        <v>155</v>
      </c>
      <c r="F26" s="426" t="s">
        <v>123</v>
      </c>
      <c r="G26" s="202" t="s">
        <v>139</v>
      </c>
      <c r="H26" s="202" t="s">
        <v>109</v>
      </c>
      <c r="I26" s="209" t="s">
        <v>114</v>
      </c>
      <c r="J26" s="211"/>
      <c r="K26" s="211">
        <v>15</v>
      </c>
      <c r="L26" s="213"/>
      <c r="M26" s="213"/>
      <c r="N26" s="213"/>
      <c r="O26" s="213"/>
      <c r="P26" s="213"/>
      <c r="Q26" s="213"/>
      <c r="R26" s="213"/>
      <c r="S26" s="264"/>
      <c r="T26" s="424"/>
      <c r="U26" s="424"/>
      <c r="V26" s="424"/>
    </row>
    <row r="27" spans="1:24" ht="66">
      <c r="A27" s="513"/>
      <c r="B27" s="492" t="s">
        <v>120</v>
      </c>
      <c r="C27" s="201" t="s">
        <v>156</v>
      </c>
      <c r="D27" s="200">
        <v>5</v>
      </c>
      <c r="E27" s="201" t="s">
        <v>157</v>
      </c>
      <c r="F27" s="451" t="s">
        <v>123</v>
      </c>
      <c r="G27" s="202" t="s">
        <v>139</v>
      </c>
      <c r="H27" s="202" t="s">
        <v>109</v>
      </c>
      <c r="I27" s="209" t="s">
        <v>114</v>
      </c>
      <c r="J27" s="211"/>
      <c r="K27" s="211">
        <v>2</v>
      </c>
      <c r="L27" s="213"/>
      <c r="M27" s="213">
        <v>2</v>
      </c>
      <c r="N27" s="213">
        <v>1</v>
      </c>
      <c r="O27" s="213"/>
      <c r="P27" s="213"/>
      <c r="Q27" s="213"/>
      <c r="R27" s="213"/>
      <c r="S27" s="264"/>
      <c r="T27" s="424"/>
      <c r="U27" s="424"/>
      <c r="V27" s="424"/>
    </row>
    <row r="28" spans="1:24" ht="39.6">
      <c r="A28" s="513"/>
      <c r="B28" s="492" t="s">
        <v>120</v>
      </c>
      <c r="C28" s="201" t="s">
        <v>158</v>
      </c>
      <c r="D28" s="200">
        <v>10</v>
      </c>
      <c r="E28" s="201" t="s">
        <v>159</v>
      </c>
      <c r="F28" s="451" t="s">
        <v>123</v>
      </c>
      <c r="G28" s="202" t="s">
        <v>139</v>
      </c>
      <c r="H28" s="202" t="s">
        <v>109</v>
      </c>
      <c r="I28" s="209" t="s">
        <v>114</v>
      </c>
      <c r="J28" s="211"/>
      <c r="K28" s="211"/>
      <c r="L28" s="213"/>
      <c r="M28" s="213">
        <v>10</v>
      </c>
      <c r="N28" s="213"/>
      <c r="O28" s="213"/>
      <c r="P28" s="213"/>
      <c r="Q28" s="213"/>
      <c r="R28" s="213"/>
      <c r="S28" s="264"/>
      <c r="T28" s="424"/>
      <c r="U28" s="424"/>
      <c r="V28" s="424"/>
    </row>
    <row r="29" spans="1:24" ht="79.2">
      <c r="A29" s="513"/>
      <c r="B29" s="489"/>
      <c r="C29" s="201" t="s">
        <v>160</v>
      </c>
      <c r="D29" s="200">
        <v>10</v>
      </c>
      <c r="E29" s="201" t="s">
        <v>161</v>
      </c>
      <c r="F29" s="451" t="s">
        <v>123</v>
      </c>
      <c r="G29" s="202" t="s">
        <v>162</v>
      </c>
      <c r="H29" s="202" t="s">
        <v>109</v>
      </c>
      <c r="I29" s="209" t="s">
        <v>128</v>
      </c>
      <c r="J29" s="211"/>
      <c r="K29" s="211">
        <v>5</v>
      </c>
      <c r="L29" s="213"/>
      <c r="M29" s="213">
        <v>2</v>
      </c>
      <c r="N29" s="213">
        <v>2</v>
      </c>
      <c r="O29" s="213"/>
      <c r="P29" s="213">
        <v>1</v>
      </c>
      <c r="Q29" s="213"/>
      <c r="R29" s="213"/>
      <c r="S29" s="264"/>
      <c r="T29" s="424"/>
      <c r="U29" s="424"/>
      <c r="V29" s="424"/>
    </row>
    <row r="30" spans="1:24" ht="39.6">
      <c r="A30" s="513"/>
      <c r="B30" s="489"/>
      <c r="C30" s="201" t="s">
        <v>163</v>
      </c>
      <c r="D30" s="200">
        <v>6</v>
      </c>
      <c r="E30" s="201" t="s">
        <v>164</v>
      </c>
      <c r="F30" s="451" t="s">
        <v>123</v>
      </c>
      <c r="G30" s="202" t="s">
        <v>162</v>
      </c>
      <c r="H30" s="202" t="s">
        <v>109</v>
      </c>
      <c r="I30" s="209" t="s">
        <v>128</v>
      </c>
      <c r="J30" s="211"/>
      <c r="K30" s="211">
        <v>6</v>
      </c>
      <c r="L30" s="213"/>
      <c r="M30" s="213"/>
      <c r="N30" s="213"/>
      <c r="O30" s="213"/>
      <c r="P30" s="213"/>
      <c r="Q30" s="213"/>
      <c r="R30" s="213"/>
      <c r="S30" s="264"/>
      <c r="T30" s="424"/>
      <c r="U30" s="424"/>
      <c r="V30" s="424"/>
    </row>
    <row r="31" spans="1:24" ht="39.6">
      <c r="A31" s="513"/>
      <c r="B31" s="489"/>
      <c r="C31" s="201" t="s">
        <v>165</v>
      </c>
      <c r="D31" s="200">
        <v>3</v>
      </c>
      <c r="E31" s="201" t="s">
        <v>166</v>
      </c>
      <c r="F31" s="451" t="s">
        <v>167</v>
      </c>
      <c r="G31" s="202" t="s">
        <v>162</v>
      </c>
      <c r="H31" s="202" t="s">
        <v>117</v>
      </c>
      <c r="I31" s="209" t="s">
        <v>110</v>
      </c>
      <c r="J31" s="211"/>
      <c r="K31" s="211"/>
      <c r="L31" s="213"/>
      <c r="M31" s="213"/>
      <c r="N31" s="213"/>
      <c r="O31" s="213"/>
      <c r="P31" s="213">
        <v>3</v>
      </c>
      <c r="Q31" s="213"/>
      <c r="R31" s="213"/>
      <c r="S31" s="264"/>
      <c r="T31" s="424"/>
      <c r="U31" s="424"/>
      <c r="V31" s="424"/>
    </row>
    <row r="32" spans="1:24" ht="26.4">
      <c r="A32" s="513"/>
      <c r="B32" s="489"/>
      <c r="C32" s="201" t="s">
        <v>168</v>
      </c>
      <c r="D32" s="200">
        <v>3</v>
      </c>
      <c r="E32" s="201" t="s">
        <v>169</v>
      </c>
      <c r="F32" s="451" t="s">
        <v>167</v>
      </c>
      <c r="G32" s="202" t="s">
        <v>162</v>
      </c>
      <c r="H32" s="202" t="s">
        <v>170</v>
      </c>
      <c r="I32" s="209" t="s">
        <v>110</v>
      </c>
      <c r="J32" s="211"/>
      <c r="K32" s="211"/>
      <c r="L32" s="213"/>
      <c r="M32" s="213"/>
      <c r="N32" s="213"/>
      <c r="O32" s="213"/>
      <c r="P32" s="213">
        <v>3</v>
      </c>
      <c r="Q32" s="213"/>
      <c r="R32" s="213"/>
      <c r="S32" s="264"/>
      <c r="T32" s="424"/>
      <c r="U32" s="424"/>
      <c r="V32" s="424"/>
    </row>
    <row r="33" spans="1:23">
      <c r="A33" s="513"/>
      <c r="B33" s="492" t="s">
        <v>87</v>
      </c>
      <c r="C33" s="201" t="s">
        <v>171</v>
      </c>
      <c r="D33" s="200">
        <v>5</v>
      </c>
      <c r="E33" s="201" t="s">
        <v>172</v>
      </c>
      <c r="F33" s="451" t="s">
        <v>107</v>
      </c>
      <c r="G33" s="202" t="s">
        <v>173</v>
      </c>
      <c r="H33" s="202" t="s">
        <v>174</v>
      </c>
      <c r="I33" s="209" t="s">
        <v>114</v>
      </c>
      <c r="J33" s="211">
        <v>1</v>
      </c>
      <c r="K33" s="211"/>
      <c r="L33" s="213"/>
      <c r="M33" s="213"/>
      <c r="N33" s="213"/>
      <c r="O33" s="213"/>
      <c r="P33" s="213"/>
      <c r="Q33" s="213"/>
      <c r="R33" s="213">
        <v>3</v>
      </c>
      <c r="S33" s="264">
        <v>1</v>
      </c>
      <c r="T33" s="424"/>
      <c r="U33" s="424"/>
      <c r="V33" s="424"/>
    </row>
    <row r="34" spans="1:23" ht="39.6">
      <c r="A34" s="513"/>
      <c r="B34" s="492" t="s">
        <v>87</v>
      </c>
      <c r="C34" s="201" t="s">
        <v>175</v>
      </c>
      <c r="D34" s="200">
        <v>35</v>
      </c>
      <c r="E34" s="201" t="s">
        <v>172</v>
      </c>
      <c r="F34" s="451" t="s">
        <v>107</v>
      </c>
      <c r="G34" s="202" t="s">
        <v>173</v>
      </c>
      <c r="H34" s="202" t="s">
        <v>109</v>
      </c>
      <c r="I34" s="209" t="s">
        <v>128</v>
      </c>
      <c r="J34" s="211"/>
      <c r="K34" s="211"/>
      <c r="L34" s="213"/>
      <c r="M34" s="213"/>
      <c r="N34" s="213"/>
      <c r="O34" s="213"/>
      <c r="P34" s="213"/>
      <c r="Q34" s="213"/>
      <c r="R34" s="213">
        <v>35</v>
      </c>
      <c r="S34" s="264"/>
      <c r="T34" s="424"/>
      <c r="U34" s="424"/>
      <c r="V34" s="424"/>
    </row>
    <row r="35" spans="1:23" ht="52.8">
      <c r="A35" s="513"/>
      <c r="B35" s="489"/>
      <c r="C35" s="201" t="s">
        <v>176</v>
      </c>
      <c r="D35" s="200">
        <v>40</v>
      </c>
      <c r="E35" s="201" t="s">
        <v>177</v>
      </c>
      <c r="F35" s="451" t="s">
        <v>107</v>
      </c>
      <c r="G35" s="202" t="s">
        <v>178</v>
      </c>
      <c r="H35" s="202" t="s">
        <v>109</v>
      </c>
      <c r="I35" s="209" t="s">
        <v>128</v>
      </c>
      <c r="J35" s="211" t="s">
        <v>119</v>
      </c>
      <c r="K35" s="211">
        <v>5</v>
      </c>
      <c r="L35" s="213"/>
      <c r="M35" s="213">
        <v>6</v>
      </c>
      <c r="N35" s="213">
        <v>6</v>
      </c>
      <c r="O35" s="213">
        <v>6</v>
      </c>
      <c r="P35" s="213">
        <v>5</v>
      </c>
      <c r="Q35" s="213">
        <v>1</v>
      </c>
      <c r="R35" s="213">
        <v>1</v>
      </c>
      <c r="S35" s="264">
        <v>3</v>
      </c>
      <c r="T35" s="424">
        <v>1</v>
      </c>
      <c r="U35" s="424">
        <v>2</v>
      </c>
      <c r="V35" s="424">
        <v>4</v>
      </c>
    </row>
    <row r="36" spans="1:23" ht="52.8">
      <c r="A36" s="513"/>
      <c r="B36" s="489"/>
      <c r="C36" s="201" t="s">
        <v>179</v>
      </c>
      <c r="D36" s="200">
        <v>40</v>
      </c>
      <c r="E36" s="201" t="s">
        <v>180</v>
      </c>
      <c r="F36" s="426" t="s">
        <v>181</v>
      </c>
      <c r="G36" s="202" t="s">
        <v>182</v>
      </c>
      <c r="H36" s="202" t="s">
        <v>109</v>
      </c>
      <c r="I36" s="209" t="s">
        <v>128</v>
      </c>
      <c r="J36" s="211"/>
      <c r="K36" s="211">
        <v>5</v>
      </c>
      <c r="L36" s="213"/>
      <c r="M36" s="213">
        <v>6</v>
      </c>
      <c r="N36" s="213">
        <v>6</v>
      </c>
      <c r="O36" s="213">
        <v>6</v>
      </c>
      <c r="P36" s="213">
        <v>5</v>
      </c>
      <c r="Q36" s="213">
        <v>1</v>
      </c>
      <c r="R36" s="213">
        <v>1</v>
      </c>
      <c r="S36" s="264">
        <v>3</v>
      </c>
      <c r="T36" s="424">
        <v>1</v>
      </c>
      <c r="U36" s="424">
        <v>2</v>
      </c>
      <c r="V36" s="424">
        <v>4</v>
      </c>
    </row>
    <row r="37" spans="1:23" ht="40.950000000000003" customHeight="1">
      <c r="A37" s="504" t="s">
        <v>183</v>
      </c>
      <c r="B37" s="492" t="s">
        <v>87</v>
      </c>
      <c r="C37" s="201" t="s">
        <v>184</v>
      </c>
      <c r="D37" s="200">
        <v>20</v>
      </c>
      <c r="E37" s="201" t="s">
        <v>185</v>
      </c>
      <c r="F37" s="451" t="s">
        <v>186</v>
      </c>
      <c r="G37" s="202" t="s">
        <v>187</v>
      </c>
      <c r="H37" s="202" t="s">
        <v>170</v>
      </c>
      <c r="I37" s="209" t="s">
        <v>110</v>
      </c>
      <c r="J37" s="211"/>
      <c r="K37" s="211"/>
      <c r="L37" s="213"/>
      <c r="M37" s="213"/>
      <c r="N37" s="213"/>
      <c r="O37" s="213"/>
      <c r="P37" s="213"/>
      <c r="Q37" s="213"/>
      <c r="R37" s="213">
        <v>20</v>
      </c>
      <c r="S37" s="264"/>
      <c r="T37" s="424"/>
      <c r="U37" s="424"/>
      <c r="V37" s="424"/>
    </row>
    <row r="38" spans="1:23" ht="45" customHeight="1">
      <c r="A38" s="505"/>
      <c r="B38" s="492" t="s">
        <v>87</v>
      </c>
      <c r="C38" s="201" t="s">
        <v>188</v>
      </c>
      <c r="D38" s="200">
        <v>20</v>
      </c>
      <c r="E38" s="201" t="s">
        <v>189</v>
      </c>
      <c r="F38" s="451" t="s">
        <v>186</v>
      </c>
      <c r="G38" s="202" t="s">
        <v>187</v>
      </c>
      <c r="H38" s="202" t="s">
        <v>170</v>
      </c>
      <c r="I38" s="209" t="s">
        <v>110</v>
      </c>
      <c r="J38" s="211"/>
      <c r="K38" s="211"/>
      <c r="L38" s="213"/>
      <c r="M38" s="213"/>
      <c r="N38" s="213"/>
      <c r="O38" s="213"/>
      <c r="P38" s="213"/>
      <c r="Q38" s="213"/>
      <c r="R38" s="213">
        <v>20</v>
      </c>
      <c r="S38" s="264"/>
      <c r="T38" s="424"/>
      <c r="U38" s="424"/>
      <c r="V38" s="424"/>
    </row>
    <row r="39" spans="1:23" ht="26.4">
      <c r="A39" s="505"/>
      <c r="B39" s="492" t="s">
        <v>87</v>
      </c>
      <c r="C39" s="201" t="s">
        <v>190</v>
      </c>
      <c r="D39" s="200">
        <v>20</v>
      </c>
      <c r="E39" s="201" t="s">
        <v>191</v>
      </c>
      <c r="F39" s="451" t="s">
        <v>186</v>
      </c>
      <c r="G39" s="202" t="s">
        <v>187</v>
      </c>
      <c r="H39" s="202" t="s">
        <v>170</v>
      </c>
      <c r="I39" s="209" t="s">
        <v>110</v>
      </c>
      <c r="J39" s="211"/>
      <c r="K39" s="211"/>
      <c r="L39" s="213"/>
      <c r="M39" s="213"/>
      <c r="N39" s="213"/>
      <c r="O39" s="213"/>
      <c r="P39" s="213"/>
      <c r="Q39" s="213"/>
      <c r="R39" s="213">
        <v>20</v>
      </c>
      <c r="S39" s="264"/>
      <c r="T39" s="424"/>
      <c r="U39" s="424"/>
      <c r="V39" s="424"/>
    </row>
    <row r="40" spans="1:23" ht="39.6">
      <c r="A40" s="505"/>
      <c r="B40" s="490"/>
      <c r="C40" s="201" t="s">
        <v>192</v>
      </c>
      <c r="D40" s="200">
        <v>90</v>
      </c>
      <c r="E40" s="201" t="s">
        <v>193</v>
      </c>
      <c r="F40" s="451" t="s">
        <v>194</v>
      </c>
      <c r="G40" s="202" t="s">
        <v>195</v>
      </c>
      <c r="H40" s="202" t="s">
        <v>109</v>
      </c>
      <c r="I40" s="209" t="s">
        <v>128</v>
      </c>
      <c r="J40" s="211"/>
      <c r="K40" s="211">
        <v>60</v>
      </c>
      <c r="L40" s="213"/>
      <c r="M40" s="213">
        <v>15</v>
      </c>
      <c r="N40" s="213">
        <v>3</v>
      </c>
      <c r="O40" s="213"/>
      <c r="P40" s="213">
        <v>6</v>
      </c>
      <c r="Q40" s="213"/>
      <c r="R40" s="213"/>
      <c r="S40" s="264"/>
      <c r="T40" s="424"/>
      <c r="U40" s="424"/>
      <c r="V40" s="424"/>
      <c r="W40" s="190">
        <v>6</v>
      </c>
    </row>
    <row r="41" spans="1:23" ht="39.6">
      <c r="A41" s="505"/>
      <c r="B41" s="490"/>
      <c r="C41" s="201" t="s">
        <v>196</v>
      </c>
      <c r="D41" s="200">
        <v>112</v>
      </c>
      <c r="E41" s="201" t="s">
        <v>197</v>
      </c>
      <c r="F41" s="451" t="s">
        <v>186</v>
      </c>
      <c r="G41" s="202" t="s">
        <v>198</v>
      </c>
      <c r="H41" s="202" t="s">
        <v>109</v>
      </c>
      <c r="I41" s="209" t="s">
        <v>128</v>
      </c>
      <c r="J41" s="211"/>
      <c r="K41" s="211">
        <v>60</v>
      </c>
      <c r="L41" s="213"/>
      <c r="M41" s="213">
        <v>15</v>
      </c>
      <c r="N41" s="213">
        <v>20</v>
      </c>
      <c r="O41" s="213"/>
      <c r="P41" s="213">
        <v>15</v>
      </c>
      <c r="Q41" s="213"/>
      <c r="R41" s="213"/>
      <c r="S41" s="264"/>
      <c r="T41" s="424">
        <v>2</v>
      </c>
      <c r="U41" s="424"/>
      <c r="V41" s="424"/>
    </row>
    <row r="42" spans="1:23" ht="39.6">
      <c r="A42" s="505"/>
      <c r="B42" s="490"/>
      <c r="C42" s="201" t="s">
        <v>199</v>
      </c>
      <c r="D42" s="200">
        <v>75</v>
      </c>
      <c r="E42" s="201" t="s">
        <v>200</v>
      </c>
      <c r="F42" s="451" t="s">
        <v>186</v>
      </c>
      <c r="G42" s="202" t="s">
        <v>162</v>
      </c>
      <c r="H42" s="202" t="s">
        <v>109</v>
      </c>
      <c r="I42" s="209" t="s">
        <v>128</v>
      </c>
      <c r="J42" s="211"/>
      <c r="K42" s="211">
        <v>30</v>
      </c>
      <c r="L42" s="213"/>
      <c r="M42" s="213"/>
      <c r="N42" s="213">
        <v>15</v>
      </c>
      <c r="O42" s="213"/>
      <c r="P42" s="213">
        <v>15</v>
      </c>
      <c r="Q42" s="213"/>
      <c r="R42" s="213"/>
      <c r="S42" s="264"/>
      <c r="T42" s="424"/>
      <c r="U42" s="424"/>
      <c r="V42" s="424"/>
      <c r="W42" s="190">
        <v>15</v>
      </c>
    </row>
    <row r="43" spans="1:23" ht="39.6">
      <c r="A43" s="505"/>
      <c r="B43" s="490"/>
      <c r="C43" s="201" t="s">
        <v>201</v>
      </c>
      <c r="D43" s="200">
        <v>75</v>
      </c>
      <c r="E43" s="201" t="s">
        <v>202</v>
      </c>
      <c r="F43" s="451" t="s">
        <v>107</v>
      </c>
      <c r="G43" s="202" t="s">
        <v>203</v>
      </c>
      <c r="H43" s="202" t="s">
        <v>109</v>
      </c>
      <c r="I43" s="209" t="s">
        <v>128</v>
      </c>
      <c r="J43" s="211"/>
      <c r="K43" s="211"/>
      <c r="L43" s="213">
        <v>75</v>
      </c>
      <c r="M43" s="213"/>
      <c r="N43" s="213"/>
      <c r="O43" s="213"/>
      <c r="P43" s="213"/>
      <c r="Q43" s="213"/>
      <c r="R43" s="213"/>
      <c r="S43" s="264"/>
      <c r="T43" s="424"/>
      <c r="U43" s="424"/>
      <c r="V43" s="424"/>
    </row>
    <row r="44" spans="1:23" ht="39.6">
      <c r="A44" s="505"/>
      <c r="B44" s="490"/>
      <c r="C44" s="201" t="s">
        <v>204</v>
      </c>
      <c r="D44" s="200">
        <v>20</v>
      </c>
      <c r="E44" s="201" t="s">
        <v>205</v>
      </c>
      <c r="F44" s="451" t="s">
        <v>144</v>
      </c>
      <c r="G44" s="202" t="s">
        <v>206</v>
      </c>
      <c r="H44" s="202" t="s">
        <v>174</v>
      </c>
      <c r="I44" s="209" t="s">
        <v>128</v>
      </c>
      <c r="J44" s="211"/>
      <c r="K44" s="211">
        <v>10</v>
      </c>
      <c r="L44" s="213"/>
      <c r="M44" s="213"/>
      <c r="N44" s="213">
        <v>5</v>
      </c>
      <c r="O44" s="213">
        <v>2</v>
      </c>
      <c r="P44" s="213">
        <v>3</v>
      </c>
      <c r="Q44" s="213"/>
      <c r="R44" s="213"/>
      <c r="S44" s="264"/>
      <c r="T44" s="424"/>
      <c r="U44" s="424"/>
      <c r="V44" s="424"/>
    </row>
    <row r="45" spans="1:23" ht="39.6">
      <c r="A45" s="505"/>
      <c r="B45" s="490"/>
      <c r="C45" s="397" t="s">
        <v>207</v>
      </c>
      <c r="D45" s="396">
        <v>20</v>
      </c>
      <c r="E45" s="397" t="s">
        <v>205</v>
      </c>
      <c r="F45" s="426" t="s">
        <v>144</v>
      </c>
      <c r="G45" s="420" t="s">
        <v>206</v>
      </c>
      <c r="H45" s="420" t="s">
        <v>174</v>
      </c>
      <c r="I45" s="421" t="s">
        <v>128</v>
      </c>
      <c r="J45" s="422"/>
      <c r="K45" s="422">
        <v>10</v>
      </c>
      <c r="L45" s="423"/>
      <c r="M45" s="423"/>
      <c r="N45" s="423">
        <v>5</v>
      </c>
      <c r="O45" s="423">
        <v>2</v>
      </c>
      <c r="P45" s="423">
        <v>3</v>
      </c>
      <c r="Q45" s="423"/>
      <c r="R45" s="423"/>
      <c r="S45" s="424"/>
      <c r="T45" s="424"/>
      <c r="U45" s="424"/>
      <c r="V45" s="424"/>
    </row>
    <row r="46" spans="1:23" ht="39.6">
      <c r="A46" s="505"/>
      <c r="B46" s="490"/>
      <c r="C46" s="201" t="s">
        <v>208</v>
      </c>
      <c r="D46" s="200">
        <v>20</v>
      </c>
      <c r="E46" s="201" t="s">
        <v>205</v>
      </c>
      <c r="F46" s="451" t="s">
        <v>144</v>
      </c>
      <c r="G46" s="202" t="s">
        <v>206</v>
      </c>
      <c r="H46" s="202" t="s">
        <v>174</v>
      </c>
      <c r="I46" s="209" t="s">
        <v>128</v>
      </c>
      <c r="J46" s="211"/>
      <c r="K46" s="211">
        <v>10</v>
      </c>
      <c r="L46" s="213"/>
      <c r="M46" s="213"/>
      <c r="N46" s="213">
        <v>5</v>
      </c>
      <c r="O46" s="213">
        <v>2</v>
      </c>
      <c r="P46" s="213">
        <v>3</v>
      </c>
      <c r="Q46" s="213"/>
      <c r="R46" s="213"/>
      <c r="S46" s="264"/>
      <c r="T46" s="424"/>
      <c r="U46" s="424"/>
      <c r="V46" s="424"/>
    </row>
    <row r="47" spans="1:23" ht="39.6">
      <c r="A47" s="505"/>
      <c r="B47" s="490"/>
      <c r="C47" s="201" t="s">
        <v>209</v>
      </c>
      <c r="D47" s="200">
        <v>29</v>
      </c>
      <c r="E47" s="201" t="s">
        <v>210</v>
      </c>
      <c r="F47" s="451" t="s">
        <v>107</v>
      </c>
      <c r="G47" s="202" t="s">
        <v>211</v>
      </c>
      <c r="H47" s="202" t="s">
        <v>174</v>
      </c>
      <c r="I47" s="209" t="s">
        <v>128</v>
      </c>
      <c r="J47" s="211"/>
      <c r="K47" s="211">
        <v>5</v>
      </c>
      <c r="L47" s="213"/>
      <c r="M47" s="213">
        <v>2</v>
      </c>
      <c r="N47" s="213">
        <v>4</v>
      </c>
      <c r="O47" s="213">
        <v>2</v>
      </c>
      <c r="P47" s="213">
        <v>4</v>
      </c>
      <c r="Q47" s="213"/>
      <c r="R47" s="213">
        <v>5</v>
      </c>
      <c r="S47" s="264"/>
      <c r="T47" s="424">
        <v>1</v>
      </c>
      <c r="U47" s="424">
        <v>1</v>
      </c>
      <c r="V47" s="424">
        <v>5</v>
      </c>
    </row>
    <row r="48" spans="1:23" ht="52.8">
      <c r="A48" s="505"/>
      <c r="B48" s="490"/>
      <c r="C48" s="201" t="s">
        <v>212</v>
      </c>
      <c r="D48" s="200">
        <v>24</v>
      </c>
      <c r="E48" s="201" t="s">
        <v>213</v>
      </c>
      <c r="F48" s="451" t="s">
        <v>123</v>
      </c>
      <c r="G48" s="202" t="s">
        <v>214</v>
      </c>
      <c r="H48" s="202" t="s">
        <v>174</v>
      </c>
      <c r="I48" s="209" t="s">
        <v>128</v>
      </c>
      <c r="J48" s="211">
        <v>2</v>
      </c>
      <c r="K48" s="211">
        <v>2</v>
      </c>
      <c r="L48" s="213"/>
      <c r="M48" s="213">
        <v>5</v>
      </c>
      <c r="N48" s="213">
        <v>5</v>
      </c>
      <c r="O48" s="213">
        <v>5</v>
      </c>
      <c r="P48" s="213">
        <v>5</v>
      </c>
      <c r="Q48" s="213"/>
      <c r="R48" s="213"/>
      <c r="S48" s="264"/>
      <c r="T48" s="424"/>
      <c r="U48" s="424"/>
      <c r="V48" s="424"/>
    </row>
    <row r="49" spans="1:22" ht="52.8">
      <c r="A49" s="505"/>
      <c r="B49" s="490"/>
      <c r="C49" s="201" t="s">
        <v>215</v>
      </c>
      <c r="D49" s="200">
        <v>15</v>
      </c>
      <c r="E49" s="201" t="s">
        <v>216</v>
      </c>
      <c r="F49" s="451" t="s">
        <v>123</v>
      </c>
      <c r="G49" s="202" t="s">
        <v>214</v>
      </c>
      <c r="H49" s="202" t="s">
        <v>170</v>
      </c>
      <c r="I49" s="209" t="s">
        <v>128</v>
      </c>
      <c r="J49" s="211"/>
      <c r="K49" s="211"/>
      <c r="L49" s="213"/>
      <c r="M49" s="213"/>
      <c r="N49" s="213">
        <v>10</v>
      </c>
      <c r="O49" s="213"/>
      <c r="P49" s="213"/>
      <c r="Q49" s="213"/>
      <c r="R49" s="213" t="s">
        <v>119</v>
      </c>
      <c r="S49" s="264"/>
      <c r="T49" s="424"/>
      <c r="U49" s="424"/>
      <c r="V49" s="424">
        <v>5</v>
      </c>
    </row>
    <row r="50" spans="1:22" ht="52.8">
      <c r="A50" s="505"/>
      <c r="B50" s="492" t="s">
        <v>87</v>
      </c>
      <c r="C50" s="201" t="s">
        <v>217</v>
      </c>
      <c r="D50" s="200">
        <v>20</v>
      </c>
      <c r="E50" s="201" t="s">
        <v>218</v>
      </c>
      <c r="F50" s="451" t="s">
        <v>144</v>
      </c>
      <c r="G50" s="202" t="s">
        <v>214</v>
      </c>
      <c r="H50" s="202" t="s">
        <v>174</v>
      </c>
      <c r="I50" s="209" t="s">
        <v>128</v>
      </c>
      <c r="J50" s="211"/>
      <c r="K50" s="211">
        <v>5</v>
      </c>
      <c r="L50" s="213"/>
      <c r="M50" s="213"/>
      <c r="N50" s="213">
        <v>5</v>
      </c>
      <c r="O50" s="213">
        <v>5</v>
      </c>
      <c r="P50" s="213">
        <v>5</v>
      </c>
      <c r="Q50" s="213"/>
      <c r="R50" s="213"/>
      <c r="S50" s="264"/>
      <c r="T50" s="424"/>
      <c r="U50" s="424"/>
      <c r="V50" s="424"/>
    </row>
    <row r="51" spans="1:22" ht="52.8">
      <c r="A51" s="505"/>
      <c r="B51" s="490"/>
      <c r="C51" s="201" t="s">
        <v>219</v>
      </c>
      <c r="D51" s="200">
        <v>20</v>
      </c>
      <c r="E51" s="201" t="s">
        <v>220</v>
      </c>
      <c r="F51" s="451" t="s">
        <v>186</v>
      </c>
      <c r="G51" s="202" t="s">
        <v>178</v>
      </c>
      <c r="H51" s="202" t="s">
        <v>174</v>
      </c>
      <c r="I51" s="209" t="s">
        <v>128</v>
      </c>
      <c r="J51" s="211"/>
      <c r="K51" s="211">
        <v>5</v>
      </c>
      <c r="L51" s="213"/>
      <c r="M51" s="213">
        <v>5</v>
      </c>
      <c r="N51" s="213"/>
      <c r="O51" s="213"/>
      <c r="P51" s="213">
        <v>5</v>
      </c>
      <c r="Q51" s="213"/>
      <c r="R51" s="213"/>
      <c r="S51" s="264"/>
      <c r="T51" s="424"/>
      <c r="U51" s="424"/>
      <c r="V51" s="424">
        <v>5</v>
      </c>
    </row>
    <row r="52" spans="1:22" ht="39.6">
      <c r="A52" s="505"/>
      <c r="B52" s="490"/>
      <c r="C52" s="201" t="s">
        <v>221</v>
      </c>
      <c r="D52" s="200">
        <v>30</v>
      </c>
      <c r="E52" s="201" t="s">
        <v>222</v>
      </c>
      <c r="F52" s="451" t="s">
        <v>186</v>
      </c>
      <c r="G52" s="202" t="s">
        <v>223</v>
      </c>
      <c r="H52" s="202" t="s">
        <v>174</v>
      </c>
      <c r="I52" s="209" t="s">
        <v>128</v>
      </c>
      <c r="J52" s="211"/>
      <c r="K52" s="211">
        <v>5</v>
      </c>
      <c r="L52" s="213"/>
      <c r="M52" s="213">
        <v>5</v>
      </c>
      <c r="N52" s="213">
        <v>5</v>
      </c>
      <c r="O52" s="213">
        <v>5</v>
      </c>
      <c r="P52" s="213">
        <v>5</v>
      </c>
      <c r="Q52" s="213"/>
      <c r="R52" s="213">
        <v>3</v>
      </c>
      <c r="S52" s="264">
        <v>2</v>
      </c>
      <c r="T52" s="424"/>
      <c r="U52" s="424"/>
      <c r="V52" s="424"/>
    </row>
    <row r="53" spans="1:22" ht="25.35" customHeight="1">
      <c r="A53" s="505"/>
      <c r="B53" s="490"/>
      <c r="C53" s="201" t="s">
        <v>224</v>
      </c>
      <c r="D53" s="200">
        <v>25</v>
      </c>
      <c r="E53" s="201" t="s">
        <v>225</v>
      </c>
      <c r="F53" s="451" t="s">
        <v>107</v>
      </c>
      <c r="G53" s="202" t="s">
        <v>226</v>
      </c>
      <c r="H53" s="202" t="s">
        <v>174</v>
      </c>
      <c r="I53" s="209" t="s">
        <v>128</v>
      </c>
      <c r="J53" s="211"/>
      <c r="K53" s="211">
        <v>5</v>
      </c>
      <c r="L53" s="213"/>
      <c r="M53" s="213">
        <v>5</v>
      </c>
      <c r="N53" s="213">
        <v>5</v>
      </c>
      <c r="O53" s="213">
        <v>5</v>
      </c>
      <c r="P53" s="213"/>
      <c r="Q53" s="213"/>
      <c r="R53" s="213"/>
      <c r="S53" s="264">
        <v>5</v>
      </c>
      <c r="T53" s="424"/>
      <c r="U53" s="424"/>
      <c r="V53" s="424"/>
    </row>
    <row r="54" spans="1:22" ht="30.6" customHeight="1">
      <c r="A54" s="505"/>
      <c r="B54" s="490"/>
      <c r="C54" s="201" t="s">
        <v>227</v>
      </c>
      <c r="D54" s="200">
        <v>10</v>
      </c>
      <c r="E54" s="201" t="s">
        <v>228</v>
      </c>
      <c r="F54" s="451" t="s">
        <v>107</v>
      </c>
      <c r="G54" s="202" t="s">
        <v>226</v>
      </c>
      <c r="H54" s="202" t="s">
        <v>174</v>
      </c>
      <c r="I54" s="209" t="s">
        <v>128</v>
      </c>
      <c r="J54" s="211"/>
      <c r="K54" s="211">
        <v>3</v>
      </c>
      <c r="L54" s="213"/>
      <c r="M54" s="213"/>
      <c r="N54" s="213">
        <v>2</v>
      </c>
      <c r="O54" s="213">
        <v>2</v>
      </c>
      <c r="P54" s="213">
        <v>3</v>
      </c>
      <c r="Q54" s="213"/>
      <c r="R54" s="213"/>
      <c r="S54" s="264"/>
      <c r="T54" s="424"/>
      <c r="U54" s="424"/>
      <c r="V54" s="424"/>
    </row>
    <row r="55" spans="1:22" ht="52.8">
      <c r="A55" s="505"/>
      <c r="B55" s="490"/>
      <c r="C55" s="201" t="s">
        <v>229</v>
      </c>
      <c r="D55" s="200">
        <v>2</v>
      </c>
      <c r="E55" s="201" t="s">
        <v>230</v>
      </c>
      <c r="F55" s="451" t="s">
        <v>107</v>
      </c>
      <c r="G55" s="202" t="s">
        <v>226</v>
      </c>
      <c r="H55" s="202" t="s">
        <v>174</v>
      </c>
      <c r="I55" s="209" t="s">
        <v>128</v>
      </c>
      <c r="J55" s="211"/>
      <c r="K55" s="211">
        <v>1</v>
      </c>
      <c r="L55" s="213"/>
      <c r="M55" s="213"/>
      <c r="N55" s="213"/>
      <c r="O55" s="213">
        <v>1</v>
      </c>
      <c r="P55" s="213"/>
      <c r="Q55" s="213"/>
      <c r="R55" s="213"/>
      <c r="S55" s="264"/>
      <c r="T55" s="424"/>
      <c r="U55" s="424"/>
      <c r="V55" s="424"/>
    </row>
    <row r="56" spans="1:22" ht="39.6">
      <c r="A56" s="505"/>
      <c r="B56" s="490"/>
      <c r="C56" s="201" t="s">
        <v>231</v>
      </c>
      <c r="D56" s="200">
        <v>6</v>
      </c>
      <c r="E56" s="201" t="s">
        <v>232</v>
      </c>
      <c r="F56" s="451" t="s">
        <v>107</v>
      </c>
      <c r="G56" s="202" t="s">
        <v>226</v>
      </c>
      <c r="H56" s="202" t="s">
        <v>174</v>
      </c>
      <c r="I56" s="209" t="s">
        <v>128</v>
      </c>
      <c r="J56" s="211">
        <v>1</v>
      </c>
      <c r="K56" s="211" t="s">
        <v>119</v>
      </c>
      <c r="L56" s="213"/>
      <c r="M56" s="213"/>
      <c r="N56" s="213"/>
      <c r="O56" s="213"/>
      <c r="P56" s="213"/>
      <c r="Q56" s="213"/>
      <c r="R56" s="213"/>
      <c r="S56" s="264">
        <v>5</v>
      </c>
      <c r="T56" s="424"/>
      <c r="U56" s="424"/>
      <c r="V56" s="424"/>
    </row>
    <row r="57" spans="1:22" ht="52.8">
      <c r="A57" s="505"/>
      <c r="B57" s="490"/>
      <c r="C57" s="201" t="s">
        <v>233</v>
      </c>
      <c r="D57" s="200">
        <v>10</v>
      </c>
      <c r="E57" s="201" t="s">
        <v>234</v>
      </c>
      <c r="F57" s="451" t="s">
        <v>186</v>
      </c>
      <c r="G57" s="202" t="s">
        <v>235</v>
      </c>
      <c r="H57" s="202" t="s">
        <v>174</v>
      </c>
      <c r="I57" s="209" t="s">
        <v>128</v>
      </c>
      <c r="J57" s="211"/>
      <c r="K57" s="211">
        <v>5</v>
      </c>
      <c r="L57" s="213"/>
      <c r="M57" s="213"/>
      <c r="N57" s="213"/>
      <c r="O57" s="213"/>
      <c r="P57" s="213"/>
      <c r="Q57" s="213"/>
      <c r="R57" s="213"/>
      <c r="S57" s="264">
        <v>5</v>
      </c>
      <c r="T57" s="424"/>
      <c r="U57" s="424"/>
      <c r="V57" s="424"/>
    </row>
    <row r="58" spans="1:22" ht="39.6">
      <c r="A58" s="505"/>
      <c r="B58" s="490"/>
      <c r="C58" s="201" t="s">
        <v>236</v>
      </c>
      <c r="D58" s="200">
        <v>10</v>
      </c>
      <c r="E58" s="201" t="s">
        <v>237</v>
      </c>
      <c r="F58" s="451" t="s">
        <v>186</v>
      </c>
      <c r="G58" s="202" t="s">
        <v>235</v>
      </c>
      <c r="H58" s="202" t="s">
        <v>174</v>
      </c>
      <c r="I58" s="209" t="s">
        <v>128</v>
      </c>
      <c r="J58" s="211"/>
      <c r="K58" s="211">
        <v>5</v>
      </c>
      <c r="L58" s="213"/>
      <c r="M58" s="213"/>
      <c r="N58" s="213"/>
      <c r="O58" s="213"/>
      <c r="P58" s="213"/>
      <c r="Q58" s="213"/>
      <c r="R58" s="213"/>
      <c r="S58" s="264">
        <v>5</v>
      </c>
      <c r="T58" s="424"/>
      <c r="U58" s="424"/>
      <c r="V58" s="424"/>
    </row>
    <row r="59" spans="1:22" ht="39.6">
      <c r="A59" s="505"/>
      <c r="B59" s="490"/>
      <c r="C59" s="201" t="s">
        <v>238</v>
      </c>
      <c r="D59" s="200">
        <v>10</v>
      </c>
      <c r="E59" s="201" t="s">
        <v>239</v>
      </c>
      <c r="F59" s="451" t="s">
        <v>107</v>
      </c>
      <c r="G59" s="202" t="s">
        <v>235</v>
      </c>
      <c r="H59" s="202" t="s">
        <v>174</v>
      </c>
      <c r="I59" s="209" t="s">
        <v>128</v>
      </c>
      <c r="J59" s="211"/>
      <c r="K59" s="211"/>
      <c r="L59" s="213"/>
      <c r="M59" s="213"/>
      <c r="N59" s="213"/>
      <c r="O59" s="213"/>
      <c r="P59" s="213"/>
      <c r="Q59" s="213"/>
      <c r="R59" s="213"/>
      <c r="S59" s="264">
        <v>10</v>
      </c>
      <c r="T59" s="424"/>
      <c r="U59" s="424"/>
      <c r="V59" s="424"/>
    </row>
    <row r="60" spans="1:22" ht="39.6">
      <c r="A60" s="505"/>
      <c r="B60" s="490"/>
      <c r="C60" s="486" t="s">
        <v>240</v>
      </c>
      <c r="D60" s="200">
        <v>10</v>
      </c>
      <c r="E60" s="397" t="s">
        <v>239</v>
      </c>
      <c r="F60" s="451" t="s">
        <v>107</v>
      </c>
      <c r="G60" s="202" t="s">
        <v>235</v>
      </c>
      <c r="H60" s="202" t="s">
        <v>174</v>
      </c>
      <c r="I60" s="209" t="s">
        <v>128</v>
      </c>
      <c r="J60" s="211"/>
      <c r="K60" s="211"/>
      <c r="L60" s="213"/>
      <c r="M60" s="213"/>
      <c r="N60" s="213"/>
      <c r="O60" s="213"/>
      <c r="P60" s="213"/>
      <c r="Q60" s="213"/>
      <c r="R60" s="213"/>
      <c r="S60" s="264">
        <v>10</v>
      </c>
      <c r="T60" s="424"/>
      <c r="U60" s="424"/>
      <c r="V60" s="424"/>
    </row>
    <row r="61" spans="1:22" ht="52.8">
      <c r="A61" s="505"/>
      <c r="B61" s="490"/>
      <c r="C61" s="486" t="s">
        <v>241</v>
      </c>
      <c r="D61" s="200">
        <v>10</v>
      </c>
      <c r="E61" s="397" t="s">
        <v>242</v>
      </c>
      <c r="F61" s="451" t="s">
        <v>186</v>
      </c>
      <c r="G61" s="202" t="s">
        <v>235</v>
      </c>
      <c r="H61" s="202" t="s">
        <v>174</v>
      </c>
      <c r="I61" s="209" t="s">
        <v>128</v>
      </c>
      <c r="J61" s="211"/>
      <c r="K61" s="211"/>
      <c r="L61" s="213"/>
      <c r="M61" s="213"/>
      <c r="N61" s="213"/>
      <c r="O61" s="213"/>
      <c r="P61" s="213"/>
      <c r="Q61" s="213"/>
      <c r="R61" s="213"/>
      <c r="S61" s="264">
        <v>10</v>
      </c>
      <c r="T61" s="424"/>
      <c r="U61" s="424"/>
      <c r="V61" s="424"/>
    </row>
    <row r="62" spans="1:22" ht="52.8">
      <c r="A62" s="505"/>
      <c r="B62" s="490"/>
      <c r="C62" s="486" t="s">
        <v>243</v>
      </c>
      <c r="D62" s="200">
        <v>10</v>
      </c>
      <c r="E62" s="397" t="s">
        <v>244</v>
      </c>
      <c r="F62" s="451" t="s">
        <v>186</v>
      </c>
      <c r="G62" s="202" t="s">
        <v>235</v>
      </c>
      <c r="H62" s="202" t="s">
        <v>174</v>
      </c>
      <c r="I62" s="209" t="s">
        <v>128</v>
      </c>
      <c r="J62" s="211"/>
      <c r="K62" s="211">
        <v>10</v>
      </c>
      <c r="L62" s="213"/>
      <c r="M62" s="213"/>
      <c r="N62" s="213"/>
      <c r="O62" s="213"/>
      <c r="P62" s="213"/>
      <c r="Q62" s="213"/>
      <c r="R62" s="213"/>
      <c r="S62" s="264"/>
      <c r="T62" s="424"/>
      <c r="U62" s="424"/>
      <c r="V62" s="424"/>
    </row>
    <row r="63" spans="1:22" ht="52.8">
      <c r="A63" s="505"/>
      <c r="B63" s="490"/>
      <c r="C63" s="486" t="s">
        <v>245</v>
      </c>
      <c r="D63" s="200">
        <v>10</v>
      </c>
      <c r="E63" s="397" t="s">
        <v>246</v>
      </c>
      <c r="F63" s="451" t="s">
        <v>186</v>
      </c>
      <c r="G63" s="202" t="s">
        <v>235</v>
      </c>
      <c r="H63" s="202" t="s">
        <v>174</v>
      </c>
      <c r="I63" s="209" t="s">
        <v>128</v>
      </c>
      <c r="J63" s="211"/>
      <c r="K63" s="211"/>
      <c r="L63" s="213"/>
      <c r="M63" s="213"/>
      <c r="N63" s="213"/>
      <c r="O63" s="213"/>
      <c r="P63" s="213"/>
      <c r="Q63" s="213"/>
      <c r="R63" s="213"/>
      <c r="S63" s="264">
        <v>10</v>
      </c>
      <c r="T63" s="424"/>
      <c r="U63" s="424"/>
      <c r="V63" s="424"/>
    </row>
    <row r="64" spans="1:22" ht="52.8">
      <c r="A64" s="505"/>
      <c r="B64" s="490"/>
      <c r="C64" s="486" t="s">
        <v>247</v>
      </c>
      <c r="D64" s="200">
        <v>10</v>
      </c>
      <c r="E64" s="397" t="s">
        <v>248</v>
      </c>
      <c r="F64" s="451" t="s">
        <v>186</v>
      </c>
      <c r="G64" s="202" t="s">
        <v>235</v>
      </c>
      <c r="H64" s="202" t="s">
        <v>174</v>
      </c>
      <c r="I64" s="209" t="s">
        <v>128</v>
      </c>
      <c r="J64" s="211"/>
      <c r="K64" s="211"/>
      <c r="L64" s="213"/>
      <c r="M64" s="213"/>
      <c r="N64" s="213"/>
      <c r="O64" s="213"/>
      <c r="P64" s="213"/>
      <c r="Q64" s="213"/>
      <c r="R64" s="213"/>
      <c r="S64" s="264"/>
      <c r="T64" s="424">
        <v>10</v>
      </c>
      <c r="U64" s="424"/>
      <c r="V64" s="424"/>
    </row>
    <row r="65" spans="1:23" ht="52.8">
      <c r="A65" s="505"/>
      <c r="B65" s="490"/>
      <c r="C65" s="486" t="s">
        <v>249</v>
      </c>
      <c r="D65" s="200">
        <v>10</v>
      </c>
      <c r="E65" s="397" t="s">
        <v>248</v>
      </c>
      <c r="F65" s="451" t="s">
        <v>186</v>
      </c>
      <c r="G65" s="202" t="s">
        <v>235</v>
      </c>
      <c r="H65" s="202" t="s">
        <v>174</v>
      </c>
      <c r="I65" s="209" t="s">
        <v>128</v>
      </c>
      <c r="J65" s="211"/>
      <c r="K65" s="211"/>
      <c r="L65" s="213"/>
      <c r="M65" s="213"/>
      <c r="N65" s="213"/>
      <c r="O65" s="213"/>
      <c r="P65" s="213"/>
      <c r="Q65" s="213"/>
      <c r="R65" s="213"/>
      <c r="S65" s="264">
        <v>10</v>
      </c>
      <c r="T65" s="424"/>
      <c r="U65" s="424"/>
      <c r="V65" s="424"/>
    </row>
    <row r="66" spans="1:23" ht="52.8">
      <c r="A66" s="506"/>
      <c r="B66" s="490"/>
      <c r="C66" s="487" t="s">
        <v>250</v>
      </c>
      <c r="D66" s="396">
        <v>10</v>
      </c>
      <c r="E66" s="397" t="s">
        <v>248</v>
      </c>
      <c r="F66" s="451" t="s">
        <v>186</v>
      </c>
      <c r="G66" s="202" t="s">
        <v>235</v>
      </c>
      <c r="H66" s="202" t="s">
        <v>174</v>
      </c>
      <c r="I66" s="209" t="s">
        <v>128</v>
      </c>
      <c r="J66" s="211"/>
      <c r="K66" s="211">
        <v>10</v>
      </c>
      <c r="L66" s="213"/>
      <c r="M66" s="213"/>
      <c r="N66" s="213"/>
      <c r="O66" s="213"/>
      <c r="P66" s="213"/>
      <c r="Q66" s="213"/>
      <c r="R66" s="213"/>
      <c r="S66" s="264"/>
      <c r="T66" s="424"/>
      <c r="U66" s="424"/>
      <c r="V66" s="424"/>
    </row>
    <row r="67" spans="1:23" ht="48" customHeight="1">
      <c r="A67" s="507" t="s">
        <v>251</v>
      </c>
      <c r="B67" s="482"/>
      <c r="C67" s="393" t="s">
        <v>252</v>
      </c>
      <c r="D67" s="396">
        <v>10</v>
      </c>
      <c r="E67" s="389" t="s">
        <v>253</v>
      </c>
      <c r="F67" s="450" t="s">
        <v>186</v>
      </c>
      <c r="G67" s="202" t="s">
        <v>235</v>
      </c>
      <c r="H67" s="202" t="s">
        <v>174</v>
      </c>
      <c r="I67" s="209" t="s">
        <v>128</v>
      </c>
      <c r="J67" s="211"/>
      <c r="K67" s="211">
        <v>5</v>
      </c>
      <c r="L67" s="213"/>
      <c r="M67" s="213"/>
      <c r="N67" s="213"/>
      <c r="O67" s="213"/>
      <c r="P67" s="213"/>
      <c r="Q67" s="213"/>
      <c r="R67" s="213"/>
      <c r="S67" s="264">
        <v>5</v>
      </c>
      <c r="T67" s="424"/>
      <c r="U67" s="424"/>
      <c r="V67" s="424"/>
    </row>
    <row r="68" spans="1:23" ht="33.6" customHeight="1">
      <c r="A68" s="508"/>
      <c r="B68" s="482"/>
      <c r="C68" s="388" t="s">
        <v>254</v>
      </c>
      <c r="D68" s="396">
        <v>10</v>
      </c>
      <c r="E68" s="388" t="s">
        <v>255</v>
      </c>
      <c r="F68" s="450" t="s">
        <v>186</v>
      </c>
      <c r="G68" s="202" t="s">
        <v>235</v>
      </c>
      <c r="H68" s="202" t="s">
        <v>174</v>
      </c>
      <c r="I68" s="209" t="s">
        <v>128</v>
      </c>
      <c r="J68" s="211"/>
      <c r="K68" s="211"/>
      <c r="L68" s="213"/>
      <c r="M68" s="213"/>
      <c r="N68" s="213"/>
      <c r="O68" s="213"/>
      <c r="P68" s="213"/>
      <c r="Q68" s="213"/>
      <c r="R68" s="213"/>
      <c r="S68" s="264">
        <v>10</v>
      </c>
      <c r="T68" s="424"/>
      <c r="U68" s="424"/>
      <c r="V68" s="424"/>
    </row>
    <row r="69" spans="1:23" ht="33" customHeight="1">
      <c r="A69" s="508"/>
      <c r="B69" s="482"/>
      <c r="C69" s="387" t="s">
        <v>256</v>
      </c>
      <c r="D69" s="396">
        <v>200</v>
      </c>
      <c r="E69" s="389" t="s">
        <v>257</v>
      </c>
      <c r="F69" s="450" t="s">
        <v>181</v>
      </c>
      <c r="G69" s="202"/>
      <c r="H69" s="202" t="s">
        <v>174</v>
      </c>
      <c r="I69" s="209" t="s">
        <v>114</v>
      </c>
      <c r="J69" s="211">
        <v>5</v>
      </c>
      <c r="K69" s="211">
        <v>20</v>
      </c>
      <c r="L69" s="213">
        <v>25</v>
      </c>
      <c r="M69" s="213">
        <v>50</v>
      </c>
      <c r="N69" s="213">
        <v>40</v>
      </c>
      <c r="O69" s="213">
        <v>30</v>
      </c>
      <c r="P69" s="213">
        <v>30</v>
      </c>
      <c r="Q69" s="213"/>
      <c r="R69" s="213"/>
      <c r="S69" s="264"/>
      <c r="T69" s="424"/>
      <c r="U69" s="424"/>
      <c r="V69" s="424"/>
    </row>
    <row r="70" spans="1:23" ht="27.6" customHeight="1">
      <c r="A70" s="508"/>
      <c r="B70" s="492" t="s">
        <v>120</v>
      </c>
      <c r="C70" s="388" t="s">
        <v>258</v>
      </c>
      <c r="D70" s="396">
        <v>20</v>
      </c>
      <c r="E70" s="388" t="s">
        <v>259</v>
      </c>
      <c r="F70" s="450" t="s">
        <v>123</v>
      </c>
      <c r="G70" s="202" t="s">
        <v>139</v>
      </c>
      <c r="H70" s="202" t="s">
        <v>109</v>
      </c>
      <c r="I70" s="209" t="s">
        <v>114</v>
      </c>
      <c r="J70" s="211">
        <v>5</v>
      </c>
      <c r="K70" s="211">
        <v>5</v>
      </c>
      <c r="L70" s="213"/>
      <c r="M70" s="213">
        <v>5</v>
      </c>
      <c r="N70" s="213">
        <v>5</v>
      </c>
      <c r="O70" s="213"/>
      <c r="P70" s="213"/>
      <c r="Q70" s="213"/>
      <c r="R70" s="213"/>
      <c r="S70" s="264"/>
      <c r="T70" s="424"/>
      <c r="U70" s="424"/>
      <c r="V70" s="424"/>
    </row>
    <row r="71" spans="1:23" ht="39.6">
      <c r="A71" s="508"/>
      <c r="B71" s="482"/>
      <c r="C71" s="387" t="s">
        <v>260</v>
      </c>
      <c r="D71" s="396">
        <v>90</v>
      </c>
      <c r="E71" s="389" t="s">
        <v>261</v>
      </c>
      <c r="F71" s="451" t="s">
        <v>194</v>
      </c>
      <c r="G71" s="202" t="s">
        <v>162</v>
      </c>
      <c r="H71" s="202" t="s">
        <v>109</v>
      </c>
      <c r="I71" s="209" t="s">
        <v>128</v>
      </c>
      <c r="J71" s="211"/>
      <c r="K71" s="211">
        <v>60</v>
      </c>
      <c r="L71" s="213"/>
      <c r="M71" s="213">
        <v>15</v>
      </c>
      <c r="N71" s="213">
        <v>3</v>
      </c>
      <c r="O71" s="213"/>
      <c r="P71" s="213">
        <v>6</v>
      </c>
      <c r="Q71" s="213"/>
      <c r="R71" s="213"/>
      <c r="S71" s="264"/>
      <c r="T71" s="424"/>
      <c r="U71" s="424"/>
      <c r="V71" s="424"/>
      <c r="W71" s="190">
        <v>6</v>
      </c>
    </row>
    <row r="72" spans="1:23" ht="28.95" customHeight="1">
      <c r="A72" s="508"/>
      <c r="B72" s="492" t="s">
        <v>120</v>
      </c>
      <c r="C72" s="398" t="s">
        <v>262</v>
      </c>
      <c r="D72" s="200">
        <v>3</v>
      </c>
      <c r="E72" s="200" t="s">
        <v>263</v>
      </c>
      <c r="F72" s="451" t="s">
        <v>123</v>
      </c>
      <c r="G72" s="202" t="s">
        <v>139</v>
      </c>
      <c r="H72" s="202" t="s">
        <v>117</v>
      </c>
      <c r="I72" s="209" t="s">
        <v>110</v>
      </c>
      <c r="J72" s="211"/>
      <c r="K72" s="211">
        <v>3</v>
      </c>
      <c r="L72" s="213"/>
      <c r="M72" s="213"/>
      <c r="N72" s="213"/>
      <c r="O72" s="213"/>
      <c r="P72" s="213"/>
      <c r="Q72" s="213"/>
      <c r="R72" s="213"/>
      <c r="S72" s="264"/>
      <c r="T72" s="424"/>
      <c r="U72" s="424"/>
      <c r="V72" s="424"/>
    </row>
    <row r="73" spans="1:23" ht="52.8">
      <c r="A73" s="508"/>
      <c r="B73" s="482"/>
      <c r="C73" s="387" t="s">
        <v>264</v>
      </c>
      <c r="D73" s="200">
        <v>30</v>
      </c>
      <c r="E73" s="389" t="s">
        <v>265</v>
      </c>
      <c r="F73" s="451" t="s">
        <v>144</v>
      </c>
      <c r="G73" s="202" t="s">
        <v>266</v>
      </c>
      <c r="H73" s="202" t="s">
        <v>117</v>
      </c>
      <c r="I73" s="209" t="s">
        <v>110</v>
      </c>
      <c r="J73" s="211"/>
      <c r="K73" s="211"/>
      <c r="L73" s="213">
        <v>30</v>
      </c>
      <c r="M73" s="213"/>
      <c r="N73" s="213"/>
      <c r="O73" s="213"/>
      <c r="P73" s="213"/>
      <c r="Q73" s="213"/>
      <c r="R73" s="213"/>
      <c r="S73" s="264" t="s">
        <v>119</v>
      </c>
      <c r="T73" s="424"/>
      <c r="U73" s="424"/>
      <c r="V73" s="424"/>
    </row>
    <row r="74" spans="1:23" ht="39.6">
      <c r="A74" s="508"/>
      <c r="B74" s="482"/>
      <c r="C74" s="398" t="s">
        <v>267</v>
      </c>
      <c r="D74" s="200">
        <v>10</v>
      </c>
      <c r="E74" s="200" t="s">
        <v>268</v>
      </c>
      <c r="F74" s="451" t="s">
        <v>144</v>
      </c>
      <c r="G74" s="202"/>
      <c r="H74" s="202" t="s">
        <v>109</v>
      </c>
      <c r="I74" s="209" t="s">
        <v>114</v>
      </c>
      <c r="J74" s="211"/>
      <c r="K74" s="211">
        <v>10</v>
      </c>
      <c r="L74" s="213"/>
      <c r="M74" s="213"/>
      <c r="N74" s="213"/>
      <c r="O74" s="213"/>
      <c r="P74" s="213"/>
      <c r="Q74" s="213"/>
      <c r="R74" s="213"/>
      <c r="S74" s="264" t="s">
        <v>119</v>
      </c>
      <c r="T74" s="424"/>
      <c r="U74" s="424"/>
      <c r="V74" s="424"/>
    </row>
    <row r="75" spans="1:23" ht="39.6">
      <c r="A75" s="508"/>
      <c r="B75" s="482"/>
      <c r="C75" s="387" t="s">
        <v>269</v>
      </c>
      <c r="D75" s="200">
        <v>90</v>
      </c>
      <c r="E75" s="389" t="s">
        <v>261</v>
      </c>
      <c r="F75" s="451" t="s">
        <v>194</v>
      </c>
      <c r="G75" s="202" t="s">
        <v>162</v>
      </c>
      <c r="H75" s="202" t="s">
        <v>109</v>
      </c>
      <c r="I75" s="209" t="s">
        <v>128</v>
      </c>
      <c r="J75" s="211"/>
      <c r="K75" s="211">
        <v>60</v>
      </c>
      <c r="L75" s="213"/>
      <c r="M75" s="213">
        <v>15</v>
      </c>
      <c r="N75" s="213">
        <v>5</v>
      </c>
      <c r="O75" s="213"/>
      <c r="P75" s="213">
        <v>6</v>
      </c>
      <c r="Q75" s="213"/>
      <c r="R75" s="213"/>
      <c r="S75" s="264"/>
      <c r="T75" s="424"/>
      <c r="U75" s="424"/>
      <c r="V75" s="424"/>
      <c r="W75" s="190">
        <v>4</v>
      </c>
    </row>
    <row r="76" spans="1:23" ht="52.8">
      <c r="A76" s="508"/>
      <c r="B76" s="482"/>
      <c r="C76" s="398" t="s">
        <v>270</v>
      </c>
      <c r="D76" s="200">
        <v>10</v>
      </c>
      <c r="E76" s="200" t="s">
        <v>271</v>
      </c>
      <c r="F76" s="451" t="s">
        <v>144</v>
      </c>
      <c r="G76" s="202" t="s">
        <v>272</v>
      </c>
      <c r="H76" s="202" t="s">
        <v>170</v>
      </c>
      <c r="I76" s="209" t="s">
        <v>128</v>
      </c>
      <c r="J76" s="211"/>
      <c r="K76" s="211">
        <v>10</v>
      </c>
      <c r="L76" s="213"/>
      <c r="M76" s="213"/>
      <c r="N76" s="213"/>
      <c r="O76" s="213"/>
      <c r="P76" s="213"/>
      <c r="Q76" s="213"/>
      <c r="R76" s="213"/>
      <c r="S76" s="264" t="s">
        <v>119</v>
      </c>
      <c r="T76" s="424"/>
      <c r="U76" s="424"/>
      <c r="V76" s="424"/>
    </row>
    <row r="77" spans="1:23" ht="39.6">
      <c r="A77" s="508"/>
      <c r="B77" s="492" t="s">
        <v>120</v>
      </c>
      <c r="C77" s="387" t="s">
        <v>273</v>
      </c>
      <c r="D77" s="200">
        <v>25</v>
      </c>
      <c r="E77" s="389" t="s">
        <v>274</v>
      </c>
      <c r="F77" s="451" t="s">
        <v>123</v>
      </c>
      <c r="G77" s="202" t="s">
        <v>139</v>
      </c>
      <c r="H77" s="202" t="s">
        <v>109</v>
      </c>
      <c r="I77" s="209" t="s">
        <v>114</v>
      </c>
      <c r="J77" s="211"/>
      <c r="K77" s="211">
        <v>10</v>
      </c>
      <c r="L77" s="213"/>
      <c r="M77" s="213">
        <v>5</v>
      </c>
      <c r="N77" s="213">
        <v>10</v>
      </c>
      <c r="O77" s="213"/>
      <c r="P77" s="213"/>
      <c r="Q77" s="213"/>
      <c r="R77" s="213"/>
      <c r="S77" s="264"/>
      <c r="T77" s="424"/>
      <c r="U77" s="424"/>
      <c r="V77" s="424"/>
    </row>
    <row r="78" spans="1:23" ht="52.8">
      <c r="A78" s="508"/>
      <c r="B78" s="482"/>
      <c r="C78" s="398" t="s">
        <v>275</v>
      </c>
      <c r="D78" s="200">
        <v>10</v>
      </c>
      <c r="E78" s="200" t="s">
        <v>276</v>
      </c>
      <c r="F78" s="451" t="s">
        <v>123</v>
      </c>
      <c r="G78" s="202" t="s">
        <v>214</v>
      </c>
      <c r="H78" s="202" t="s">
        <v>125</v>
      </c>
      <c r="I78" s="209" t="s">
        <v>128</v>
      </c>
      <c r="J78" s="211"/>
      <c r="K78" s="211">
        <v>5</v>
      </c>
      <c r="L78" s="213"/>
      <c r="M78" s="213"/>
      <c r="N78" s="213">
        <v>5</v>
      </c>
      <c r="O78" s="213"/>
      <c r="P78" s="213"/>
      <c r="Q78" s="213"/>
      <c r="R78" s="213"/>
      <c r="S78" s="264" t="s">
        <v>119</v>
      </c>
      <c r="T78" s="424"/>
      <c r="U78" s="424"/>
      <c r="V78" s="424"/>
    </row>
    <row r="79" spans="1:23" ht="39.6">
      <c r="A79" s="508"/>
      <c r="B79" s="492" t="s">
        <v>120</v>
      </c>
      <c r="C79" s="398" t="s">
        <v>277</v>
      </c>
      <c r="D79" s="200">
        <v>15</v>
      </c>
      <c r="E79" s="200" t="s">
        <v>278</v>
      </c>
      <c r="F79" s="451" t="s">
        <v>123</v>
      </c>
      <c r="G79" s="202" t="s">
        <v>139</v>
      </c>
      <c r="H79" s="202" t="s">
        <v>109</v>
      </c>
      <c r="I79" s="209" t="s">
        <v>128</v>
      </c>
      <c r="J79" s="211">
        <v>5</v>
      </c>
      <c r="K79" s="211">
        <v>10</v>
      </c>
      <c r="L79" s="213"/>
      <c r="M79" s="213"/>
      <c r="N79" s="213" t="s">
        <v>119</v>
      </c>
      <c r="O79" s="213"/>
      <c r="P79" s="213"/>
      <c r="Q79" s="213"/>
      <c r="R79" s="213"/>
      <c r="S79" s="264"/>
      <c r="T79" s="424"/>
      <c r="U79" s="424"/>
      <c r="V79" s="424"/>
    </row>
    <row r="80" spans="1:23" ht="52.8">
      <c r="A80" s="508"/>
      <c r="B80" s="482"/>
      <c r="C80" s="201" t="s">
        <v>279</v>
      </c>
      <c r="D80" s="200">
        <v>6</v>
      </c>
      <c r="E80" s="201" t="s">
        <v>280</v>
      </c>
      <c r="F80" s="451" t="s">
        <v>123</v>
      </c>
      <c r="G80" s="202" t="s">
        <v>281</v>
      </c>
      <c r="H80" s="202" t="s">
        <v>109</v>
      </c>
      <c r="I80" s="209" t="s">
        <v>128</v>
      </c>
      <c r="J80" s="211"/>
      <c r="K80" s="211"/>
      <c r="L80" s="213"/>
      <c r="M80" s="213"/>
      <c r="N80" s="213">
        <v>3</v>
      </c>
      <c r="O80" s="213"/>
      <c r="P80" s="213"/>
      <c r="Q80" s="213"/>
      <c r="R80" s="213"/>
      <c r="S80" s="264" t="s">
        <v>119</v>
      </c>
      <c r="T80" s="424"/>
      <c r="U80" s="424"/>
      <c r="V80" s="424">
        <v>3</v>
      </c>
    </row>
    <row r="81" spans="1:23" ht="52.8">
      <c r="A81" s="508"/>
      <c r="B81" s="482"/>
      <c r="C81" s="201" t="s">
        <v>282</v>
      </c>
      <c r="D81" s="200">
        <v>60</v>
      </c>
      <c r="E81" s="397" t="s">
        <v>283</v>
      </c>
      <c r="F81" s="451" t="s">
        <v>144</v>
      </c>
      <c r="G81" s="202" t="s">
        <v>284</v>
      </c>
      <c r="H81" s="202" t="s">
        <v>170</v>
      </c>
      <c r="I81" s="209" t="s">
        <v>128</v>
      </c>
      <c r="J81" s="211"/>
      <c r="K81" s="211">
        <v>20</v>
      </c>
      <c r="L81" s="213"/>
      <c r="M81" s="213">
        <v>5</v>
      </c>
      <c r="N81" s="213">
        <v>20</v>
      </c>
      <c r="O81" s="213">
        <v>5</v>
      </c>
      <c r="P81" s="213">
        <v>10</v>
      </c>
      <c r="Q81" s="213"/>
      <c r="R81" s="213"/>
      <c r="S81" s="264" t="s">
        <v>119</v>
      </c>
      <c r="T81" s="424" t="s">
        <v>119</v>
      </c>
      <c r="U81" s="424"/>
      <c r="V81" s="424"/>
    </row>
    <row r="82" spans="1:23" ht="39.6">
      <c r="A82" s="508"/>
      <c r="B82" s="492" t="s">
        <v>120</v>
      </c>
      <c r="C82" s="201" t="s">
        <v>285</v>
      </c>
      <c r="D82" s="200">
        <v>400</v>
      </c>
      <c r="E82" s="420" t="s">
        <v>286</v>
      </c>
      <c r="F82" s="451" t="s">
        <v>123</v>
      </c>
      <c r="G82" s="202" t="s">
        <v>139</v>
      </c>
      <c r="H82" s="202" t="s">
        <v>109</v>
      </c>
      <c r="I82" s="209" t="s">
        <v>114</v>
      </c>
      <c r="J82" s="211"/>
      <c r="K82" s="211">
        <v>50</v>
      </c>
      <c r="L82" s="213">
        <v>300</v>
      </c>
      <c r="M82" s="213"/>
      <c r="N82" s="213">
        <v>50</v>
      </c>
      <c r="O82" s="213"/>
      <c r="P82" s="213"/>
      <c r="Q82" s="213"/>
      <c r="R82" s="213"/>
      <c r="S82" s="264"/>
      <c r="T82" s="424"/>
      <c r="U82" s="424"/>
      <c r="V82" s="424"/>
    </row>
    <row r="83" spans="1:23" ht="39.6">
      <c r="A83" s="508"/>
      <c r="B83" s="482"/>
      <c r="C83" s="201" t="s">
        <v>287</v>
      </c>
      <c r="D83" s="200">
        <v>3</v>
      </c>
      <c r="E83" s="420" t="s">
        <v>288</v>
      </c>
      <c r="F83" s="451" t="s">
        <v>194</v>
      </c>
      <c r="G83" s="202" t="s">
        <v>162</v>
      </c>
      <c r="H83" s="202" t="s">
        <v>109</v>
      </c>
      <c r="I83" s="209" t="s">
        <v>128</v>
      </c>
      <c r="J83" s="211"/>
      <c r="K83" s="211"/>
      <c r="L83" s="213"/>
      <c r="M83" s="213"/>
      <c r="N83" s="213"/>
      <c r="O83" s="213"/>
      <c r="P83" s="213">
        <v>3</v>
      </c>
      <c r="Q83" s="213"/>
      <c r="R83" s="213"/>
      <c r="S83" s="264"/>
      <c r="T83" s="424"/>
      <c r="U83" s="424"/>
      <c r="V83" s="424"/>
    </row>
    <row r="84" spans="1:23" ht="39.6">
      <c r="A84" s="508"/>
      <c r="B84" s="482"/>
      <c r="C84" s="201" t="s">
        <v>289</v>
      </c>
      <c r="D84" s="200">
        <v>3</v>
      </c>
      <c r="E84" s="201" t="s">
        <v>290</v>
      </c>
      <c r="F84" s="451" t="s">
        <v>194</v>
      </c>
      <c r="G84" s="202" t="s">
        <v>162</v>
      </c>
      <c r="H84" s="202" t="s">
        <v>109</v>
      </c>
      <c r="I84" s="209" t="s">
        <v>128</v>
      </c>
      <c r="J84" s="211"/>
      <c r="K84" s="211"/>
      <c r="L84" s="213"/>
      <c r="M84" s="213"/>
      <c r="N84" s="213"/>
      <c r="O84" s="213"/>
      <c r="P84" s="213">
        <v>3</v>
      </c>
      <c r="Q84" s="213"/>
      <c r="R84" s="213"/>
      <c r="S84" s="264"/>
      <c r="T84" s="424"/>
      <c r="U84" s="424"/>
      <c r="V84" s="424"/>
    </row>
    <row r="85" spans="1:23" ht="52.8">
      <c r="A85" s="508"/>
      <c r="B85" s="482"/>
      <c r="C85" s="201" t="s">
        <v>291</v>
      </c>
      <c r="D85" s="200">
        <v>400</v>
      </c>
      <c r="E85" s="201" t="s">
        <v>292</v>
      </c>
      <c r="F85" s="451" t="s">
        <v>107</v>
      </c>
      <c r="G85" s="202" t="s">
        <v>293</v>
      </c>
      <c r="H85" s="202" t="s">
        <v>174</v>
      </c>
      <c r="I85" s="209" t="s">
        <v>114</v>
      </c>
      <c r="J85" s="211"/>
      <c r="K85" s="211"/>
      <c r="L85" s="213">
        <v>400</v>
      </c>
      <c r="M85" s="213"/>
      <c r="N85" s="213"/>
      <c r="O85" s="213"/>
      <c r="P85" s="213"/>
      <c r="Q85" s="213"/>
      <c r="R85" s="213"/>
      <c r="S85" s="264" t="s">
        <v>119</v>
      </c>
      <c r="T85" s="424"/>
      <c r="U85" s="424"/>
      <c r="V85" s="424"/>
    </row>
    <row r="86" spans="1:23" ht="39.6">
      <c r="A86" s="508"/>
      <c r="B86" s="482"/>
      <c r="C86" s="201" t="s">
        <v>294</v>
      </c>
      <c r="D86" s="200">
        <v>3</v>
      </c>
      <c r="E86" s="201" t="s">
        <v>295</v>
      </c>
      <c r="F86" s="451" t="s">
        <v>194</v>
      </c>
      <c r="G86" s="202" t="s">
        <v>162</v>
      </c>
      <c r="H86" s="202" t="s">
        <v>109</v>
      </c>
      <c r="I86" s="209" t="s">
        <v>128</v>
      </c>
      <c r="J86" s="211"/>
      <c r="K86" s="211"/>
      <c r="L86" s="213"/>
      <c r="M86" s="213"/>
      <c r="N86" s="213"/>
      <c r="O86" s="213"/>
      <c r="P86" s="213">
        <v>3</v>
      </c>
      <c r="Q86" s="213"/>
      <c r="R86" s="213"/>
      <c r="S86" s="264"/>
      <c r="T86" s="424"/>
      <c r="U86" s="424"/>
      <c r="V86" s="424"/>
    </row>
    <row r="87" spans="1:23" ht="39.6">
      <c r="A87" s="508"/>
      <c r="B87" s="492" t="s">
        <v>120</v>
      </c>
      <c r="C87" s="201" t="s">
        <v>296</v>
      </c>
      <c r="D87" s="200">
        <v>200</v>
      </c>
      <c r="E87" s="201" t="s">
        <v>297</v>
      </c>
      <c r="F87" s="451" t="s">
        <v>123</v>
      </c>
      <c r="G87" s="202" t="s">
        <v>139</v>
      </c>
      <c r="H87" s="202" t="s">
        <v>109</v>
      </c>
      <c r="I87" s="209" t="s">
        <v>114</v>
      </c>
      <c r="J87" s="211">
        <v>10</v>
      </c>
      <c r="K87" s="211">
        <v>70</v>
      </c>
      <c r="L87" s="213"/>
      <c r="M87" s="213">
        <v>40</v>
      </c>
      <c r="N87" s="213">
        <v>70</v>
      </c>
      <c r="O87" s="213"/>
      <c r="P87" s="213">
        <v>10</v>
      </c>
      <c r="Q87" s="213"/>
      <c r="R87" s="213"/>
      <c r="S87" s="264"/>
      <c r="T87" s="424"/>
      <c r="U87" s="424"/>
      <c r="V87" s="424"/>
    </row>
    <row r="88" spans="1:23" ht="39.6">
      <c r="A88" s="508"/>
      <c r="B88" s="482"/>
      <c r="C88" s="201" t="s">
        <v>298</v>
      </c>
      <c r="D88" s="200">
        <v>5</v>
      </c>
      <c r="E88" s="201" t="s">
        <v>299</v>
      </c>
      <c r="F88" s="451" t="s">
        <v>194</v>
      </c>
      <c r="G88" s="202" t="s">
        <v>162</v>
      </c>
      <c r="H88" s="202" t="s">
        <v>109</v>
      </c>
      <c r="I88" s="209" t="s">
        <v>128</v>
      </c>
      <c r="J88" s="211"/>
      <c r="K88" s="211">
        <v>2</v>
      </c>
      <c r="L88" s="213"/>
      <c r="M88" s="213"/>
      <c r="N88" s="213">
        <v>1</v>
      </c>
      <c r="O88" s="213"/>
      <c r="P88" s="213">
        <v>1</v>
      </c>
      <c r="Q88" s="213"/>
      <c r="R88" s="213"/>
      <c r="S88" s="264"/>
      <c r="T88" s="424"/>
      <c r="U88" s="424"/>
      <c r="V88" s="424"/>
      <c r="W88" s="190">
        <v>1</v>
      </c>
    </row>
    <row r="89" spans="1:23" ht="39.6">
      <c r="A89" s="508"/>
      <c r="B89" s="482"/>
      <c r="C89" s="201" t="s">
        <v>300</v>
      </c>
      <c r="D89" s="200">
        <v>100</v>
      </c>
      <c r="E89" s="201" t="s">
        <v>301</v>
      </c>
      <c r="F89" s="451" t="s">
        <v>107</v>
      </c>
      <c r="G89" s="202" t="s">
        <v>162</v>
      </c>
      <c r="H89" s="202" t="s">
        <v>109</v>
      </c>
      <c r="I89" s="209" t="s">
        <v>128</v>
      </c>
      <c r="J89" s="211">
        <v>10</v>
      </c>
      <c r="K89" s="211">
        <v>50</v>
      </c>
      <c r="L89" s="213"/>
      <c r="M89" s="213">
        <v>20</v>
      </c>
      <c r="N89" s="213">
        <v>10</v>
      </c>
      <c r="O89" s="213"/>
      <c r="P89" s="213">
        <v>10</v>
      </c>
      <c r="Q89" s="213"/>
      <c r="R89" s="213"/>
      <c r="S89" s="264"/>
      <c r="T89" s="424"/>
      <c r="U89" s="424"/>
      <c r="V89" s="424"/>
    </row>
    <row r="90" spans="1:23" ht="39.6">
      <c r="A90" s="508"/>
      <c r="B90" s="492" t="s">
        <v>120</v>
      </c>
      <c r="C90" s="201" t="s">
        <v>302</v>
      </c>
      <c r="D90" s="200">
        <v>10</v>
      </c>
      <c r="E90" s="201" t="s">
        <v>297</v>
      </c>
      <c r="F90" s="451" t="s">
        <v>144</v>
      </c>
      <c r="G90" s="202" t="s">
        <v>139</v>
      </c>
      <c r="H90" s="202" t="s">
        <v>109</v>
      </c>
      <c r="I90" s="209" t="s">
        <v>114</v>
      </c>
      <c r="J90" s="211">
        <v>10</v>
      </c>
      <c r="K90" s="211"/>
      <c r="L90" s="213"/>
      <c r="M90" s="213"/>
      <c r="N90" s="213"/>
      <c r="O90" s="213"/>
      <c r="P90" s="213"/>
      <c r="Q90" s="213"/>
      <c r="R90" s="213"/>
      <c r="S90" s="264"/>
      <c r="T90" s="424"/>
      <c r="U90" s="424"/>
      <c r="V90" s="424"/>
    </row>
    <row r="91" spans="1:23" ht="52.8">
      <c r="A91" s="508"/>
      <c r="B91" s="482"/>
      <c r="C91" s="398" t="s">
        <v>303</v>
      </c>
      <c r="D91" s="200">
        <v>190</v>
      </c>
      <c r="E91" s="200" t="s">
        <v>304</v>
      </c>
      <c r="F91" s="451" t="s">
        <v>123</v>
      </c>
      <c r="G91" s="202" t="s">
        <v>214</v>
      </c>
      <c r="H91" s="202" t="s">
        <v>170</v>
      </c>
      <c r="I91" s="209" t="s">
        <v>114</v>
      </c>
      <c r="J91" s="211"/>
      <c r="K91" s="211">
        <v>50</v>
      </c>
      <c r="L91" s="213" t="s">
        <v>119</v>
      </c>
      <c r="M91" s="213">
        <v>20</v>
      </c>
      <c r="N91" s="213">
        <v>50</v>
      </c>
      <c r="O91" s="213">
        <v>30</v>
      </c>
      <c r="P91" s="213">
        <v>20</v>
      </c>
      <c r="Q91" s="213"/>
      <c r="R91" s="213"/>
      <c r="S91" s="264">
        <v>5</v>
      </c>
      <c r="T91" s="424"/>
      <c r="U91" s="424">
        <v>5</v>
      </c>
      <c r="V91" s="424">
        <v>10</v>
      </c>
    </row>
    <row r="92" spans="1:23" ht="52.8">
      <c r="A92" s="508"/>
      <c r="B92" s="482"/>
      <c r="C92" s="398" t="s">
        <v>305</v>
      </c>
      <c r="D92" s="200">
        <v>30</v>
      </c>
      <c r="E92" s="396" t="s">
        <v>306</v>
      </c>
      <c r="F92" s="451" t="s">
        <v>123</v>
      </c>
      <c r="G92" s="202" t="s">
        <v>214</v>
      </c>
      <c r="H92" s="202" t="s">
        <v>125</v>
      </c>
      <c r="I92" s="209" t="s">
        <v>128</v>
      </c>
      <c r="J92" s="211"/>
      <c r="K92" s="211">
        <v>10</v>
      </c>
      <c r="L92" s="213"/>
      <c r="M92" s="213"/>
      <c r="N92" s="213">
        <v>10</v>
      </c>
      <c r="O92" s="213">
        <v>5</v>
      </c>
      <c r="P92" s="213">
        <v>5</v>
      </c>
      <c r="Q92" s="213"/>
      <c r="R92" s="213"/>
      <c r="S92" s="264" t="s">
        <v>119</v>
      </c>
      <c r="T92" s="424"/>
      <c r="U92" s="424"/>
      <c r="V92" s="424"/>
    </row>
    <row r="93" spans="1:23" ht="39.6">
      <c r="A93" s="508"/>
      <c r="B93" s="482"/>
      <c r="C93" s="398" t="s">
        <v>307</v>
      </c>
      <c r="D93" s="200">
        <v>1</v>
      </c>
      <c r="E93" s="396" t="s">
        <v>308</v>
      </c>
      <c r="F93" s="451" t="s">
        <v>181</v>
      </c>
      <c r="G93" s="202" t="s">
        <v>309</v>
      </c>
      <c r="H93" s="202" t="s">
        <v>117</v>
      </c>
      <c r="I93" s="209" t="s">
        <v>118</v>
      </c>
      <c r="J93" s="211"/>
      <c r="K93" s="211"/>
      <c r="L93" s="213"/>
      <c r="M93" s="213"/>
      <c r="N93" s="213"/>
      <c r="O93" s="213"/>
      <c r="P93" s="213"/>
      <c r="Q93" s="213"/>
      <c r="R93" s="213"/>
      <c r="S93" s="264">
        <v>1</v>
      </c>
      <c r="T93" s="424"/>
      <c r="U93" s="424"/>
      <c r="V93" s="424"/>
    </row>
    <row r="94" spans="1:23" ht="39.6">
      <c r="A94" s="508"/>
      <c r="B94" s="482"/>
      <c r="C94" s="201" t="s">
        <v>310</v>
      </c>
      <c r="D94" s="200">
        <v>1</v>
      </c>
      <c r="E94" s="201" t="s">
        <v>308</v>
      </c>
      <c r="F94" s="451" t="s">
        <v>311</v>
      </c>
      <c r="G94" s="202" t="s">
        <v>309</v>
      </c>
      <c r="H94" s="202" t="s">
        <v>117</v>
      </c>
      <c r="I94" s="209" t="s">
        <v>118</v>
      </c>
      <c r="J94" s="211"/>
      <c r="K94" s="211"/>
      <c r="L94" s="213"/>
      <c r="M94" s="213"/>
      <c r="N94" s="213">
        <v>1</v>
      </c>
      <c r="O94" s="213"/>
      <c r="P94" s="213"/>
      <c r="Q94" s="213"/>
      <c r="R94" s="213"/>
      <c r="S94" s="264"/>
      <c r="T94" s="424"/>
      <c r="U94" s="424"/>
      <c r="V94" s="424"/>
    </row>
    <row r="95" spans="1:23" ht="39.6">
      <c r="A95" s="508"/>
      <c r="B95" s="482"/>
      <c r="C95" s="398" t="s">
        <v>312</v>
      </c>
      <c r="D95" s="200">
        <v>1</v>
      </c>
      <c r="E95" s="200" t="s">
        <v>308</v>
      </c>
      <c r="F95" s="451" t="s">
        <v>181</v>
      </c>
      <c r="G95" s="202" t="s">
        <v>309</v>
      </c>
      <c r="H95" s="202" t="s">
        <v>117</v>
      </c>
      <c r="I95" s="209" t="s">
        <v>118</v>
      </c>
      <c r="J95" s="211"/>
      <c r="K95" s="211">
        <v>1</v>
      </c>
      <c r="L95" s="213"/>
      <c r="M95" s="213"/>
      <c r="N95" s="213"/>
      <c r="O95" s="213"/>
      <c r="P95" s="213"/>
      <c r="Q95" s="213"/>
      <c r="R95" s="213"/>
      <c r="S95" s="264"/>
      <c r="T95" s="424"/>
      <c r="U95" s="424"/>
      <c r="V95" s="424"/>
    </row>
    <row r="96" spans="1:23" ht="39.6">
      <c r="A96" s="508"/>
      <c r="B96" s="482"/>
      <c r="C96" s="201" t="s">
        <v>313</v>
      </c>
      <c r="D96" s="200">
        <v>1</v>
      </c>
      <c r="E96" s="201" t="s">
        <v>308</v>
      </c>
      <c r="F96" s="451" t="s">
        <v>311</v>
      </c>
      <c r="G96" s="202" t="s">
        <v>309</v>
      </c>
      <c r="H96" s="202" t="s">
        <v>117</v>
      </c>
      <c r="I96" s="209" t="s">
        <v>118</v>
      </c>
      <c r="J96" s="211"/>
      <c r="K96" s="211"/>
      <c r="L96" s="213"/>
      <c r="M96" s="213"/>
      <c r="N96" s="213">
        <v>1</v>
      </c>
      <c r="O96" s="213"/>
      <c r="P96" s="213"/>
      <c r="Q96" s="213"/>
      <c r="R96" s="213"/>
      <c r="S96" s="264"/>
      <c r="T96" s="424"/>
      <c r="U96" s="424"/>
      <c r="V96" s="424"/>
    </row>
    <row r="97" spans="1:22" ht="39.6">
      <c r="A97" s="508"/>
      <c r="B97" s="482"/>
      <c r="C97" s="201" t="s">
        <v>314</v>
      </c>
      <c r="D97" s="200">
        <v>1</v>
      </c>
      <c r="E97" s="396" t="s">
        <v>308</v>
      </c>
      <c r="F97" s="451" t="s">
        <v>181</v>
      </c>
      <c r="G97" s="202" t="s">
        <v>309</v>
      </c>
      <c r="H97" s="202" t="s">
        <v>117</v>
      </c>
      <c r="I97" s="209" t="s">
        <v>118</v>
      </c>
      <c r="J97" s="211"/>
      <c r="K97" s="211"/>
      <c r="L97" s="213" t="s">
        <v>119</v>
      </c>
      <c r="M97" s="213">
        <v>1</v>
      </c>
      <c r="N97" s="213"/>
      <c r="O97" s="213"/>
      <c r="P97" s="213"/>
      <c r="Q97" s="213"/>
      <c r="R97" s="213"/>
      <c r="S97" s="264"/>
      <c r="T97" s="424"/>
      <c r="U97" s="424"/>
      <c r="V97" s="424"/>
    </row>
    <row r="98" spans="1:22" ht="39.6">
      <c r="A98" s="508"/>
      <c r="B98" s="482"/>
      <c r="C98" s="201" t="s">
        <v>315</v>
      </c>
      <c r="D98" s="200">
        <v>1</v>
      </c>
      <c r="E98" s="397" t="s">
        <v>308</v>
      </c>
      <c r="F98" s="451" t="s">
        <v>144</v>
      </c>
      <c r="G98" s="202" t="s">
        <v>309</v>
      </c>
      <c r="H98" s="202" t="s">
        <v>117</v>
      </c>
      <c r="I98" s="209" t="s">
        <v>118</v>
      </c>
      <c r="J98" s="211"/>
      <c r="K98" s="211"/>
      <c r="L98" s="213">
        <v>1</v>
      </c>
      <c r="M98" s="213"/>
      <c r="N98" s="213"/>
      <c r="O98" s="213"/>
      <c r="P98" s="213"/>
      <c r="Q98" s="213"/>
      <c r="R98" s="213"/>
      <c r="S98" s="264"/>
      <c r="T98" s="424"/>
      <c r="U98" s="424"/>
      <c r="V98" s="424"/>
    </row>
    <row r="99" spans="1:22" ht="49.35" customHeight="1">
      <c r="A99" s="508"/>
      <c r="B99" s="482"/>
      <c r="C99" s="201" t="s">
        <v>316</v>
      </c>
      <c r="D99" s="200">
        <v>1</v>
      </c>
      <c r="E99" s="201" t="s">
        <v>308</v>
      </c>
      <c r="F99" s="451" t="s">
        <v>181</v>
      </c>
      <c r="G99" s="202" t="s">
        <v>309</v>
      </c>
      <c r="H99" s="202" t="s">
        <v>117</v>
      </c>
      <c r="I99" s="209" t="s">
        <v>118</v>
      </c>
      <c r="J99" s="211"/>
      <c r="K99" s="211">
        <v>1</v>
      </c>
      <c r="L99" s="213"/>
      <c r="M99" s="213"/>
      <c r="N99" s="213"/>
      <c r="O99" s="213"/>
      <c r="P99" s="213"/>
      <c r="Q99" s="213"/>
      <c r="R99" s="213"/>
      <c r="S99" s="264"/>
      <c r="T99" s="424"/>
      <c r="U99" s="424"/>
      <c r="V99" s="424"/>
    </row>
    <row r="100" spans="1:22" ht="49.35" customHeight="1">
      <c r="A100" s="508"/>
      <c r="B100" s="482"/>
      <c r="C100" s="201" t="s">
        <v>317</v>
      </c>
      <c r="D100" s="200">
        <v>1</v>
      </c>
      <c r="E100" s="201" t="s">
        <v>308</v>
      </c>
      <c r="F100" s="451" t="s">
        <v>144</v>
      </c>
      <c r="G100" s="202" t="s">
        <v>309</v>
      </c>
      <c r="H100" s="202" t="s">
        <v>117</v>
      </c>
      <c r="I100" s="209" t="s">
        <v>118</v>
      </c>
      <c r="J100" s="211"/>
      <c r="K100" s="211"/>
      <c r="L100" s="213"/>
      <c r="M100" s="213"/>
      <c r="N100" s="213"/>
      <c r="O100" s="213"/>
      <c r="P100" s="213"/>
      <c r="Q100" s="213"/>
      <c r="R100" s="213"/>
      <c r="S100" s="264">
        <v>1</v>
      </c>
      <c r="T100" s="424"/>
      <c r="U100" s="424"/>
      <c r="V100" s="424"/>
    </row>
    <row r="101" spans="1:22" ht="49.35" customHeight="1">
      <c r="A101" s="508"/>
      <c r="B101" s="482"/>
      <c r="C101" s="201" t="s">
        <v>318</v>
      </c>
      <c r="D101" s="200">
        <v>1</v>
      </c>
      <c r="E101" s="201" t="s">
        <v>308</v>
      </c>
      <c r="F101" s="451" t="s">
        <v>181</v>
      </c>
      <c r="G101" s="202" t="s">
        <v>309</v>
      </c>
      <c r="H101" s="202" t="s">
        <v>117</v>
      </c>
      <c r="I101" s="209" t="s">
        <v>118</v>
      </c>
      <c r="J101" s="211"/>
      <c r="K101" s="211"/>
      <c r="L101" s="213"/>
      <c r="M101" s="213"/>
      <c r="N101" s="213"/>
      <c r="O101" s="213"/>
      <c r="P101" s="213"/>
      <c r="Q101" s="213">
        <v>1</v>
      </c>
      <c r="R101" s="213"/>
      <c r="S101" s="264"/>
      <c r="T101" s="424"/>
      <c r="U101" s="424"/>
      <c r="V101" s="424"/>
    </row>
    <row r="102" spans="1:22" ht="49.35" customHeight="1">
      <c r="A102" s="508"/>
      <c r="B102" s="492" t="s">
        <v>120</v>
      </c>
      <c r="C102" s="201" t="s">
        <v>319</v>
      </c>
      <c r="D102" s="200">
        <v>5</v>
      </c>
      <c r="E102" s="201" t="s">
        <v>320</v>
      </c>
      <c r="F102" s="451" t="s">
        <v>123</v>
      </c>
      <c r="G102" s="202" t="s">
        <v>139</v>
      </c>
      <c r="H102" s="202" t="s">
        <v>109</v>
      </c>
      <c r="I102" s="209" t="s">
        <v>114</v>
      </c>
      <c r="J102" s="211"/>
      <c r="K102" s="211">
        <v>5</v>
      </c>
      <c r="L102" s="213"/>
      <c r="M102" s="213"/>
      <c r="N102" s="213"/>
      <c r="O102" s="213"/>
      <c r="P102" s="213"/>
      <c r="Q102" s="213"/>
      <c r="R102" s="213"/>
      <c r="S102" s="264"/>
      <c r="T102" s="424"/>
      <c r="U102" s="424"/>
      <c r="V102" s="424"/>
    </row>
    <row r="103" spans="1:22" ht="49.35" customHeight="1">
      <c r="A103" s="508"/>
      <c r="B103" s="492" t="s">
        <v>120</v>
      </c>
      <c r="C103" s="201" t="s">
        <v>321</v>
      </c>
      <c r="D103" s="200">
        <v>30</v>
      </c>
      <c r="E103" s="201" t="s">
        <v>322</v>
      </c>
      <c r="F103" s="451" t="s">
        <v>123</v>
      </c>
      <c r="G103" s="202" t="s">
        <v>139</v>
      </c>
      <c r="H103" s="202" t="s">
        <v>109</v>
      </c>
      <c r="I103" s="209" t="s">
        <v>114</v>
      </c>
      <c r="J103" s="211"/>
      <c r="K103" s="211">
        <v>15</v>
      </c>
      <c r="L103" s="213"/>
      <c r="M103" s="213"/>
      <c r="N103" s="213">
        <v>15</v>
      </c>
      <c r="O103" s="213"/>
      <c r="P103" s="213"/>
      <c r="Q103" s="213"/>
      <c r="R103" s="213"/>
      <c r="S103" s="264"/>
      <c r="T103" s="424"/>
      <c r="U103" s="424"/>
      <c r="V103" s="424"/>
    </row>
    <row r="104" spans="1:22" ht="49.35" customHeight="1">
      <c r="A104" s="508"/>
      <c r="B104" s="492" t="s">
        <v>120</v>
      </c>
      <c r="C104" s="201" t="s">
        <v>323</v>
      </c>
      <c r="D104" s="200">
        <v>2</v>
      </c>
      <c r="E104" s="201" t="s">
        <v>324</v>
      </c>
      <c r="F104" s="451" t="s">
        <v>181</v>
      </c>
      <c r="G104" s="202" t="s">
        <v>325</v>
      </c>
      <c r="H104" s="202" t="s">
        <v>117</v>
      </c>
      <c r="I104" s="209" t="s">
        <v>118</v>
      </c>
      <c r="J104" s="211"/>
      <c r="K104" s="211">
        <v>2</v>
      </c>
      <c r="L104" s="213"/>
      <c r="M104" s="213"/>
      <c r="N104" s="213"/>
      <c r="O104" s="213"/>
      <c r="P104" s="213"/>
      <c r="Q104" s="213"/>
      <c r="R104" s="213"/>
      <c r="S104" s="264"/>
      <c r="T104" s="424"/>
      <c r="U104" s="424"/>
      <c r="V104" s="424"/>
    </row>
    <row r="105" spans="1:22" ht="49.35" customHeight="1">
      <c r="A105" s="508"/>
      <c r="B105" s="492" t="s">
        <v>120</v>
      </c>
      <c r="C105" s="201" t="s">
        <v>326</v>
      </c>
      <c r="D105" s="200">
        <v>2</v>
      </c>
      <c r="E105" s="201" t="s">
        <v>327</v>
      </c>
      <c r="F105" s="451" t="s">
        <v>181</v>
      </c>
      <c r="G105" s="202" t="s">
        <v>325</v>
      </c>
      <c r="H105" s="202" t="s">
        <v>117</v>
      </c>
      <c r="I105" s="209" t="s">
        <v>118</v>
      </c>
      <c r="J105" s="211"/>
      <c r="K105" s="211">
        <v>2</v>
      </c>
      <c r="L105" s="213"/>
      <c r="M105" s="213"/>
      <c r="N105" s="213"/>
      <c r="O105" s="213"/>
      <c r="P105" s="213"/>
      <c r="Q105" s="213"/>
      <c r="R105" s="213"/>
      <c r="S105" s="264"/>
      <c r="T105" s="424"/>
      <c r="U105" s="424"/>
      <c r="V105" s="424"/>
    </row>
    <row r="106" spans="1:22" ht="49.35" customHeight="1">
      <c r="A106" s="508"/>
      <c r="B106" s="492" t="s">
        <v>120</v>
      </c>
      <c r="C106" s="201" t="s">
        <v>328</v>
      </c>
      <c r="D106" s="200">
        <v>2</v>
      </c>
      <c r="E106" s="201" t="s">
        <v>329</v>
      </c>
      <c r="F106" s="451" t="s">
        <v>181</v>
      </c>
      <c r="G106" s="202" t="s">
        <v>325</v>
      </c>
      <c r="H106" s="202" t="s">
        <v>117</v>
      </c>
      <c r="I106" s="209" t="s">
        <v>118</v>
      </c>
      <c r="J106" s="211"/>
      <c r="K106" s="211">
        <v>2</v>
      </c>
      <c r="L106" s="213"/>
      <c r="M106" s="213"/>
      <c r="N106" s="213"/>
      <c r="O106" s="213"/>
      <c r="P106" s="213"/>
      <c r="Q106" s="213"/>
      <c r="R106" s="213"/>
      <c r="S106" s="264"/>
      <c r="T106" s="424"/>
      <c r="U106" s="424"/>
      <c r="V106" s="424"/>
    </row>
    <row r="107" spans="1:22" ht="49.35" customHeight="1">
      <c r="A107" s="508"/>
      <c r="B107" s="492" t="s">
        <v>120</v>
      </c>
      <c r="C107" s="201" t="s">
        <v>330</v>
      </c>
      <c r="D107" s="200">
        <v>2</v>
      </c>
      <c r="E107" s="201" t="s">
        <v>331</v>
      </c>
      <c r="F107" s="451" t="s">
        <v>181</v>
      </c>
      <c r="G107" s="202" t="s">
        <v>325</v>
      </c>
      <c r="H107" s="202" t="s">
        <v>117</v>
      </c>
      <c r="I107" s="209" t="s">
        <v>118</v>
      </c>
      <c r="J107" s="211"/>
      <c r="K107" s="211"/>
      <c r="L107" s="213"/>
      <c r="M107" s="213"/>
      <c r="N107" s="213">
        <v>2</v>
      </c>
      <c r="O107" s="213"/>
      <c r="P107" s="213"/>
      <c r="Q107" s="213"/>
      <c r="R107" s="213"/>
      <c r="S107" s="264"/>
      <c r="T107" s="424"/>
      <c r="U107" s="424"/>
      <c r="V107" s="424"/>
    </row>
    <row r="108" spans="1:22" ht="49.35" customHeight="1">
      <c r="A108" s="508"/>
      <c r="B108" s="492" t="s">
        <v>120</v>
      </c>
      <c r="C108" s="201" t="s">
        <v>332</v>
      </c>
      <c r="D108" s="200">
        <v>2</v>
      </c>
      <c r="E108" s="201" t="s">
        <v>333</v>
      </c>
      <c r="F108" s="451" t="s">
        <v>181</v>
      </c>
      <c r="G108" s="202" t="s">
        <v>325</v>
      </c>
      <c r="H108" s="202" t="s">
        <v>117</v>
      </c>
      <c r="I108" s="209" t="s">
        <v>118</v>
      </c>
      <c r="J108" s="211"/>
      <c r="K108" s="211"/>
      <c r="L108" s="213"/>
      <c r="M108" s="213"/>
      <c r="N108" s="213">
        <v>2</v>
      </c>
      <c r="O108" s="213"/>
      <c r="P108" s="213"/>
      <c r="Q108" s="213"/>
      <c r="R108" s="213"/>
      <c r="S108" s="264"/>
      <c r="T108" s="424"/>
      <c r="U108" s="424"/>
      <c r="V108" s="424"/>
    </row>
    <row r="109" spans="1:22" ht="30.6" customHeight="1">
      <c r="A109" s="508"/>
      <c r="B109" s="492" t="s">
        <v>120</v>
      </c>
      <c r="C109" s="201" t="s">
        <v>334</v>
      </c>
      <c r="D109" s="200">
        <v>2</v>
      </c>
      <c r="E109" s="201" t="s">
        <v>335</v>
      </c>
      <c r="F109" s="451" t="s">
        <v>181</v>
      </c>
      <c r="G109" s="202" t="s">
        <v>325</v>
      </c>
      <c r="H109" s="202" t="s">
        <v>117</v>
      </c>
      <c r="I109" s="209" t="s">
        <v>118</v>
      </c>
      <c r="J109" s="211"/>
      <c r="K109" s="211"/>
      <c r="L109" s="213"/>
      <c r="M109" s="213"/>
      <c r="N109" s="213">
        <v>2</v>
      </c>
      <c r="O109" s="213"/>
      <c r="P109" s="213"/>
      <c r="Q109" s="213"/>
      <c r="R109" s="213"/>
      <c r="S109" s="264"/>
      <c r="T109" s="424"/>
      <c r="U109" s="424"/>
      <c r="V109" s="424"/>
    </row>
    <row r="110" spans="1:22" ht="30.6" customHeight="1">
      <c r="A110" s="508"/>
      <c r="B110" s="492" t="s">
        <v>120</v>
      </c>
      <c r="C110" s="201" t="s">
        <v>336</v>
      </c>
      <c r="D110" s="200">
        <v>1</v>
      </c>
      <c r="E110" s="201" t="s">
        <v>337</v>
      </c>
      <c r="F110" s="451" t="s">
        <v>181</v>
      </c>
      <c r="G110" s="202" t="s">
        <v>325</v>
      </c>
      <c r="H110" s="202" t="s">
        <v>117</v>
      </c>
      <c r="I110" s="209" t="s">
        <v>118</v>
      </c>
      <c r="J110" s="211"/>
      <c r="K110" s="211"/>
      <c r="L110" s="213"/>
      <c r="M110" s="213"/>
      <c r="N110" s="213">
        <v>1</v>
      </c>
      <c r="O110" s="213"/>
      <c r="P110" s="213"/>
      <c r="Q110" s="213"/>
      <c r="R110" s="213"/>
      <c r="S110" s="264"/>
      <c r="T110" s="424"/>
      <c r="U110" s="424"/>
      <c r="V110" s="424"/>
    </row>
    <row r="111" spans="1:22" ht="25.95" customHeight="1">
      <c r="A111" s="508"/>
      <c r="B111" s="492" t="s">
        <v>120</v>
      </c>
      <c r="C111" s="201" t="s">
        <v>338</v>
      </c>
      <c r="D111" s="200">
        <v>2</v>
      </c>
      <c r="E111" s="201" t="s">
        <v>339</v>
      </c>
      <c r="F111" s="451" t="s">
        <v>181</v>
      </c>
      <c r="G111" s="202" t="s">
        <v>325</v>
      </c>
      <c r="H111" s="202" t="s">
        <v>117</v>
      </c>
      <c r="I111" s="209" t="s">
        <v>118</v>
      </c>
      <c r="J111" s="211"/>
      <c r="K111" s="211">
        <v>1</v>
      </c>
      <c r="L111" s="213"/>
      <c r="M111" s="213"/>
      <c r="N111" s="213">
        <v>1</v>
      </c>
      <c r="O111" s="213"/>
      <c r="P111" s="213"/>
      <c r="Q111" s="213"/>
      <c r="R111" s="213"/>
      <c r="S111" s="264"/>
      <c r="T111" s="424"/>
      <c r="U111" s="424"/>
      <c r="V111" s="424"/>
    </row>
    <row r="112" spans="1:22" ht="27.6" customHeight="1">
      <c r="A112" s="508"/>
      <c r="B112" s="492" t="s">
        <v>120</v>
      </c>
      <c r="C112" s="311" t="s">
        <v>340</v>
      </c>
      <c r="D112" s="200">
        <v>1</v>
      </c>
      <c r="E112" s="201" t="s">
        <v>341</v>
      </c>
      <c r="F112" s="451" t="s">
        <v>181</v>
      </c>
      <c r="G112" s="202" t="s">
        <v>325</v>
      </c>
      <c r="H112" s="202" t="s">
        <v>117</v>
      </c>
      <c r="I112" s="209" t="s">
        <v>118</v>
      </c>
      <c r="J112" s="211"/>
      <c r="K112" s="211"/>
      <c r="L112" s="213"/>
      <c r="M112" s="213"/>
      <c r="N112" s="213">
        <v>1</v>
      </c>
      <c r="O112" s="213"/>
      <c r="P112" s="213"/>
      <c r="Q112" s="213"/>
      <c r="R112" s="213"/>
      <c r="S112" s="264"/>
      <c r="T112" s="424"/>
      <c r="U112" s="424"/>
      <c r="V112" s="424"/>
    </row>
    <row r="113" spans="1:22" ht="22.95" customHeight="1">
      <c r="A113" s="508"/>
      <c r="B113" s="492" t="s">
        <v>120</v>
      </c>
      <c r="C113" s="190" t="s">
        <v>342</v>
      </c>
      <c r="D113" s="396">
        <v>1</v>
      </c>
      <c r="E113" s="190" t="s">
        <v>343</v>
      </c>
      <c r="F113" s="451" t="s">
        <v>181</v>
      </c>
      <c r="G113" s="202" t="s">
        <v>325</v>
      </c>
      <c r="H113" s="202" t="s">
        <v>117</v>
      </c>
      <c r="I113" s="209" t="s">
        <v>118</v>
      </c>
      <c r="J113" s="211"/>
      <c r="K113" s="211"/>
      <c r="L113" s="213"/>
      <c r="M113" s="213"/>
      <c r="N113" s="213">
        <v>1</v>
      </c>
      <c r="O113" s="213"/>
      <c r="P113" s="213"/>
      <c r="Q113" s="213"/>
      <c r="R113" s="213"/>
      <c r="S113" s="264"/>
      <c r="T113" s="424"/>
      <c r="U113" s="424"/>
      <c r="V113" s="424"/>
    </row>
    <row r="114" spans="1:22" ht="23.4" customHeight="1">
      <c r="A114" s="508"/>
      <c r="B114" s="492" t="s">
        <v>120</v>
      </c>
      <c r="C114" s="190" t="s">
        <v>344</v>
      </c>
      <c r="D114" s="396">
        <v>2</v>
      </c>
      <c r="E114" s="190" t="s">
        <v>345</v>
      </c>
      <c r="F114" s="451" t="s">
        <v>107</v>
      </c>
      <c r="G114" s="202" t="s">
        <v>325</v>
      </c>
      <c r="H114" s="202" t="s">
        <v>117</v>
      </c>
      <c r="I114" s="209" t="s">
        <v>118</v>
      </c>
      <c r="J114" s="211"/>
      <c r="K114" s="211">
        <v>1</v>
      </c>
      <c r="L114" s="213"/>
      <c r="M114" s="213"/>
      <c r="N114" s="213">
        <v>1</v>
      </c>
      <c r="O114" s="213"/>
      <c r="P114" s="213"/>
      <c r="Q114" s="213"/>
      <c r="R114" s="213"/>
      <c r="S114" s="264"/>
      <c r="T114" s="424"/>
      <c r="U114" s="424"/>
      <c r="V114" s="424"/>
    </row>
    <row r="115" spans="1:22" ht="22.95" customHeight="1">
      <c r="A115" s="508"/>
      <c r="B115" s="492" t="s">
        <v>120</v>
      </c>
      <c r="C115" s="201" t="s">
        <v>346</v>
      </c>
      <c r="D115" s="200">
        <v>3</v>
      </c>
      <c r="E115" s="201" t="s">
        <v>347</v>
      </c>
      <c r="F115" s="451" t="s">
        <v>181</v>
      </c>
      <c r="G115" s="202" t="s">
        <v>325</v>
      </c>
      <c r="H115" s="202" t="s">
        <v>117</v>
      </c>
      <c r="I115" s="209" t="s">
        <v>118</v>
      </c>
      <c r="J115" s="211"/>
      <c r="K115" s="211"/>
      <c r="L115" s="213"/>
      <c r="M115" s="213"/>
      <c r="N115" s="213">
        <v>3</v>
      </c>
      <c r="O115" s="213"/>
      <c r="P115" s="213"/>
      <c r="Q115" s="213"/>
      <c r="R115" s="213"/>
      <c r="S115" s="264"/>
      <c r="T115" s="424"/>
      <c r="U115" s="424"/>
      <c r="V115" s="424"/>
    </row>
    <row r="116" spans="1:22" ht="25.35" customHeight="1">
      <c r="A116" s="508"/>
      <c r="B116" s="482"/>
      <c r="C116" s="190" t="s">
        <v>348</v>
      </c>
      <c r="D116" s="396">
        <v>3</v>
      </c>
      <c r="E116" s="190" t="s">
        <v>347</v>
      </c>
      <c r="F116" s="451" t="s">
        <v>186</v>
      </c>
      <c r="G116" s="202" t="s">
        <v>325</v>
      </c>
      <c r="H116" s="202" t="s">
        <v>117</v>
      </c>
      <c r="I116" s="209" t="s">
        <v>349</v>
      </c>
      <c r="J116" s="211"/>
      <c r="K116" s="211">
        <v>2</v>
      </c>
      <c r="L116" s="213"/>
      <c r="M116" s="213"/>
      <c r="N116" s="213">
        <v>1</v>
      </c>
      <c r="O116" s="213"/>
      <c r="P116" s="213"/>
      <c r="Q116" s="213"/>
      <c r="R116" s="213"/>
      <c r="S116" s="264"/>
      <c r="T116" s="424"/>
      <c r="U116" s="424"/>
      <c r="V116" s="424"/>
    </row>
    <row r="117" spans="1:22" ht="24.6" customHeight="1">
      <c r="A117" s="508"/>
      <c r="B117" s="482"/>
      <c r="C117" s="201" t="s">
        <v>350</v>
      </c>
      <c r="D117" s="200">
        <v>136</v>
      </c>
      <c r="E117" s="201" t="s">
        <v>351</v>
      </c>
      <c r="F117" s="451" t="s">
        <v>352</v>
      </c>
      <c r="G117" s="202" t="s">
        <v>353</v>
      </c>
      <c r="H117" s="202" t="s">
        <v>109</v>
      </c>
      <c r="I117" s="209" t="s">
        <v>128</v>
      </c>
      <c r="J117" s="211"/>
      <c r="K117" s="211"/>
      <c r="L117" s="213">
        <v>136</v>
      </c>
      <c r="M117" s="213"/>
      <c r="N117" s="213"/>
      <c r="O117" s="213"/>
      <c r="P117" s="213"/>
      <c r="Q117" s="213"/>
      <c r="R117" s="213"/>
      <c r="S117" s="264"/>
      <c r="T117" s="424"/>
      <c r="U117" s="424"/>
      <c r="V117" s="424"/>
    </row>
    <row r="118" spans="1:22" ht="35.4" customHeight="1">
      <c r="A118" s="508"/>
      <c r="B118" s="482"/>
      <c r="C118" s="201" t="s">
        <v>354</v>
      </c>
      <c r="D118" s="200">
        <v>128</v>
      </c>
      <c r="E118" s="201" t="s">
        <v>355</v>
      </c>
      <c r="F118" s="451" t="s">
        <v>352</v>
      </c>
      <c r="G118" s="202" t="s">
        <v>356</v>
      </c>
      <c r="H118" s="202" t="s">
        <v>109</v>
      </c>
      <c r="I118" s="209" t="s">
        <v>128</v>
      </c>
      <c r="J118" s="211"/>
      <c r="K118" s="211"/>
      <c r="L118" s="213">
        <v>128</v>
      </c>
      <c r="M118" s="213"/>
      <c r="N118" s="213"/>
      <c r="O118" s="213"/>
      <c r="P118" s="213"/>
      <c r="Q118" s="213"/>
      <c r="R118" s="213"/>
      <c r="S118" s="264"/>
      <c r="T118" s="424"/>
      <c r="U118" s="424"/>
      <c r="V118" s="424"/>
    </row>
    <row r="119" spans="1:22" ht="33.6" customHeight="1">
      <c r="A119" s="508"/>
      <c r="B119" s="482"/>
      <c r="C119" s="190" t="s">
        <v>357</v>
      </c>
      <c r="D119" s="396">
        <v>74</v>
      </c>
      <c r="E119" s="190" t="s">
        <v>358</v>
      </c>
      <c r="F119" s="451" t="s">
        <v>352</v>
      </c>
      <c r="G119" s="202" t="s">
        <v>359</v>
      </c>
      <c r="H119" s="202" t="s">
        <v>109</v>
      </c>
      <c r="I119" s="209" t="s">
        <v>128</v>
      </c>
      <c r="J119" s="211"/>
      <c r="K119" s="211"/>
      <c r="L119" s="213">
        <v>74</v>
      </c>
      <c r="M119" s="213"/>
      <c r="N119" s="213"/>
      <c r="O119" s="213"/>
      <c r="P119" s="213"/>
      <c r="Q119" s="213"/>
      <c r="R119" s="213"/>
      <c r="S119" s="264"/>
      <c r="T119" s="424"/>
      <c r="U119" s="424"/>
      <c r="V119" s="424"/>
    </row>
    <row r="120" spans="1:22" ht="33" customHeight="1">
      <c r="A120" s="508"/>
      <c r="B120" s="482"/>
      <c r="C120" s="201" t="s">
        <v>360</v>
      </c>
      <c r="D120" s="200">
        <v>105</v>
      </c>
      <c r="E120" s="201" t="s">
        <v>361</v>
      </c>
      <c r="F120" s="451" t="s">
        <v>352</v>
      </c>
      <c r="G120" s="202" t="s">
        <v>362</v>
      </c>
      <c r="H120" s="202" t="s">
        <v>109</v>
      </c>
      <c r="I120" s="209" t="s">
        <v>128</v>
      </c>
      <c r="J120" s="211"/>
      <c r="K120" s="211"/>
      <c r="L120" s="213">
        <v>105</v>
      </c>
      <c r="M120" s="213"/>
      <c r="N120" s="213"/>
      <c r="O120" s="213"/>
      <c r="P120" s="213"/>
      <c r="Q120" s="213"/>
      <c r="R120" s="213"/>
      <c r="S120" s="264"/>
      <c r="T120" s="424"/>
      <c r="U120" s="424"/>
      <c r="V120" s="424"/>
    </row>
    <row r="121" spans="1:22" ht="33" customHeight="1">
      <c r="A121" s="508"/>
      <c r="B121" s="482"/>
      <c r="C121" s="190" t="s">
        <v>363</v>
      </c>
      <c r="D121" s="396">
        <v>31</v>
      </c>
      <c r="E121" s="190" t="s">
        <v>364</v>
      </c>
      <c r="F121" s="451" t="s">
        <v>352</v>
      </c>
      <c r="G121" s="202" t="s">
        <v>365</v>
      </c>
      <c r="H121" s="202" t="s">
        <v>109</v>
      </c>
      <c r="I121" s="209" t="s">
        <v>128</v>
      </c>
      <c r="J121" s="211"/>
      <c r="K121" s="211"/>
      <c r="L121" s="213">
        <v>31</v>
      </c>
      <c r="M121" s="213"/>
      <c r="N121" s="213"/>
      <c r="O121" s="213"/>
      <c r="P121" s="213"/>
      <c r="Q121" s="213"/>
      <c r="R121" s="213"/>
      <c r="S121" s="264"/>
      <c r="T121" s="424"/>
      <c r="U121" s="424"/>
      <c r="V121" s="424"/>
    </row>
    <row r="122" spans="1:22" ht="33" customHeight="1">
      <c r="A122" s="508"/>
      <c r="B122" s="482"/>
      <c r="C122" s="201" t="s">
        <v>366</v>
      </c>
      <c r="D122" s="200">
        <v>47</v>
      </c>
      <c r="E122" s="201" t="s">
        <v>367</v>
      </c>
      <c r="F122" s="451" t="s">
        <v>352</v>
      </c>
      <c r="G122" s="202" t="s">
        <v>368</v>
      </c>
      <c r="H122" s="202" t="s">
        <v>109</v>
      </c>
      <c r="I122" s="209" t="s">
        <v>128</v>
      </c>
      <c r="J122" s="211"/>
      <c r="K122" s="211"/>
      <c r="L122" s="213">
        <v>47</v>
      </c>
      <c r="M122" s="213"/>
      <c r="N122" s="213"/>
      <c r="O122" s="213"/>
      <c r="P122" s="213"/>
      <c r="Q122" s="213"/>
      <c r="R122" s="213"/>
      <c r="S122" s="264"/>
      <c r="T122" s="424"/>
      <c r="U122" s="424"/>
      <c r="V122" s="424"/>
    </row>
    <row r="123" spans="1:22" ht="48" customHeight="1">
      <c r="A123" s="508"/>
      <c r="B123" s="482"/>
      <c r="C123" s="190" t="s">
        <v>369</v>
      </c>
      <c r="D123" s="396">
        <v>34</v>
      </c>
      <c r="E123" s="190" t="s">
        <v>370</v>
      </c>
      <c r="F123" s="451" t="s">
        <v>352</v>
      </c>
      <c r="G123" s="202" t="s">
        <v>371</v>
      </c>
      <c r="H123" s="202" t="s">
        <v>109</v>
      </c>
      <c r="I123" s="209" t="s">
        <v>128</v>
      </c>
      <c r="J123" s="211"/>
      <c r="K123" s="211"/>
      <c r="L123" s="213">
        <v>34</v>
      </c>
      <c r="M123" s="213"/>
      <c r="N123" s="213"/>
      <c r="O123" s="213"/>
      <c r="P123" s="213"/>
      <c r="Q123" s="213"/>
      <c r="R123" s="213"/>
      <c r="S123" s="264"/>
      <c r="T123" s="424"/>
      <c r="U123" s="424"/>
      <c r="V123" s="424"/>
    </row>
    <row r="124" spans="1:22" ht="48" customHeight="1">
      <c r="A124" s="508"/>
      <c r="B124" s="482"/>
      <c r="C124" s="311" t="s">
        <v>372</v>
      </c>
      <c r="D124" s="200">
        <v>20</v>
      </c>
      <c r="E124" s="201" t="s">
        <v>373</v>
      </c>
      <c r="F124" s="451" t="s">
        <v>352</v>
      </c>
      <c r="G124" s="202" t="s">
        <v>374</v>
      </c>
      <c r="H124" s="202" t="s">
        <v>109</v>
      </c>
      <c r="I124" s="209" t="s">
        <v>128</v>
      </c>
      <c r="J124" s="211"/>
      <c r="K124" s="211"/>
      <c r="L124" s="213">
        <v>20</v>
      </c>
      <c r="M124" s="213"/>
      <c r="N124" s="213"/>
      <c r="O124" s="213"/>
      <c r="P124" s="213"/>
      <c r="Q124" s="213"/>
      <c r="R124" s="213"/>
      <c r="S124" s="264"/>
      <c r="T124" s="424"/>
      <c r="U124" s="424"/>
      <c r="V124" s="424"/>
    </row>
    <row r="125" spans="1:22" ht="48" customHeight="1">
      <c r="A125" s="508"/>
      <c r="B125" s="482"/>
      <c r="C125" s="201" t="s">
        <v>375</v>
      </c>
      <c r="D125" s="200">
        <v>121</v>
      </c>
      <c r="E125" s="201" t="s">
        <v>376</v>
      </c>
      <c r="F125" s="451" t="s">
        <v>352</v>
      </c>
      <c r="G125" s="202" t="s">
        <v>377</v>
      </c>
      <c r="H125" s="202" t="s">
        <v>109</v>
      </c>
      <c r="I125" s="209" t="s">
        <v>128</v>
      </c>
      <c r="J125" s="211"/>
      <c r="K125" s="211"/>
      <c r="L125" s="213">
        <v>121</v>
      </c>
      <c r="M125" s="213"/>
      <c r="N125" s="213"/>
      <c r="O125" s="213"/>
      <c r="P125" s="213"/>
      <c r="Q125" s="213"/>
      <c r="R125" s="213"/>
      <c r="S125" s="264"/>
      <c r="T125" s="424"/>
      <c r="U125" s="424"/>
      <c r="V125" s="424"/>
    </row>
    <row r="126" spans="1:22" ht="48" customHeight="1">
      <c r="A126" s="508"/>
      <c r="B126" s="482"/>
      <c r="C126" s="311" t="s">
        <v>378</v>
      </c>
      <c r="D126" s="200">
        <v>900</v>
      </c>
      <c r="E126" s="201" t="s">
        <v>379</v>
      </c>
      <c r="F126" s="451" t="s">
        <v>186</v>
      </c>
      <c r="G126" s="202" t="s">
        <v>380</v>
      </c>
      <c r="H126" s="202" t="s">
        <v>109</v>
      </c>
      <c r="I126" s="209" t="s">
        <v>128</v>
      </c>
      <c r="J126" s="211">
        <v>10</v>
      </c>
      <c r="K126" s="211">
        <v>80</v>
      </c>
      <c r="L126" s="213">
        <v>700</v>
      </c>
      <c r="M126" s="213">
        <v>50</v>
      </c>
      <c r="N126" s="213">
        <v>20</v>
      </c>
      <c r="O126" s="213">
        <v>10</v>
      </c>
      <c r="P126" s="213">
        <v>20</v>
      </c>
      <c r="Q126" s="213">
        <v>4</v>
      </c>
      <c r="R126" s="213"/>
      <c r="S126" s="264">
        <v>6</v>
      </c>
      <c r="T126" s="424"/>
      <c r="U126" s="424"/>
      <c r="V126" s="424"/>
    </row>
    <row r="127" spans="1:22" ht="48" customHeight="1">
      <c r="A127" s="508"/>
      <c r="B127" s="482"/>
      <c r="C127" s="201" t="s">
        <v>381</v>
      </c>
      <c r="D127" s="200">
        <v>3</v>
      </c>
      <c r="E127" s="201" t="s">
        <v>382</v>
      </c>
      <c r="F127" s="451" t="s">
        <v>167</v>
      </c>
      <c r="G127" s="202" t="s">
        <v>383</v>
      </c>
      <c r="H127" s="202" t="s">
        <v>109</v>
      </c>
      <c r="I127" s="209" t="s">
        <v>110</v>
      </c>
      <c r="J127" s="211"/>
      <c r="K127" s="211"/>
      <c r="L127" s="213"/>
      <c r="M127" s="213"/>
      <c r="N127" s="213"/>
      <c r="O127" s="213"/>
      <c r="P127" s="213">
        <v>3</v>
      </c>
      <c r="Q127" s="213"/>
      <c r="R127" s="213"/>
      <c r="S127" s="264"/>
      <c r="T127" s="424"/>
      <c r="U127" s="424"/>
      <c r="V127" s="424"/>
    </row>
    <row r="128" spans="1:22" ht="48" customHeight="1">
      <c r="A128" s="508"/>
      <c r="B128" s="482"/>
      <c r="C128" s="444" t="s">
        <v>384</v>
      </c>
      <c r="D128" s="428">
        <v>3</v>
      </c>
      <c r="E128" s="427" t="s">
        <v>385</v>
      </c>
      <c r="F128" s="452" t="s">
        <v>167</v>
      </c>
      <c r="G128" s="428" t="s">
        <v>383</v>
      </c>
      <c r="H128" s="428" t="s">
        <v>109</v>
      </c>
      <c r="I128" s="429" t="s">
        <v>110</v>
      </c>
      <c r="J128" s="211"/>
      <c r="K128" s="211"/>
      <c r="L128" s="213"/>
      <c r="M128" s="213"/>
      <c r="N128" s="428"/>
      <c r="O128" s="213"/>
      <c r="P128" s="213">
        <v>3</v>
      </c>
      <c r="Q128" s="213"/>
      <c r="R128" s="213"/>
      <c r="S128" s="264"/>
      <c r="T128" s="424"/>
      <c r="U128" s="424"/>
      <c r="V128" s="424"/>
    </row>
    <row r="129" spans="1:23" ht="48" customHeight="1">
      <c r="A129" s="508"/>
      <c r="B129" s="482"/>
      <c r="C129" s="430" t="s">
        <v>386</v>
      </c>
      <c r="D129" s="430">
        <v>3</v>
      </c>
      <c r="E129" s="430" t="s">
        <v>387</v>
      </c>
      <c r="F129" s="453" t="s">
        <v>167</v>
      </c>
      <c r="G129" s="430" t="s">
        <v>383</v>
      </c>
      <c r="H129" s="430" t="s">
        <v>109</v>
      </c>
      <c r="I129" s="431" t="s">
        <v>128</v>
      </c>
      <c r="J129" s="211"/>
      <c r="K129" s="211"/>
      <c r="L129" s="213"/>
      <c r="M129" s="213"/>
      <c r="N129" s="430"/>
      <c r="O129" s="213"/>
      <c r="P129" s="213">
        <v>3</v>
      </c>
      <c r="Q129" s="213"/>
      <c r="R129" s="213"/>
      <c r="S129" s="264"/>
      <c r="T129" s="424"/>
      <c r="U129" s="424"/>
      <c r="V129" s="424"/>
    </row>
    <row r="130" spans="1:23" ht="43.95" customHeight="1">
      <c r="A130" s="508"/>
      <c r="B130" s="482"/>
      <c r="C130" s="427" t="s">
        <v>388</v>
      </c>
      <c r="D130" s="428">
        <v>3</v>
      </c>
      <c r="E130" s="427" t="s">
        <v>389</v>
      </c>
      <c r="F130" s="452" t="s">
        <v>194</v>
      </c>
      <c r="G130" s="428" t="s">
        <v>383</v>
      </c>
      <c r="H130" s="428" t="s">
        <v>109</v>
      </c>
      <c r="I130" s="429" t="s">
        <v>128</v>
      </c>
      <c r="J130" s="211"/>
      <c r="K130" s="211"/>
      <c r="L130" s="213"/>
      <c r="M130" s="213"/>
      <c r="N130" s="428"/>
      <c r="O130" s="213"/>
      <c r="P130" s="213">
        <v>3</v>
      </c>
      <c r="Q130" s="213"/>
      <c r="R130" s="213"/>
      <c r="S130" s="264"/>
      <c r="T130" s="424"/>
      <c r="U130" s="424"/>
      <c r="V130" s="424"/>
    </row>
    <row r="131" spans="1:23" ht="43.95" customHeight="1">
      <c r="A131" s="508"/>
      <c r="B131" s="482"/>
      <c r="C131" s="427" t="s">
        <v>390</v>
      </c>
      <c r="D131" s="428">
        <v>88</v>
      </c>
      <c r="E131" s="427" t="s">
        <v>391</v>
      </c>
      <c r="F131" s="452" t="s">
        <v>123</v>
      </c>
      <c r="G131" s="428" t="s">
        <v>392</v>
      </c>
      <c r="H131" s="202" t="s">
        <v>109</v>
      </c>
      <c r="I131" s="209" t="s">
        <v>128</v>
      </c>
      <c r="J131" s="211"/>
      <c r="K131" s="211">
        <v>35</v>
      </c>
      <c r="L131" s="213"/>
      <c r="M131" s="213"/>
      <c r="N131" s="428">
        <v>20</v>
      </c>
      <c r="O131" s="213">
        <v>18</v>
      </c>
      <c r="P131" s="213">
        <v>10</v>
      </c>
      <c r="Q131" s="213"/>
      <c r="R131" s="213"/>
      <c r="S131" s="264"/>
      <c r="T131" s="424"/>
      <c r="U131" s="424"/>
      <c r="V131" s="424">
        <v>5</v>
      </c>
    </row>
    <row r="132" spans="1:23" ht="43.95" customHeight="1">
      <c r="A132" s="508"/>
      <c r="B132" s="482"/>
      <c r="C132" s="430" t="s">
        <v>393</v>
      </c>
      <c r="D132" s="430">
        <v>149</v>
      </c>
      <c r="E132" s="430" t="s">
        <v>394</v>
      </c>
      <c r="F132" s="453" t="s">
        <v>123</v>
      </c>
      <c r="G132" s="432" t="s">
        <v>395</v>
      </c>
      <c r="H132" s="202" t="s">
        <v>109</v>
      </c>
      <c r="I132" s="209" t="s">
        <v>128</v>
      </c>
      <c r="J132" s="211"/>
      <c r="K132" s="211">
        <v>60</v>
      </c>
      <c r="L132" s="213"/>
      <c r="M132" s="213"/>
      <c r="N132" s="430">
        <v>37</v>
      </c>
      <c r="O132" s="213">
        <v>18</v>
      </c>
      <c r="P132" s="213">
        <v>12</v>
      </c>
      <c r="Q132" s="213"/>
      <c r="R132" s="213"/>
      <c r="S132" s="264"/>
      <c r="T132" s="424"/>
      <c r="U132" s="424"/>
      <c r="V132" s="424">
        <v>22</v>
      </c>
    </row>
    <row r="133" spans="1:23" ht="43.95" customHeight="1">
      <c r="A133" s="508"/>
      <c r="B133" s="482"/>
      <c r="C133" s="427" t="s">
        <v>396</v>
      </c>
      <c r="D133" s="428">
        <v>20</v>
      </c>
      <c r="E133" s="427" t="s">
        <v>397</v>
      </c>
      <c r="F133" s="452" t="s">
        <v>123</v>
      </c>
      <c r="G133" s="428" t="s">
        <v>398</v>
      </c>
      <c r="H133" s="202" t="s">
        <v>109</v>
      </c>
      <c r="I133" s="209" t="s">
        <v>128</v>
      </c>
      <c r="J133" s="211"/>
      <c r="K133" s="211">
        <v>15</v>
      </c>
      <c r="L133" s="213"/>
      <c r="M133" s="213"/>
      <c r="N133" s="428"/>
      <c r="O133" s="213">
        <v>5</v>
      </c>
      <c r="P133" s="213"/>
      <c r="Q133" s="213"/>
      <c r="R133" s="213"/>
      <c r="S133" s="264"/>
      <c r="T133" s="424"/>
      <c r="U133" s="424"/>
      <c r="V133" s="424"/>
    </row>
    <row r="134" spans="1:23" ht="43.95" customHeight="1">
      <c r="A134" s="508"/>
      <c r="B134" s="482"/>
      <c r="C134" s="427" t="s">
        <v>399</v>
      </c>
      <c r="D134" s="428">
        <v>18</v>
      </c>
      <c r="E134" s="427" t="s">
        <v>400</v>
      </c>
      <c r="F134" s="452" t="s">
        <v>123</v>
      </c>
      <c r="G134" s="428" t="s">
        <v>401</v>
      </c>
      <c r="H134" s="428" t="s">
        <v>109</v>
      </c>
      <c r="I134" s="429" t="s">
        <v>128</v>
      </c>
      <c r="J134" s="211"/>
      <c r="K134" s="211">
        <v>5</v>
      </c>
      <c r="L134" s="213"/>
      <c r="M134" s="213"/>
      <c r="N134" s="428">
        <v>3</v>
      </c>
      <c r="O134" s="213">
        <v>10</v>
      </c>
      <c r="P134" s="213"/>
      <c r="Q134" s="213"/>
      <c r="R134" s="213"/>
      <c r="S134" s="264"/>
      <c r="T134" s="424"/>
      <c r="U134" s="424"/>
      <c r="V134" s="424"/>
    </row>
    <row r="135" spans="1:23" ht="43.95" customHeight="1">
      <c r="A135" s="508"/>
      <c r="B135" s="482"/>
      <c r="C135" s="430" t="s">
        <v>402</v>
      </c>
      <c r="D135" s="430">
        <v>40</v>
      </c>
      <c r="E135" s="433" t="s">
        <v>403</v>
      </c>
      <c r="F135" s="454" t="s">
        <v>123</v>
      </c>
      <c r="G135" s="430" t="s">
        <v>401</v>
      </c>
      <c r="H135" s="430" t="s">
        <v>109</v>
      </c>
      <c r="I135" s="431" t="s">
        <v>128</v>
      </c>
      <c r="J135" s="211"/>
      <c r="K135" s="211">
        <v>20</v>
      </c>
      <c r="L135" s="213"/>
      <c r="M135" s="213"/>
      <c r="N135" s="430">
        <v>5</v>
      </c>
      <c r="O135" s="213">
        <v>15</v>
      </c>
      <c r="P135" s="213"/>
      <c r="Q135" s="213"/>
      <c r="R135" s="213"/>
      <c r="S135" s="264"/>
      <c r="T135" s="424"/>
      <c r="U135" s="424"/>
      <c r="V135" s="424"/>
    </row>
    <row r="136" spans="1:23" ht="43.95" customHeight="1">
      <c r="A136" s="508"/>
      <c r="B136" s="482"/>
      <c r="C136" s="427" t="s">
        <v>404</v>
      </c>
      <c r="D136" s="428">
        <v>40</v>
      </c>
      <c r="E136" s="397" t="s">
        <v>405</v>
      </c>
      <c r="F136" s="426" t="s">
        <v>123</v>
      </c>
      <c r="G136" s="420" t="s">
        <v>401</v>
      </c>
      <c r="H136" s="420" t="s">
        <v>109</v>
      </c>
      <c r="I136" s="421" t="s">
        <v>128</v>
      </c>
      <c r="J136" s="422"/>
      <c r="K136" s="422">
        <v>20</v>
      </c>
      <c r="L136" s="423"/>
      <c r="M136" s="423"/>
      <c r="N136" s="428">
        <v>5</v>
      </c>
      <c r="O136" s="423">
        <v>15</v>
      </c>
      <c r="P136" s="423"/>
      <c r="Q136" s="423"/>
      <c r="R136" s="423"/>
      <c r="S136" s="424"/>
      <c r="T136" s="424"/>
      <c r="U136" s="424"/>
      <c r="V136" s="424"/>
    </row>
    <row r="137" spans="1:23" ht="43.95" customHeight="1">
      <c r="A137" s="508"/>
      <c r="B137" s="482"/>
      <c r="C137" s="430" t="s">
        <v>406</v>
      </c>
      <c r="D137" s="430">
        <v>40</v>
      </c>
      <c r="E137" s="397" t="s">
        <v>407</v>
      </c>
      <c r="F137" s="426" t="s">
        <v>181</v>
      </c>
      <c r="G137" s="420" t="s">
        <v>408</v>
      </c>
      <c r="H137" s="420" t="s">
        <v>109</v>
      </c>
      <c r="I137" s="421" t="s">
        <v>128</v>
      </c>
      <c r="J137" s="422"/>
      <c r="K137" s="422">
        <v>20</v>
      </c>
      <c r="L137" s="423"/>
      <c r="M137" s="423"/>
      <c r="N137" s="430">
        <v>5</v>
      </c>
      <c r="O137" s="423">
        <v>15</v>
      </c>
      <c r="P137" s="423"/>
      <c r="Q137" s="423"/>
      <c r="R137" s="423"/>
      <c r="S137" s="424"/>
      <c r="T137" s="424"/>
      <c r="U137" s="424"/>
      <c r="V137" s="424"/>
    </row>
    <row r="138" spans="1:23" ht="43.95" customHeight="1">
      <c r="A138" s="508"/>
      <c r="B138" s="482"/>
      <c r="C138" s="427" t="s">
        <v>409</v>
      </c>
      <c r="D138" s="428">
        <v>15</v>
      </c>
      <c r="E138" s="397" t="s">
        <v>410</v>
      </c>
      <c r="F138" s="426" t="s">
        <v>107</v>
      </c>
      <c r="G138" s="420" t="s">
        <v>411</v>
      </c>
      <c r="H138" s="420" t="s">
        <v>109</v>
      </c>
      <c r="I138" s="421" t="s">
        <v>128</v>
      </c>
      <c r="J138" s="422"/>
      <c r="K138" s="422">
        <v>3</v>
      </c>
      <c r="L138" s="423"/>
      <c r="M138" s="423"/>
      <c r="N138" s="428">
        <v>3</v>
      </c>
      <c r="O138" s="423">
        <v>6</v>
      </c>
      <c r="P138" s="423">
        <v>3</v>
      </c>
      <c r="Q138" s="423"/>
      <c r="R138" s="423"/>
      <c r="S138" s="424"/>
      <c r="T138" s="424"/>
      <c r="U138" s="424"/>
      <c r="V138" s="424"/>
    </row>
    <row r="139" spans="1:23" ht="43.95" customHeight="1">
      <c r="A139" s="508"/>
      <c r="B139" s="482"/>
      <c r="C139" s="430" t="s">
        <v>412</v>
      </c>
      <c r="D139" s="430">
        <v>8</v>
      </c>
      <c r="E139" s="397" t="s">
        <v>413</v>
      </c>
      <c r="F139" s="426" t="s">
        <v>311</v>
      </c>
      <c r="G139" s="420" t="s">
        <v>414</v>
      </c>
      <c r="H139" s="420" t="s">
        <v>109</v>
      </c>
      <c r="I139" s="421" t="s">
        <v>114</v>
      </c>
      <c r="J139" s="422"/>
      <c r="K139" s="422">
        <v>4</v>
      </c>
      <c r="L139" s="423"/>
      <c r="M139" s="423"/>
      <c r="N139" s="430"/>
      <c r="O139" s="423"/>
      <c r="P139" s="423"/>
      <c r="Q139" s="423"/>
      <c r="R139" s="423"/>
      <c r="S139" s="424"/>
      <c r="T139" s="424"/>
      <c r="U139" s="424"/>
      <c r="V139" s="424"/>
      <c r="W139" s="190">
        <v>4</v>
      </c>
    </row>
    <row r="140" spans="1:23" ht="43.95" customHeight="1">
      <c r="A140" s="508"/>
      <c r="B140" s="491" t="s">
        <v>415</v>
      </c>
      <c r="C140" s="427" t="s">
        <v>416</v>
      </c>
      <c r="D140" s="428">
        <v>15</v>
      </c>
      <c r="E140" s="397" t="s">
        <v>417</v>
      </c>
      <c r="F140" s="426" t="s">
        <v>418</v>
      </c>
      <c r="G140" s="420" t="s">
        <v>419</v>
      </c>
      <c r="H140" s="420" t="s">
        <v>109</v>
      </c>
      <c r="I140" s="421" t="s">
        <v>114</v>
      </c>
      <c r="J140" s="422">
        <v>3</v>
      </c>
      <c r="K140" s="422">
        <v>12</v>
      </c>
      <c r="L140" s="423"/>
      <c r="M140" s="423"/>
      <c r="N140" s="428"/>
      <c r="O140" s="423"/>
      <c r="P140" s="423"/>
      <c r="Q140" s="423"/>
      <c r="R140" s="423"/>
      <c r="S140" s="424"/>
      <c r="T140" s="424"/>
      <c r="U140" s="424"/>
      <c r="V140" s="424"/>
    </row>
    <row r="141" spans="1:23" ht="43.95" customHeight="1">
      <c r="A141" s="508"/>
      <c r="B141" s="491" t="s">
        <v>415</v>
      </c>
      <c r="C141" s="430" t="s">
        <v>420</v>
      </c>
      <c r="D141" s="430">
        <v>6</v>
      </c>
      <c r="E141" s="397" t="s">
        <v>421</v>
      </c>
      <c r="F141" s="426" t="s">
        <v>422</v>
      </c>
      <c r="G141" s="420" t="s">
        <v>423</v>
      </c>
      <c r="H141" s="420" t="s">
        <v>125</v>
      </c>
      <c r="I141" s="421" t="s">
        <v>114</v>
      </c>
      <c r="J141" s="422">
        <v>3</v>
      </c>
      <c r="K141" s="422">
        <v>3</v>
      </c>
      <c r="L141" s="423"/>
      <c r="M141" s="423"/>
      <c r="N141" s="430"/>
      <c r="O141" s="423"/>
      <c r="P141" s="423"/>
      <c r="Q141" s="423"/>
      <c r="R141" s="423"/>
      <c r="S141" s="424"/>
      <c r="T141" s="424"/>
      <c r="U141" s="424"/>
      <c r="V141" s="424"/>
    </row>
    <row r="142" spans="1:23" ht="43.95" customHeight="1">
      <c r="A142" s="508"/>
      <c r="B142" s="491" t="s">
        <v>415</v>
      </c>
      <c r="C142" s="427" t="s">
        <v>424</v>
      </c>
      <c r="D142" s="428">
        <v>65</v>
      </c>
      <c r="E142" s="397" t="s">
        <v>425</v>
      </c>
      <c r="F142" s="426">
        <v>5</v>
      </c>
      <c r="G142" s="420" t="s">
        <v>425</v>
      </c>
      <c r="H142" s="420" t="s">
        <v>170</v>
      </c>
      <c r="I142" s="421" t="s">
        <v>114</v>
      </c>
      <c r="J142" s="422">
        <v>10</v>
      </c>
      <c r="K142" s="422">
        <v>20</v>
      </c>
      <c r="L142" s="423"/>
      <c r="M142" s="423">
        <v>20</v>
      </c>
      <c r="N142" s="428">
        <v>15</v>
      </c>
      <c r="O142" s="423"/>
      <c r="P142" s="423"/>
      <c r="Q142" s="423"/>
      <c r="R142" s="423"/>
      <c r="S142" s="424"/>
      <c r="T142" s="424"/>
      <c r="U142" s="424"/>
      <c r="V142" s="424"/>
    </row>
    <row r="143" spans="1:23" ht="43.95" customHeight="1">
      <c r="A143" s="508"/>
      <c r="B143" s="491" t="s">
        <v>415</v>
      </c>
      <c r="C143" s="430" t="s">
        <v>426</v>
      </c>
      <c r="D143" s="430">
        <v>132</v>
      </c>
      <c r="E143" s="397" t="s">
        <v>427</v>
      </c>
      <c r="F143" s="426">
        <v>5</v>
      </c>
      <c r="G143" s="420" t="s">
        <v>428</v>
      </c>
      <c r="H143" s="420" t="s">
        <v>109</v>
      </c>
      <c r="I143" s="421" t="s">
        <v>128</v>
      </c>
      <c r="J143" s="422"/>
      <c r="K143" s="422">
        <v>15</v>
      </c>
      <c r="L143" s="423">
        <v>117</v>
      </c>
      <c r="M143" s="423"/>
      <c r="N143" s="430"/>
      <c r="O143" s="423"/>
      <c r="P143" s="423"/>
      <c r="Q143" s="423"/>
      <c r="R143" s="423"/>
      <c r="S143" s="424"/>
      <c r="T143" s="424"/>
      <c r="U143" s="424"/>
      <c r="V143" s="424"/>
    </row>
    <row r="144" spans="1:23" ht="43.95" customHeight="1">
      <c r="A144" s="508"/>
      <c r="B144" s="491" t="s">
        <v>415</v>
      </c>
      <c r="C144" s="427" t="s">
        <v>429</v>
      </c>
      <c r="D144" s="428">
        <v>20</v>
      </c>
      <c r="E144" s="397" t="s">
        <v>430</v>
      </c>
      <c r="F144" s="426">
        <v>5</v>
      </c>
      <c r="G144" s="420" t="s">
        <v>431</v>
      </c>
      <c r="H144" s="420" t="s">
        <v>170</v>
      </c>
      <c r="I144" s="421" t="s">
        <v>110</v>
      </c>
      <c r="J144" s="422"/>
      <c r="K144" s="422">
        <v>10</v>
      </c>
      <c r="L144" s="423">
        <v>10</v>
      </c>
      <c r="M144" s="423"/>
      <c r="N144" s="428"/>
      <c r="O144" s="423"/>
      <c r="P144" s="423"/>
      <c r="Q144" s="423"/>
      <c r="R144" s="423"/>
      <c r="S144" s="424"/>
      <c r="T144" s="424"/>
      <c r="U144" s="424"/>
      <c r="V144" s="424"/>
    </row>
    <row r="145" spans="1:23" ht="43.95" customHeight="1">
      <c r="A145" s="508"/>
      <c r="B145" s="491" t="s">
        <v>415</v>
      </c>
      <c r="C145" s="430" t="s">
        <v>432</v>
      </c>
      <c r="D145" s="430">
        <v>132</v>
      </c>
      <c r="E145" s="397" t="s">
        <v>430</v>
      </c>
      <c r="F145" s="426">
        <v>5</v>
      </c>
      <c r="G145" s="420" t="s">
        <v>430</v>
      </c>
      <c r="H145" s="420" t="s">
        <v>170</v>
      </c>
      <c r="I145" s="421" t="s">
        <v>110</v>
      </c>
      <c r="J145" s="422"/>
      <c r="K145" s="422">
        <v>15</v>
      </c>
      <c r="L145" s="423">
        <v>117</v>
      </c>
      <c r="M145" s="423"/>
      <c r="N145" s="430"/>
      <c r="O145" s="423"/>
      <c r="P145" s="423"/>
      <c r="Q145" s="423"/>
      <c r="R145" s="423"/>
      <c r="S145" s="424"/>
      <c r="T145" s="424"/>
      <c r="U145" s="424"/>
      <c r="V145" s="424"/>
    </row>
    <row r="146" spans="1:23" ht="43.95" customHeight="1">
      <c r="A146" s="508"/>
      <c r="B146" s="491" t="s">
        <v>415</v>
      </c>
      <c r="C146" s="427" t="s">
        <v>433</v>
      </c>
      <c r="D146" s="428">
        <v>132</v>
      </c>
      <c r="E146" s="397" t="s">
        <v>434</v>
      </c>
      <c r="F146" s="426">
        <v>5</v>
      </c>
      <c r="G146" s="420" t="s">
        <v>434</v>
      </c>
      <c r="H146" s="420" t="s">
        <v>109</v>
      </c>
      <c r="I146" s="421" t="s">
        <v>110</v>
      </c>
      <c r="J146" s="422"/>
      <c r="K146" s="422">
        <v>15</v>
      </c>
      <c r="L146" s="423">
        <v>117</v>
      </c>
      <c r="M146" s="423"/>
      <c r="N146" s="428"/>
      <c r="O146" s="423"/>
      <c r="P146" s="423"/>
      <c r="Q146" s="423"/>
      <c r="R146" s="423"/>
      <c r="S146" s="424"/>
      <c r="T146" s="424"/>
      <c r="U146" s="424"/>
      <c r="V146" s="424"/>
    </row>
    <row r="147" spans="1:23" ht="43.95" customHeight="1">
      <c r="A147" s="508"/>
      <c r="B147" s="491" t="s">
        <v>415</v>
      </c>
      <c r="C147" s="430" t="s">
        <v>435</v>
      </c>
      <c r="D147" s="430">
        <v>132</v>
      </c>
      <c r="E147" s="397" t="s">
        <v>436</v>
      </c>
      <c r="F147" s="426">
        <v>5</v>
      </c>
      <c r="G147" s="420" t="s">
        <v>436</v>
      </c>
      <c r="H147" s="420" t="s">
        <v>109</v>
      </c>
      <c r="I147" s="421" t="s">
        <v>110</v>
      </c>
      <c r="J147" s="422"/>
      <c r="K147" s="422">
        <v>15</v>
      </c>
      <c r="L147" s="423">
        <v>117</v>
      </c>
      <c r="M147" s="423"/>
      <c r="N147" s="430"/>
      <c r="O147" s="423"/>
      <c r="P147" s="423"/>
      <c r="Q147" s="423"/>
      <c r="R147" s="423"/>
      <c r="S147" s="424"/>
      <c r="T147" s="424"/>
      <c r="U147" s="424"/>
      <c r="V147" s="424"/>
    </row>
    <row r="148" spans="1:23" ht="43.95" customHeight="1">
      <c r="A148" s="508"/>
      <c r="B148" s="483" t="s">
        <v>415</v>
      </c>
      <c r="C148" s="427" t="s">
        <v>437</v>
      </c>
      <c r="D148" s="428">
        <v>132</v>
      </c>
      <c r="E148" s="397" t="s">
        <v>438</v>
      </c>
      <c r="F148" s="426">
        <v>5</v>
      </c>
      <c r="G148" s="420" t="s">
        <v>438</v>
      </c>
      <c r="H148" s="420" t="s">
        <v>109</v>
      </c>
      <c r="I148" s="421" t="s">
        <v>114</v>
      </c>
      <c r="J148" s="422"/>
      <c r="K148" s="422">
        <v>15</v>
      </c>
      <c r="L148" s="423">
        <v>117</v>
      </c>
      <c r="M148" s="423"/>
      <c r="N148" s="428"/>
      <c r="O148" s="423"/>
      <c r="P148" s="423"/>
      <c r="Q148" s="423"/>
      <c r="R148" s="423"/>
      <c r="S148" s="424"/>
      <c r="T148" s="424"/>
      <c r="U148" s="424"/>
      <c r="V148" s="424"/>
    </row>
    <row r="149" spans="1:23" ht="43.95" customHeight="1">
      <c r="A149" s="508"/>
      <c r="B149" s="483" t="s">
        <v>415</v>
      </c>
      <c r="C149" s="432" t="s">
        <v>439</v>
      </c>
      <c r="D149" s="432">
        <v>3</v>
      </c>
      <c r="E149" s="432" t="s">
        <v>440</v>
      </c>
      <c r="F149" s="426">
        <v>6</v>
      </c>
      <c r="G149" s="420" t="s">
        <v>440</v>
      </c>
      <c r="H149" s="420" t="s">
        <v>170</v>
      </c>
      <c r="I149" s="421" t="s">
        <v>118</v>
      </c>
      <c r="J149" s="422"/>
      <c r="K149" s="422">
        <v>3</v>
      </c>
      <c r="L149" s="423"/>
      <c r="M149" s="423"/>
      <c r="N149" s="428"/>
      <c r="O149" s="423"/>
      <c r="P149" s="423"/>
      <c r="Q149" s="423"/>
      <c r="R149" s="423"/>
      <c r="S149" s="424"/>
      <c r="T149" s="424"/>
      <c r="U149" s="424"/>
      <c r="V149" s="424"/>
    </row>
    <row r="150" spans="1:23" ht="43.95" customHeight="1">
      <c r="A150" s="508"/>
      <c r="B150" s="483" t="s">
        <v>415</v>
      </c>
      <c r="C150" s="397" t="s">
        <v>441</v>
      </c>
      <c r="D150" s="397">
        <v>3</v>
      </c>
      <c r="E150" s="397" t="s">
        <v>440</v>
      </c>
      <c r="F150" s="426">
        <v>6</v>
      </c>
      <c r="G150" s="420" t="s">
        <v>440</v>
      </c>
      <c r="H150" s="420" t="s">
        <v>170</v>
      </c>
      <c r="I150" s="421" t="s">
        <v>118</v>
      </c>
      <c r="J150" s="422"/>
      <c r="K150" s="422">
        <v>3</v>
      </c>
      <c r="L150" s="423"/>
      <c r="M150" s="423"/>
      <c r="N150" s="430"/>
      <c r="O150" s="423"/>
      <c r="P150" s="423"/>
      <c r="Q150" s="423"/>
      <c r="R150" s="423"/>
      <c r="S150" s="424"/>
      <c r="T150" s="424"/>
      <c r="U150" s="424"/>
      <c r="V150" s="424"/>
    </row>
    <row r="151" spans="1:23" ht="43.95" customHeight="1">
      <c r="A151" s="508"/>
      <c r="B151" s="483" t="s">
        <v>415</v>
      </c>
      <c r="C151" s="427" t="s">
        <v>442</v>
      </c>
      <c r="D151" s="428">
        <v>3</v>
      </c>
      <c r="E151" s="201" t="s">
        <v>440</v>
      </c>
      <c r="F151" s="451" t="s">
        <v>443</v>
      </c>
      <c r="G151" s="202" t="s">
        <v>440</v>
      </c>
      <c r="H151" s="202" t="s">
        <v>170</v>
      </c>
      <c r="I151" s="209" t="s">
        <v>349</v>
      </c>
      <c r="J151" s="211"/>
      <c r="K151" s="211">
        <v>3</v>
      </c>
      <c r="L151" s="213"/>
      <c r="M151" s="213"/>
      <c r="N151" s="428"/>
      <c r="O151" s="213"/>
      <c r="P151" s="213"/>
      <c r="Q151" s="213"/>
      <c r="R151" s="213"/>
      <c r="S151" s="264"/>
      <c r="T151" s="424"/>
      <c r="U151" s="424"/>
      <c r="V151" s="424"/>
    </row>
    <row r="152" spans="1:23" ht="43.95" customHeight="1">
      <c r="A152" s="508"/>
      <c r="B152" s="483" t="s">
        <v>415</v>
      </c>
      <c r="C152" s="430" t="s">
        <v>444</v>
      </c>
      <c r="D152" s="430">
        <v>15</v>
      </c>
      <c r="E152" s="201" t="s">
        <v>445</v>
      </c>
      <c r="F152" s="451" t="s">
        <v>422</v>
      </c>
      <c r="G152" s="202" t="s">
        <v>446</v>
      </c>
      <c r="H152" s="202" t="s">
        <v>117</v>
      </c>
      <c r="I152" s="209" t="s">
        <v>128</v>
      </c>
      <c r="J152" s="211">
        <v>3</v>
      </c>
      <c r="K152" s="211">
        <v>12</v>
      </c>
      <c r="L152" s="213"/>
      <c r="M152" s="213"/>
      <c r="N152" s="430"/>
      <c r="O152" s="213"/>
      <c r="P152" s="213"/>
      <c r="Q152" s="213"/>
      <c r="R152" s="213"/>
      <c r="S152" s="264"/>
      <c r="T152" s="424"/>
      <c r="U152" s="424"/>
      <c r="V152" s="424"/>
    </row>
    <row r="153" spans="1:23" ht="43.95" customHeight="1">
      <c r="A153" s="508"/>
      <c r="B153" s="483" t="s">
        <v>415</v>
      </c>
      <c r="C153" s="427" t="s">
        <v>447</v>
      </c>
      <c r="D153" s="428">
        <v>15</v>
      </c>
      <c r="E153" s="201" t="s">
        <v>448</v>
      </c>
      <c r="F153" s="451">
        <v>6</v>
      </c>
      <c r="G153" s="202" t="s">
        <v>449</v>
      </c>
      <c r="H153" s="202" t="s">
        <v>117</v>
      </c>
      <c r="I153" s="209" t="s">
        <v>110</v>
      </c>
      <c r="J153" s="211"/>
      <c r="K153" s="211"/>
      <c r="L153" s="213">
        <v>15</v>
      </c>
      <c r="M153" s="213"/>
      <c r="N153" s="428"/>
      <c r="O153" s="213"/>
      <c r="P153" s="213"/>
      <c r="Q153" s="213"/>
      <c r="R153" s="213"/>
      <c r="S153" s="264"/>
      <c r="T153" s="424"/>
      <c r="U153" s="424"/>
      <c r="V153" s="424"/>
    </row>
    <row r="154" spans="1:23" ht="43.95" customHeight="1">
      <c r="A154" s="508"/>
      <c r="B154" s="483" t="s">
        <v>415</v>
      </c>
      <c r="C154" s="430" t="s">
        <v>450</v>
      </c>
      <c r="D154" s="430">
        <v>200</v>
      </c>
      <c r="E154" s="201" t="s">
        <v>451</v>
      </c>
      <c r="F154" s="451">
        <v>5</v>
      </c>
      <c r="G154" s="202" t="s">
        <v>452</v>
      </c>
      <c r="H154" s="202" t="s">
        <v>109</v>
      </c>
      <c r="I154" s="209" t="s">
        <v>114</v>
      </c>
      <c r="J154" s="211"/>
      <c r="K154" s="211"/>
      <c r="L154" s="213">
        <v>190</v>
      </c>
      <c r="M154" s="213"/>
      <c r="N154" s="430"/>
      <c r="O154" s="213"/>
      <c r="P154" s="213"/>
      <c r="Q154" s="213"/>
      <c r="R154" s="213"/>
      <c r="S154" s="264"/>
      <c r="T154" s="424"/>
      <c r="U154" s="424"/>
      <c r="V154" s="424"/>
      <c r="W154" s="190">
        <v>10</v>
      </c>
    </row>
    <row r="155" spans="1:23" ht="43.95" customHeight="1">
      <c r="A155" s="508"/>
      <c r="B155" s="483" t="s">
        <v>415</v>
      </c>
      <c r="C155" s="427" t="s">
        <v>453</v>
      </c>
      <c r="D155" s="428">
        <v>9</v>
      </c>
      <c r="E155" s="201" t="s">
        <v>454</v>
      </c>
      <c r="F155" s="451" t="s">
        <v>455</v>
      </c>
      <c r="G155" s="202" t="s">
        <v>456</v>
      </c>
      <c r="H155" s="202" t="s">
        <v>109</v>
      </c>
      <c r="I155" s="209" t="s">
        <v>114</v>
      </c>
      <c r="J155" s="211"/>
      <c r="K155" s="211">
        <v>9</v>
      </c>
      <c r="L155" s="213"/>
      <c r="M155" s="213"/>
      <c r="N155" s="428"/>
      <c r="O155" s="213"/>
      <c r="P155" s="213"/>
      <c r="Q155" s="213"/>
      <c r="R155" s="213"/>
      <c r="S155" s="264"/>
      <c r="T155" s="424"/>
      <c r="U155" s="424"/>
      <c r="V155" s="424"/>
    </row>
    <row r="156" spans="1:23" ht="43.95" customHeight="1">
      <c r="A156" s="508"/>
      <c r="B156" s="483" t="s">
        <v>415</v>
      </c>
      <c r="C156" s="430" t="s">
        <v>457</v>
      </c>
      <c r="D156" s="430">
        <v>3</v>
      </c>
      <c r="E156" s="201" t="s">
        <v>458</v>
      </c>
      <c r="F156" s="451" t="s">
        <v>443</v>
      </c>
      <c r="G156" s="202" t="s">
        <v>459</v>
      </c>
      <c r="H156" s="202" t="s">
        <v>117</v>
      </c>
      <c r="I156" s="209" t="s">
        <v>110</v>
      </c>
      <c r="J156" s="211"/>
      <c r="K156" s="211">
        <v>3</v>
      </c>
      <c r="L156" s="213"/>
      <c r="M156" s="213"/>
      <c r="N156" s="430"/>
      <c r="O156" s="213"/>
      <c r="P156" s="213"/>
      <c r="Q156" s="213"/>
      <c r="R156" s="213"/>
      <c r="S156" s="264"/>
      <c r="T156" s="424"/>
      <c r="U156" s="424"/>
      <c r="V156" s="424"/>
    </row>
    <row r="157" spans="1:23" ht="43.95" customHeight="1">
      <c r="A157" s="508"/>
      <c r="B157" s="483" t="s">
        <v>415</v>
      </c>
      <c r="C157" s="427" t="s">
        <v>460</v>
      </c>
      <c r="D157" s="428">
        <v>9</v>
      </c>
      <c r="E157" s="201" t="s">
        <v>461</v>
      </c>
      <c r="F157" s="451" t="s">
        <v>462</v>
      </c>
      <c r="G157" s="202" t="s">
        <v>463</v>
      </c>
      <c r="H157" s="202" t="s">
        <v>117</v>
      </c>
      <c r="I157" s="209" t="s">
        <v>110</v>
      </c>
      <c r="J157" s="211"/>
      <c r="K157" s="211">
        <v>6</v>
      </c>
      <c r="L157" s="213"/>
      <c r="M157" s="213"/>
      <c r="N157" s="428"/>
      <c r="O157" s="213"/>
      <c r="P157" s="213"/>
      <c r="Q157" s="213"/>
      <c r="R157" s="213"/>
      <c r="S157" s="264">
        <v>3</v>
      </c>
      <c r="T157" s="424"/>
      <c r="U157" s="424"/>
      <c r="V157" s="424"/>
    </row>
    <row r="158" spans="1:23" ht="43.95" customHeight="1">
      <c r="A158" s="508"/>
      <c r="B158" s="483" t="s">
        <v>415</v>
      </c>
      <c r="C158" s="430" t="s">
        <v>464</v>
      </c>
      <c r="D158" s="430">
        <v>120</v>
      </c>
      <c r="E158" s="201" t="s">
        <v>465</v>
      </c>
      <c r="F158" s="451" t="s">
        <v>422</v>
      </c>
      <c r="G158" s="202" t="s">
        <v>466</v>
      </c>
      <c r="H158" s="202" t="s">
        <v>109</v>
      </c>
      <c r="I158" s="209" t="s">
        <v>110</v>
      </c>
      <c r="J158" s="211"/>
      <c r="K158" s="211"/>
      <c r="L158" s="213">
        <v>100</v>
      </c>
      <c r="M158" s="213">
        <v>10</v>
      </c>
      <c r="N158" s="430"/>
      <c r="O158" s="213"/>
      <c r="P158" s="213">
        <v>5</v>
      </c>
      <c r="Q158" s="213"/>
      <c r="R158" s="213"/>
      <c r="S158" s="264"/>
      <c r="T158" s="424"/>
      <c r="U158" s="424"/>
      <c r="V158" s="424"/>
      <c r="W158" s="190">
        <v>5</v>
      </c>
    </row>
    <row r="159" spans="1:23" ht="43.95" customHeight="1">
      <c r="A159" s="508"/>
      <c r="B159" s="483" t="s">
        <v>415</v>
      </c>
      <c r="C159" s="427" t="s">
        <v>467</v>
      </c>
      <c r="D159" s="428">
        <v>3</v>
      </c>
      <c r="E159" s="201" t="s">
        <v>468</v>
      </c>
      <c r="F159" s="451" t="s">
        <v>469</v>
      </c>
      <c r="G159" s="202" t="s">
        <v>470</v>
      </c>
      <c r="H159" s="202" t="s">
        <v>117</v>
      </c>
      <c r="I159" s="209" t="s">
        <v>128</v>
      </c>
      <c r="J159" s="211"/>
      <c r="K159" s="211">
        <v>3</v>
      </c>
      <c r="L159" s="213"/>
      <c r="M159" s="213"/>
      <c r="N159" s="428"/>
      <c r="O159" s="213"/>
      <c r="P159" s="213"/>
      <c r="Q159" s="213"/>
      <c r="R159" s="213"/>
      <c r="S159" s="264"/>
      <c r="T159" s="424"/>
      <c r="U159" s="424"/>
      <c r="V159" s="424"/>
    </row>
    <row r="160" spans="1:23" ht="43.95" customHeight="1">
      <c r="A160" s="508"/>
      <c r="B160" s="483" t="s">
        <v>415</v>
      </c>
      <c r="C160" s="430" t="s">
        <v>471</v>
      </c>
      <c r="D160" s="430">
        <v>9</v>
      </c>
      <c r="E160" s="201" t="s">
        <v>472</v>
      </c>
      <c r="F160" s="451" t="s">
        <v>473</v>
      </c>
      <c r="G160" s="202" t="s">
        <v>474</v>
      </c>
      <c r="H160" s="202" t="s">
        <v>109</v>
      </c>
      <c r="I160" s="209" t="s">
        <v>110</v>
      </c>
      <c r="J160" s="211"/>
      <c r="K160" s="211">
        <v>3</v>
      </c>
      <c r="L160" s="213">
        <v>6</v>
      </c>
      <c r="M160" s="213"/>
      <c r="N160" s="430"/>
      <c r="O160" s="213"/>
      <c r="P160" s="213"/>
      <c r="Q160" s="213"/>
      <c r="R160" s="213"/>
      <c r="S160" s="264"/>
      <c r="T160" s="424"/>
      <c r="U160" s="424"/>
      <c r="V160" s="424"/>
    </row>
    <row r="161" spans="1:23" ht="43.95" customHeight="1">
      <c r="A161" s="508"/>
      <c r="B161" s="483" t="s">
        <v>415</v>
      </c>
      <c r="C161" s="427" t="s">
        <v>475</v>
      </c>
      <c r="D161" s="428">
        <v>30</v>
      </c>
      <c r="E161" s="201" t="s">
        <v>476</v>
      </c>
      <c r="F161" s="451" t="s">
        <v>473</v>
      </c>
      <c r="G161" s="202" t="s">
        <v>477</v>
      </c>
      <c r="H161" s="202" t="s">
        <v>117</v>
      </c>
      <c r="I161" s="209" t="s">
        <v>110</v>
      </c>
      <c r="J161" s="211"/>
      <c r="K161" s="211">
        <v>10</v>
      </c>
      <c r="L161" s="213">
        <v>20</v>
      </c>
      <c r="M161" s="213"/>
      <c r="N161" s="428"/>
      <c r="O161" s="213"/>
      <c r="P161" s="213"/>
      <c r="Q161" s="213"/>
      <c r="R161" s="213"/>
      <c r="S161" s="264"/>
      <c r="T161" s="424"/>
      <c r="U161" s="424"/>
      <c r="V161" s="424"/>
    </row>
    <row r="162" spans="1:23" ht="43.95" customHeight="1">
      <c r="A162" s="508"/>
      <c r="B162" s="483" t="s">
        <v>415</v>
      </c>
      <c r="C162" s="430" t="s">
        <v>478</v>
      </c>
      <c r="D162" s="430">
        <v>30</v>
      </c>
      <c r="E162" s="201" t="s">
        <v>479</v>
      </c>
      <c r="F162" s="451" t="s">
        <v>473</v>
      </c>
      <c r="G162" s="202" t="s">
        <v>477</v>
      </c>
      <c r="H162" s="202" t="s">
        <v>117</v>
      </c>
      <c r="I162" s="420" t="s">
        <v>110</v>
      </c>
      <c r="J162" s="211"/>
      <c r="K162" s="211">
        <v>10</v>
      </c>
      <c r="L162" s="213">
        <v>20</v>
      </c>
      <c r="M162" s="213"/>
      <c r="N162" s="430"/>
      <c r="O162" s="213"/>
      <c r="P162" s="213"/>
      <c r="Q162" s="213"/>
      <c r="R162" s="213"/>
      <c r="S162" s="264"/>
      <c r="T162" s="424"/>
      <c r="U162" s="424"/>
      <c r="V162" s="424"/>
    </row>
    <row r="163" spans="1:23" ht="43.95" customHeight="1">
      <c r="A163" s="508"/>
      <c r="B163" s="483" t="s">
        <v>415</v>
      </c>
      <c r="C163" s="201" t="s">
        <v>480</v>
      </c>
      <c r="D163" s="200">
        <v>60</v>
      </c>
      <c r="E163" s="201" t="s">
        <v>481</v>
      </c>
      <c r="F163" s="451" t="s">
        <v>473</v>
      </c>
      <c r="G163" s="202" t="s">
        <v>481</v>
      </c>
      <c r="H163" s="202" t="s">
        <v>170</v>
      </c>
      <c r="I163" s="420" t="s">
        <v>128</v>
      </c>
      <c r="J163" s="211"/>
      <c r="K163" s="211">
        <v>30</v>
      </c>
      <c r="L163" s="213">
        <v>30</v>
      </c>
      <c r="M163" s="213"/>
      <c r="N163" s="396"/>
      <c r="O163" s="213"/>
      <c r="P163" s="213"/>
      <c r="Q163" s="213"/>
      <c r="R163" s="213"/>
      <c r="S163" s="264"/>
      <c r="T163" s="424"/>
      <c r="U163" s="424"/>
      <c r="V163" s="424"/>
    </row>
    <row r="164" spans="1:23" ht="43.95" customHeight="1">
      <c r="A164" s="508"/>
      <c r="B164" s="483" t="s">
        <v>415</v>
      </c>
      <c r="C164" s="201" t="s">
        <v>482</v>
      </c>
      <c r="D164" s="200">
        <v>18</v>
      </c>
      <c r="E164" s="201" t="s">
        <v>483</v>
      </c>
      <c r="F164" s="451" t="s">
        <v>473</v>
      </c>
      <c r="G164" s="202" t="s">
        <v>483</v>
      </c>
      <c r="H164" s="202" t="s">
        <v>109</v>
      </c>
      <c r="I164" s="420" t="s">
        <v>114</v>
      </c>
      <c r="J164" s="211">
        <v>6</v>
      </c>
      <c r="K164" s="211">
        <v>12</v>
      </c>
      <c r="L164" s="213"/>
      <c r="M164" s="213"/>
      <c r="N164" s="396"/>
      <c r="O164" s="213"/>
      <c r="P164" s="213"/>
      <c r="Q164" s="213"/>
      <c r="R164" s="213"/>
      <c r="S164" s="264"/>
      <c r="T164" s="424"/>
      <c r="U164" s="424"/>
      <c r="V164" s="424"/>
    </row>
    <row r="165" spans="1:23" ht="43.95" customHeight="1">
      <c r="A165" s="508"/>
      <c r="B165" s="483" t="s">
        <v>415</v>
      </c>
      <c r="C165" s="397" t="s">
        <v>484</v>
      </c>
      <c r="D165" s="200">
        <v>15</v>
      </c>
      <c r="E165" s="201" t="s">
        <v>485</v>
      </c>
      <c r="F165" s="451" t="s">
        <v>473</v>
      </c>
      <c r="G165" s="202"/>
      <c r="H165" s="202" t="s">
        <v>109</v>
      </c>
      <c r="I165" s="420" t="s">
        <v>114</v>
      </c>
      <c r="J165" s="211"/>
      <c r="K165" s="211">
        <v>5</v>
      </c>
      <c r="L165" s="213">
        <v>10</v>
      </c>
      <c r="M165" s="213"/>
      <c r="N165" s="396"/>
      <c r="O165" s="213"/>
      <c r="P165" s="213"/>
      <c r="Q165" s="213"/>
      <c r="R165" s="213"/>
      <c r="S165" s="264"/>
      <c r="T165" s="424"/>
      <c r="U165" s="424"/>
      <c r="V165" s="424"/>
    </row>
    <row r="166" spans="1:23" ht="43.95" customHeight="1">
      <c r="A166" s="508"/>
      <c r="B166" s="483" t="s">
        <v>415</v>
      </c>
      <c r="C166" s="437" t="s">
        <v>486</v>
      </c>
      <c r="D166" s="200">
        <v>9</v>
      </c>
      <c r="E166" s="201" t="s">
        <v>487</v>
      </c>
      <c r="F166" s="451" t="s">
        <v>473</v>
      </c>
      <c r="G166" s="202" t="s">
        <v>487</v>
      </c>
      <c r="H166" s="202" t="s">
        <v>109</v>
      </c>
      <c r="I166" s="209" t="s">
        <v>114</v>
      </c>
      <c r="J166" s="211"/>
      <c r="K166" s="211">
        <v>9</v>
      </c>
      <c r="L166" s="213"/>
      <c r="M166" s="213"/>
      <c r="N166" s="396"/>
      <c r="O166" s="213"/>
      <c r="P166" s="213"/>
      <c r="Q166" s="213"/>
      <c r="R166" s="213"/>
      <c r="S166" s="264"/>
      <c r="T166" s="424"/>
      <c r="U166" s="424"/>
      <c r="V166" s="424"/>
    </row>
    <row r="167" spans="1:23" ht="43.95" customHeight="1">
      <c r="A167" s="508"/>
      <c r="B167" s="483" t="s">
        <v>415</v>
      </c>
      <c r="C167" s="434" t="s">
        <v>488</v>
      </c>
      <c r="D167" s="200">
        <v>200</v>
      </c>
      <c r="E167" s="201" t="s">
        <v>489</v>
      </c>
      <c r="F167" s="426" t="s">
        <v>473</v>
      </c>
      <c r="G167" s="202" t="s">
        <v>490</v>
      </c>
      <c r="H167" s="202" t="s">
        <v>109</v>
      </c>
      <c r="I167" s="209" t="s">
        <v>114</v>
      </c>
      <c r="J167" s="211"/>
      <c r="K167" s="211">
        <v>50</v>
      </c>
      <c r="L167" s="213">
        <v>150</v>
      </c>
      <c r="M167" s="213"/>
      <c r="N167" s="213"/>
      <c r="O167" s="213"/>
      <c r="P167" s="213"/>
      <c r="Q167" s="213"/>
      <c r="R167" s="213"/>
      <c r="S167" s="264"/>
      <c r="T167" s="424"/>
      <c r="U167" s="424"/>
      <c r="V167" s="424">
        <v>25</v>
      </c>
      <c r="W167" s="190">
        <v>25</v>
      </c>
    </row>
    <row r="168" spans="1:23" ht="43.95" customHeight="1">
      <c r="A168" s="508"/>
      <c r="B168" s="483" t="s">
        <v>415</v>
      </c>
      <c r="C168" s="311" t="s">
        <v>491</v>
      </c>
      <c r="D168" s="200">
        <v>350</v>
      </c>
      <c r="E168" s="201" t="s">
        <v>492</v>
      </c>
      <c r="F168" s="426" t="s">
        <v>455</v>
      </c>
      <c r="G168" s="202" t="s">
        <v>493</v>
      </c>
      <c r="H168" s="202" t="s">
        <v>109</v>
      </c>
      <c r="I168" s="209" t="s">
        <v>114</v>
      </c>
      <c r="J168" s="211"/>
      <c r="K168" s="211">
        <v>50</v>
      </c>
      <c r="L168" s="213">
        <v>250</v>
      </c>
      <c r="M168" s="213">
        <v>50</v>
      </c>
      <c r="N168" s="213"/>
      <c r="O168" s="213"/>
      <c r="P168" s="213"/>
      <c r="Q168" s="213"/>
      <c r="R168" s="213"/>
      <c r="S168" s="264"/>
      <c r="T168" s="424"/>
      <c r="U168" s="424"/>
      <c r="V168" s="424"/>
    </row>
    <row r="169" spans="1:23" ht="43.95" customHeight="1">
      <c r="A169" s="508"/>
      <c r="B169" s="483" t="s">
        <v>415</v>
      </c>
      <c r="C169" s="311" t="s">
        <v>494</v>
      </c>
      <c r="D169" s="200">
        <v>10</v>
      </c>
      <c r="E169" s="201" t="s">
        <v>495</v>
      </c>
      <c r="F169" s="426">
        <v>6</v>
      </c>
      <c r="G169" s="202" t="s">
        <v>496</v>
      </c>
      <c r="H169" s="202" t="s">
        <v>109</v>
      </c>
      <c r="I169" s="209" t="s">
        <v>128</v>
      </c>
      <c r="J169" s="211"/>
      <c r="K169" s="211"/>
      <c r="L169" s="213"/>
      <c r="M169" s="213">
        <v>1</v>
      </c>
      <c r="N169" s="213">
        <v>4</v>
      </c>
      <c r="O169" s="213">
        <v>3</v>
      </c>
      <c r="P169" s="213">
        <v>2</v>
      </c>
      <c r="Q169" s="213"/>
      <c r="R169" s="213"/>
      <c r="S169" s="264"/>
      <c r="T169" s="424"/>
      <c r="U169" s="424"/>
      <c r="V169" s="424"/>
    </row>
    <row r="170" spans="1:23" ht="43.95" customHeight="1">
      <c r="A170" s="508"/>
      <c r="B170" s="483" t="s">
        <v>415</v>
      </c>
      <c r="C170" s="311" t="s">
        <v>497</v>
      </c>
      <c r="D170" s="200">
        <v>40</v>
      </c>
      <c r="E170" s="201" t="s">
        <v>498</v>
      </c>
      <c r="F170" s="426" t="s">
        <v>499</v>
      </c>
      <c r="G170" s="202" t="s">
        <v>498</v>
      </c>
      <c r="H170" s="202" t="s">
        <v>174</v>
      </c>
      <c r="I170" s="209" t="s">
        <v>114</v>
      </c>
      <c r="J170" s="211"/>
      <c r="K170" s="211">
        <v>20</v>
      </c>
      <c r="L170" s="213"/>
      <c r="M170" s="213"/>
      <c r="N170" s="213"/>
      <c r="O170" s="213"/>
      <c r="P170" s="213"/>
      <c r="Q170" s="213"/>
      <c r="R170" s="213"/>
      <c r="S170" s="264"/>
      <c r="T170" s="424"/>
      <c r="U170" s="424"/>
      <c r="V170" s="424"/>
      <c r="W170" s="190">
        <v>20</v>
      </c>
    </row>
    <row r="171" spans="1:23" ht="43.95" customHeight="1">
      <c r="A171" s="508"/>
      <c r="B171" s="483" t="s">
        <v>415</v>
      </c>
      <c r="C171" s="311" t="s">
        <v>500</v>
      </c>
      <c r="D171" s="200">
        <v>12</v>
      </c>
      <c r="E171" s="201" t="s">
        <v>498</v>
      </c>
      <c r="F171" s="426" t="s">
        <v>499</v>
      </c>
      <c r="G171" s="202" t="s">
        <v>498</v>
      </c>
      <c r="H171" s="202" t="s">
        <v>174</v>
      </c>
      <c r="I171" s="209" t="s">
        <v>114</v>
      </c>
      <c r="J171" s="211"/>
      <c r="K171" s="211">
        <v>12</v>
      </c>
      <c r="L171" s="213"/>
      <c r="M171" s="213"/>
      <c r="N171" s="213"/>
      <c r="O171" s="213"/>
      <c r="P171" s="213"/>
      <c r="Q171" s="213"/>
      <c r="R171" s="213"/>
      <c r="S171" s="264"/>
      <c r="T171" s="424"/>
      <c r="U171" s="424"/>
      <c r="V171" s="424"/>
    </row>
    <row r="172" spans="1:23" ht="43.95" customHeight="1">
      <c r="A172" s="508"/>
      <c r="B172" s="483" t="s">
        <v>415</v>
      </c>
      <c r="C172" s="311" t="s">
        <v>501</v>
      </c>
      <c r="D172" s="200">
        <v>10</v>
      </c>
      <c r="E172" s="201" t="s">
        <v>502</v>
      </c>
      <c r="F172" s="426" t="s">
        <v>469</v>
      </c>
      <c r="G172" s="202" t="s">
        <v>503</v>
      </c>
      <c r="H172" s="202" t="s">
        <v>109</v>
      </c>
      <c r="I172" s="209" t="s">
        <v>110</v>
      </c>
      <c r="J172" s="211"/>
      <c r="K172" s="211"/>
      <c r="L172" s="213">
        <v>10</v>
      </c>
      <c r="M172" s="213"/>
      <c r="N172" s="213"/>
      <c r="O172" s="213"/>
      <c r="P172" s="213"/>
      <c r="Q172" s="213"/>
      <c r="R172" s="213"/>
      <c r="S172" s="264"/>
      <c r="T172" s="424"/>
      <c r="U172" s="424"/>
      <c r="V172" s="424"/>
    </row>
    <row r="173" spans="1:23" ht="43.95" customHeight="1">
      <c r="A173" s="508"/>
      <c r="B173" s="483" t="s">
        <v>415</v>
      </c>
      <c r="C173" s="311" t="s">
        <v>504</v>
      </c>
      <c r="D173" s="200">
        <v>10</v>
      </c>
      <c r="E173" s="201" t="s">
        <v>505</v>
      </c>
      <c r="F173" s="426" t="s">
        <v>469</v>
      </c>
      <c r="G173" s="202" t="s">
        <v>505</v>
      </c>
      <c r="H173" s="202" t="s">
        <v>109</v>
      </c>
      <c r="I173" s="209" t="s">
        <v>110</v>
      </c>
      <c r="J173" s="211"/>
      <c r="K173" s="211"/>
      <c r="L173" s="213">
        <v>10</v>
      </c>
      <c r="M173" s="213"/>
      <c r="N173" s="213"/>
      <c r="O173" s="213"/>
      <c r="P173" s="213"/>
      <c r="Q173" s="213"/>
      <c r="R173" s="213"/>
      <c r="S173" s="264"/>
      <c r="T173" s="424"/>
      <c r="U173" s="424"/>
      <c r="V173" s="424"/>
    </row>
    <row r="174" spans="1:23" ht="43.95" customHeight="1">
      <c r="A174" s="508"/>
      <c r="B174" s="483" t="s">
        <v>415</v>
      </c>
      <c r="C174" s="311" t="s">
        <v>506</v>
      </c>
      <c r="D174" s="200">
        <v>10</v>
      </c>
      <c r="E174" s="201" t="s">
        <v>507</v>
      </c>
      <c r="F174" s="426" t="s">
        <v>469</v>
      </c>
      <c r="G174" s="202" t="s">
        <v>507</v>
      </c>
      <c r="H174" s="202" t="s">
        <v>125</v>
      </c>
      <c r="I174" s="209" t="s">
        <v>110</v>
      </c>
      <c r="J174" s="211"/>
      <c r="K174" s="211"/>
      <c r="L174" s="213">
        <v>10</v>
      </c>
      <c r="M174" s="213"/>
      <c r="N174" s="213"/>
      <c r="O174" s="213"/>
      <c r="P174" s="213"/>
      <c r="Q174" s="213"/>
      <c r="R174" s="213"/>
      <c r="S174" s="264"/>
      <c r="T174" s="424"/>
      <c r="U174" s="424"/>
      <c r="V174" s="424"/>
    </row>
    <row r="175" spans="1:23" ht="43.95" customHeight="1">
      <c r="A175" s="508"/>
      <c r="B175" s="492" t="s">
        <v>87</v>
      </c>
      <c r="C175" s="311" t="s">
        <v>508</v>
      </c>
      <c r="D175" s="200">
        <v>900</v>
      </c>
      <c r="E175" s="201" t="s">
        <v>509</v>
      </c>
      <c r="F175" s="426" t="s">
        <v>123</v>
      </c>
      <c r="G175" s="202" t="s">
        <v>510</v>
      </c>
      <c r="H175" s="202" t="s">
        <v>109</v>
      </c>
      <c r="I175" s="209" t="s">
        <v>114</v>
      </c>
      <c r="J175" s="211"/>
      <c r="K175" s="211">
        <v>50</v>
      </c>
      <c r="L175" s="213">
        <v>500</v>
      </c>
      <c r="M175" s="213">
        <v>25</v>
      </c>
      <c r="N175" s="213">
        <v>25</v>
      </c>
      <c r="O175" s="213"/>
      <c r="P175" s="213">
        <v>50</v>
      </c>
      <c r="Q175" s="213">
        <v>50</v>
      </c>
      <c r="R175" s="213">
        <v>50</v>
      </c>
      <c r="S175" s="264">
        <v>50</v>
      </c>
      <c r="T175" s="424">
        <v>50</v>
      </c>
      <c r="U175" s="424">
        <v>50</v>
      </c>
      <c r="V175" s="424"/>
    </row>
    <row r="176" spans="1:23" ht="43.95" customHeight="1">
      <c r="A176" s="508"/>
      <c r="B176" s="492" t="s">
        <v>87</v>
      </c>
      <c r="C176" s="311" t="s">
        <v>511</v>
      </c>
      <c r="D176" s="200">
        <v>200</v>
      </c>
      <c r="E176" s="201" t="s">
        <v>512</v>
      </c>
      <c r="F176" s="426" t="s">
        <v>107</v>
      </c>
      <c r="G176" s="202" t="s">
        <v>513</v>
      </c>
      <c r="H176" s="202" t="s">
        <v>109</v>
      </c>
      <c r="I176" s="209" t="s">
        <v>128</v>
      </c>
      <c r="J176" s="211"/>
      <c r="K176" s="211">
        <v>20</v>
      </c>
      <c r="L176" s="213">
        <v>110</v>
      </c>
      <c r="M176" s="213">
        <v>20</v>
      </c>
      <c r="N176" s="213">
        <v>50</v>
      </c>
      <c r="O176" s="213"/>
      <c r="P176" s="213"/>
      <c r="Q176" s="213"/>
      <c r="R176" s="213"/>
      <c r="S176" s="264"/>
      <c r="T176" s="424"/>
      <c r="U176" s="424"/>
      <c r="V176" s="424"/>
    </row>
    <row r="177" spans="1:22" ht="43.95" customHeight="1">
      <c r="A177" s="508"/>
      <c r="B177" s="492" t="s">
        <v>87</v>
      </c>
      <c r="C177" s="311" t="s">
        <v>514</v>
      </c>
      <c r="D177" s="200">
        <v>900</v>
      </c>
      <c r="E177" s="201" t="s">
        <v>515</v>
      </c>
      <c r="F177" s="426" t="s">
        <v>123</v>
      </c>
      <c r="G177" s="202" t="s">
        <v>516</v>
      </c>
      <c r="H177" s="202" t="s">
        <v>125</v>
      </c>
      <c r="I177" s="209" t="s">
        <v>114</v>
      </c>
      <c r="J177" s="211"/>
      <c r="K177" s="211">
        <v>50</v>
      </c>
      <c r="L177" s="213">
        <v>500</v>
      </c>
      <c r="M177" s="213">
        <v>25</v>
      </c>
      <c r="N177" s="213">
        <v>25</v>
      </c>
      <c r="O177" s="213"/>
      <c r="P177" s="213">
        <v>50</v>
      </c>
      <c r="Q177" s="213">
        <v>50</v>
      </c>
      <c r="R177" s="213">
        <v>50</v>
      </c>
      <c r="S177" s="264">
        <v>50</v>
      </c>
      <c r="T177" s="424">
        <v>50</v>
      </c>
      <c r="U177" s="424">
        <v>50</v>
      </c>
      <c r="V177" s="424"/>
    </row>
    <row r="178" spans="1:22" ht="43.95" customHeight="1">
      <c r="A178" s="508"/>
      <c r="B178" s="492" t="s">
        <v>87</v>
      </c>
      <c r="C178" s="311" t="s">
        <v>420</v>
      </c>
      <c r="D178" s="200">
        <v>900</v>
      </c>
      <c r="E178" s="201" t="s">
        <v>509</v>
      </c>
      <c r="F178" s="426" t="s">
        <v>107</v>
      </c>
      <c r="G178" s="202" t="s">
        <v>517</v>
      </c>
      <c r="H178" s="202" t="s">
        <v>109</v>
      </c>
      <c r="I178" s="209" t="s">
        <v>114</v>
      </c>
      <c r="J178" s="211"/>
      <c r="K178" s="211">
        <v>100</v>
      </c>
      <c r="L178" s="213">
        <v>500</v>
      </c>
      <c r="M178" s="213">
        <v>25</v>
      </c>
      <c r="N178" s="213">
        <v>25</v>
      </c>
      <c r="O178" s="213"/>
      <c r="P178" s="213">
        <v>50</v>
      </c>
      <c r="Q178" s="213">
        <v>50</v>
      </c>
      <c r="R178" s="213">
        <v>50</v>
      </c>
      <c r="S178" s="264">
        <v>50</v>
      </c>
      <c r="T178" s="424">
        <v>50</v>
      </c>
      <c r="U178" s="424" t="s">
        <v>119</v>
      </c>
      <c r="V178" s="424"/>
    </row>
    <row r="179" spans="1:22" ht="43.95" customHeight="1">
      <c r="A179" s="508"/>
      <c r="B179" s="492" t="s">
        <v>87</v>
      </c>
      <c r="C179" s="311" t="s">
        <v>518</v>
      </c>
      <c r="D179" s="200">
        <v>300</v>
      </c>
      <c r="E179" s="201" t="s">
        <v>193</v>
      </c>
      <c r="F179" s="426" t="s">
        <v>123</v>
      </c>
      <c r="G179" s="202" t="s">
        <v>516</v>
      </c>
      <c r="H179" s="202" t="s">
        <v>109</v>
      </c>
      <c r="I179" s="209" t="s">
        <v>114</v>
      </c>
      <c r="J179" s="211"/>
      <c r="K179" s="211">
        <v>50</v>
      </c>
      <c r="L179" s="213">
        <v>100</v>
      </c>
      <c r="M179" s="213">
        <v>50</v>
      </c>
      <c r="N179" s="213">
        <v>50</v>
      </c>
      <c r="O179" s="213"/>
      <c r="P179" s="213">
        <v>50</v>
      </c>
      <c r="Q179" s="213" t="s">
        <v>119</v>
      </c>
      <c r="R179" s="213" t="s">
        <v>119</v>
      </c>
      <c r="S179" s="264" t="s">
        <v>119</v>
      </c>
      <c r="T179" s="424" t="s">
        <v>119</v>
      </c>
      <c r="U179" s="424" t="s">
        <v>119</v>
      </c>
      <c r="V179" s="424"/>
    </row>
    <row r="180" spans="1:22" ht="43.95" customHeight="1">
      <c r="A180" s="508"/>
      <c r="B180" s="492" t="s">
        <v>87</v>
      </c>
      <c r="C180" s="311" t="s">
        <v>519</v>
      </c>
      <c r="D180" s="200">
        <v>20</v>
      </c>
      <c r="E180" s="201" t="s">
        <v>520</v>
      </c>
      <c r="F180" s="426" t="s">
        <v>123</v>
      </c>
      <c r="G180" s="202" t="s">
        <v>203</v>
      </c>
      <c r="H180" s="202" t="s">
        <v>109</v>
      </c>
      <c r="I180" s="209" t="s">
        <v>128</v>
      </c>
      <c r="J180" s="211"/>
      <c r="K180" s="211">
        <v>5</v>
      </c>
      <c r="L180" s="213"/>
      <c r="M180" s="213">
        <v>5</v>
      </c>
      <c r="N180" s="213">
        <v>10</v>
      </c>
      <c r="O180" s="213"/>
      <c r="P180" s="213"/>
      <c r="Q180" s="213"/>
      <c r="R180" s="213"/>
      <c r="S180" s="264"/>
      <c r="T180" s="424"/>
      <c r="U180" s="424"/>
      <c r="V180" s="424"/>
    </row>
    <row r="181" spans="1:22" ht="39.6">
      <c r="A181" s="508"/>
      <c r="B181" s="492" t="s">
        <v>87</v>
      </c>
      <c r="C181" s="311" t="s">
        <v>521</v>
      </c>
      <c r="D181" s="200">
        <v>20</v>
      </c>
      <c r="E181" s="201" t="s">
        <v>520</v>
      </c>
      <c r="F181" s="426" t="s">
        <v>123</v>
      </c>
      <c r="G181" s="202" t="s">
        <v>203</v>
      </c>
      <c r="H181" s="202" t="s">
        <v>109</v>
      </c>
      <c r="I181" s="209" t="s">
        <v>128</v>
      </c>
      <c r="J181" s="211"/>
      <c r="K181" s="211">
        <v>5</v>
      </c>
      <c r="L181" s="213"/>
      <c r="M181" s="213">
        <v>5</v>
      </c>
      <c r="N181" s="213">
        <v>10</v>
      </c>
      <c r="O181" s="213"/>
      <c r="P181" s="213"/>
      <c r="Q181" s="213"/>
      <c r="R181" s="213"/>
      <c r="S181" s="264"/>
      <c r="T181" s="424"/>
      <c r="U181" s="424"/>
      <c r="V181" s="424"/>
    </row>
    <row r="182" spans="1:22" ht="47.4" customHeight="1">
      <c r="A182" s="508"/>
      <c r="B182" s="492" t="s">
        <v>87</v>
      </c>
      <c r="C182" s="311" t="s">
        <v>522</v>
      </c>
      <c r="D182" s="200">
        <v>20</v>
      </c>
      <c r="E182" s="201" t="s">
        <v>520</v>
      </c>
      <c r="F182" s="426" t="s">
        <v>123</v>
      </c>
      <c r="G182" s="202" t="s">
        <v>203</v>
      </c>
      <c r="H182" s="202" t="s">
        <v>109</v>
      </c>
      <c r="I182" s="209" t="s">
        <v>128</v>
      </c>
      <c r="J182" s="211"/>
      <c r="K182" s="211">
        <v>5</v>
      </c>
      <c r="L182" s="213"/>
      <c r="M182" s="213">
        <v>5</v>
      </c>
      <c r="N182" s="213">
        <v>10</v>
      </c>
      <c r="O182" s="213"/>
      <c r="P182" s="213"/>
      <c r="Q182" s="213"/>
      <c r="R182" s="213"/>
      <c r="S182" s="264"/>
      <c r="T182" s="424"/>
      <c r="U182" s="424"/>
      <c r="V182" s="424"/>
    </row>
    <row r="183" spans="1:22" ht="47.4" customHeight="1">
      <c r="A183" s="508"/>
      <c r="B183" s="492" t="s">
        <v>87</v>
      </c>
      <c r="C183" s="311" t="s">
        <v>523</v>
      </c>
      <c r="D183" s="200">
        <v>240</v>
      </c>
      <c r="E183" s="201" t="s">
        <v>520</v>
      </c>
      <c r="F183" s="426" t="s">
        <v>123</v>
      </c>
      <c r="G183" s="202" t="s">
        <v>203</v>
      </c>
      <c r="H183" s="202" t="s">
        <v>174</v>
      </c>
      <c r="I183" s="209" t="s">
        <v>114</v>
      </c>
      <c r="J183" s="211"/>
      <c r="K183" s="211">
        <v>100</v>
      </c>
      <c r="L183" s="213"/>
      <c r="M183" s="213">
        <v>40</v>
      </c>
      <c r="N183" s="213">
        <v>100</v>
      </c>
      <c r="O183" s="213"/>
      <c r="P183" s="213"/>
      <c r="Q183" s="213"/>
      <c r="R183" s="213"/>
      <c r="S183" s="264"/>
      <c r="T183" s="424"/>
      <c r="U183" s="424"/>
      <c r="V183" s="424"/>
    </row>
    <row r="184" spans="1:22" ht="47.4" customHeight="1">
      <c r="A184" s="508"/>
      <c r="B184" s="492" t="s">
        <v>87</v>
      </c>
      <c r="C184" s="311" t="s">
        <v>524</v>
      </c>
      <c r="D184" s="200">
        <v>20</v>
      </c>
      <c r="E184" s="201" t="s">
        <v>525</v>
      </c>
      <c r="F184" s="426" t="s">
        <v>123</v>
      </c>
      <c r="G184" s="202" t="s">
        <v>526</v>
      </c>
      <c r="H184" s="202" t="s">
        <v>109</v>
      </c>
      <c r="I184" s="209" t="s">
        <v>128</v>
      </c>
      <c r="J184" s="211"/>
      <c r="K184" s="211"/>
      <c r="L184" s="213"/>
      <c r="M184" s="213"/>
      <c r="N184" s="213">
        <v>20</v>
      </c>
      <c r="O184" s="213"/>
      <c r="P184" s="213"/>
      <c r="Q184" s="213"/>
      <c r="R184" s="213"/>
      <c r="S184" s="264"/>
      <c r="T184" s="424"/>
      <c r="U184" s="424"/>
      <c r="V184" s="424"/>
    </row>
    <row r="185" spans="1:22" ht="47.4" customHeight="1">
      <c r="A185" s="508"/>
      <c r="B185" s="492" t="s">
        <v>87</v>
      </c>
      <c r="C185" s="311" t="s">
        <v>527</v>
      </c>
      <c r="D185" s="200">
        <v>1</v>
      </c>
      <c r="E185" s="201" t="s">
        <v>528</v>
      </c>
      <c r="F185" s="451" t="s">
        <v>107</v>
      </c>
      <c r="G185" s="202" t="s">
        <v>272</v>
      </c>
      <c r="H185" s="202" t="s">
        <v>174</v>
      </c>
      <c r="I185" s="209" t="s">
        <v>110</v>
      </c>
      <c r="J185" s="211"/>
      <c r="K185" s="211"/>
      <c r="L185" s="213"/>
      <c r="M185" s="213"/>
      <c r="N185" s="213">
        <v>1</v>
      </c>
      <c r="O185" s="213"/>
      <c r="P185" s="213"/>
      <c r="Q185" s="213"/>
      <c r="R185" s="213"/>
      <c r="S185" s="264"/>
      <c r="T185" s="424"/>
      <c r="U185" s="424"/>
      <c r="V185" s="424"/>
    </row>
    <row r="186" spans="1:22" ht="47.4" customHeight="1">
      <c r="A186" s="400"/>
      <c r="B186" s="492" t="s">
        <v>87</v>
      </c>
      <c r="C186" s="311" t="s">
        <v>529</v>
      </c>
      <c r="D186" s="200">
        <v>5</v>
      </c>
      <c r="E186" s="201" t="s">
        <v>530</v>
      </c>
      <c r="F186" s="426" t="s">
        <v>123</v>
      </c>
      <c r="G186" s="202" t="s">
        <v>203</v>
      </c>
      <c r="H186" s="202" t="s">
        <v>109</v>
      </c>
      <c r="I186" s="209" t="s">
        <v>114</v>
      </c>
      <c r="J186" s="211"/>
      <c r="K186" s="211"/>
      <c r="L186" s="213"/>
      <c r="M186" s="213"/>
      <c r="N186" s="213">
        <v>5</v>
      </c>
      <c r="O186" s="213"/>
      <c r="P186" s="213"/>
      <c r="Q186" s="213"/>
      <c r="R186" s="213"/>
      <c r="S186" s="264"/>
      <c r="T186" s="424"/>
      <c r="U186" s="424"/>
      <c r="V186" s="424"/>
    </row>
    <row r="187" spans="1:22" ht="47.4" customHeight="1">
      <c r="A187" s="400"/>
      <c r="B187" s="492" t="s">
        <v>87</v>
      </c>
      <c r="C187" s="401" t="s">
        <v>531</v>
      </c>
      <c r="D187" s="396">
        <v>2</v>
      </c>
      <c r="E187" s="402" t="s">
        <v>532</v>
      </c>
      <c r="F187" s="455" t="s">
        <v>107</v>
      </c>
      <c r="G187" s="202" t="s">
        <v>533</v>
      </c>
      <c r="H187" s="202" t="s">
        <v>174</v>
      </c>
      <c r="I187" s="209" t="s">
        <v>110</v>
      </c>
      <c r="J187" s="403"/>
      <c r="K187" s="403"/>
      <c r="L187" s="403"/>
      <c r="M187" s="403"/>
      <c r="N187" s="388">
        <v>2</v>
      </c>
      <c r="O187" s="388"/>
      <c r="P187" s="388"/>
      <c r="Q187" s="388"/>
      <c r="R187" s="388"/>
      <c r="S187" s="388"/>
      <c r="T187" s="425"/>
      <c r="U187" s="425"/>
      <c r="V187" s="425"/>
    </row>
    <row r="188" spans="1:22" ht="81.75" customHeight="1">
      <c r="A188" s="400"/>
      <c r="B188" s="492" t="s">
        <v>87</v>
      </c>
      <c r="C188" s="401" t="s">
        <v>534</v>
      </c>
      <c r="D188" s="396">
        <v>6</v>
      </c>
      <c r="E188" s="402" t="s">
        <v>535</v>
      </c>
      <c r="F188" s="451" t="s">
        <v>107</v>
      </c>
      <c r="G188" s="202" t="s">
        <v>536</v>
      </c>
      <c r="H188" s="202" t="s">
        <v>174</v>
      </c>
      <c r="I188" s="209" t="s">
        <v>114</v>
      </c>
      <c r="J188" s="403"/>
      <c r="K188" s="403">
        <v>3</v>
      </c>
      <c r="L188" s="403"/>
      <c r="M188" s="403"/>
      <c r="N188" s="388">
        <v>3</v>
      </c>
      <c r="O188" s="388"/>
      <c r="P188" s="388"/>
      <c r="Q188" s="388"/>
      <c r="R188" s="388"/>
      <c r="S188" s="388"/>
      <c r="T188" s="425"/>
      <c r="U188" s="425"/>
      <c r="V188" s="425"/>
    </row>
    <row r="189" spans="1:22" ht="47.4" customHeight="1">
      <c r="A189" s="400"/>
      <c r="B189" s="492" t="s">
        <v>87</v>
      </c>
      <c r="C189" s="311" t="s">
        <v>537</v>
      </c>
      <c r="D189" s="200">
        <v>60</v>
      </c>
      <c r="E189" s="201" t="s">
        <v>538</v>
      </c>
      <c r="F189" s="426" t="s">
        <v>186</v>
      </c>
      <c r="G189" s="202" t="s">
        <v>538</v>
      </c>
      <c r="H189" s="202" t="s">
        <v>174</v>
      </c>
      <c r="I189" s="209" t="s">
        <v>114</v>
      </c>
      <c r="J189" s="211"/>
      <c r="K189" s="211">
        <v>20</v>
      </c>
      <c r="L189" s="213"/>
      <c r="M189" s="213">
        <v>20</v>
      </c>
      <c r="N189" s="213"/>
      <c r="O189" s="213"/>
      <c r="P189" s="213"/>
      <c r="Q189" s="213"/>
      <c r="R189" s="213"/>
      <c r="S189" s="264"/>
      <c r="T189" s="424"/>
      <c r="U189" s="424"/>
      <c r="V189" s="424"/>
    </row>
    <row r="190" spans="1:22" ht="47.4" customHeight="1">
      <c r="A190" s="400"/>
      <c r="B190" s="400"/>
      <c r="C190" s="401"/>
      <c r="D190" s="396"/>
      <c r="E190" s="402"/>
      <c r="F190" s="455"/>
      <c r="G190" s="402"/>
      <c r="H190" s="402"/>
      <c r="I190" s="402"/>
      <c r="J190" s="403"/>
      <c r="K190" s="403"/>
      <c r="L190" s="403"/>
      <c r="M190" s="403"/>
      <c r="N190" s="388"/>
      <c r="O190" s="388"/>
      <c r="P190" s="388"/>
      <c r="Q190" s="388"/>
      <c r="R190" s="388"/>
      <c r="S190" s="388"/>
      <c r="T190" s="425"/>
      <c r="U190" s="425"/>
      <c r="V190" s="425"/>
    </row>
    <row r="191" spans="1:22">
      <c r="A191" s="400"/>
      <c r="B191" s="400"/>
      <c r="C191" s="401"/>
      <c r="D191" s="404"/>
      <c r="E191" s="402"/>
      <c r="F191" s="455"/>
      <c r="G191" s="402"/>
      <c r="H191" s="402"/>
      <c r="I191" s="402"/>
      <c r="J191" s="403"/>
      <c r="K191" s="403"/>
      <c r="L191" s="403"/>
      <c r="M191" s="403"/>
      <c r="N191" s="388"/>
      <c r="O191" s="388"/>
      <c r="P191" s="388"/>
      <c r="Q191" s="388"/>
      <c r="R191" s="388"/>
      <c r="S191" s="388"/>
      <c r="T191" s="425"/>
      <c r="U191" s="425"/>
      <c r="V191" s="425"/>
    </row>
    <row r="192" spans="1:22">
      <c r="C192" s="205"/>
      <c r="F192" s="456"/>
      <c r="J192" s="206"/>
      <c r="K192" s="206"/>
      <c r="L192" s="206"/>
      <c r="M192" s="206"/>
      <c r="O192" s="203"/>
    </row>
    <row r="193" spans="4:22" ht="12.75" customHeight="1">
      <c r="D193" s="371" t="s">
        <v>539</v>
      </c>
      <c r="I193" s="247" t="s">
        <v>540</v>
      </c>
      <c r="J193" s="243" t="str">
        <f t="shared" ref="J193:S193" si="0">J8</f>
        <v>Senior Leadership Team</v>
      </c>
      <c r="K193" s="243" t="str">
        <f t="shared" si="0"/>
        <v>Engineering &amp; CI &amp; EHS</v>
      </c>
      <c r="L193" s="243" t="str">
        <f t="shared" si="0"/>
        <v>Manufacturing Operators</v>
      </c>
      <c r="M193" s="243" t="str">
        <f t="shared" si="0"/>
        <v>Operations Support</v>
      </c>
      <c r="N193" s="243" t="str">
        <f t="shared" si="0"/>
        <v>Quality</v>
      </c>
      <c r="O193" s="243" t="str">
        <f t="shared" si="0"/>
        <v>AO</v>
      </c>
      <c r="P193" s="243" t="str">
        <f t="shared" si="0"/>
        <v>Automation</v>
      </c>
      <c r="Q193" s="243" t="str">
        <f t="shared" si="0"/>
        <v>HR</v>
      </c>
      <c r="R193" s="243" t="str">
        <f t="shared" si="0"/>
        <v>IT</v>
      </c>
      <c r="S193" s="243" t="str">
        <f t="shared" si="0"/>
        <v>Planning</v>
      </c>
      <c r="T193" s="243" t="str">
        <f t="shared" ref="T193:V193" si="1">T8</f>
        <v>Finance</v>
      </c>
      <c r="U193" s="243" t="str">
        <f t="shared" ref="U193" si="2">U8</f>
        <v>Sourcing</v>
      </c>
      <c r="V193" s="243" t="str">
        <f t="shared" si="1"/>
        <v>Lab Analysts</v>
      </c>
    </row>
    <row r="194" spans="4:22" ht="26.4">
      <c r="D194" s="372">
        <f>SUM(D10:D190)</f>
        <v>13637</v>
      </c>
      <c r="I194" s="245" t="s">
        <v>541</v>
      </c>
      <c r="J194" s="246" t="s">
        <v>542</v>
      </c>
      <c r="K194" s="246" t="s">
        <v>542</v>
      </c>
      <c r="L194" s="246" t="s">
        <v>542</v>
      </c>
      <c r="M194" s="246" t="s">
        <v>542</v>
      </c>
      <c r="N194" s="246" t="s">
        <v>542</v>
      </c>
      <c r="O194" s="246" t="s">
        <v>542</v>
      </c>
      <c r="P194" s="246" t="s">
        <v>542</v>
      </c>
      <c r="Q194" s="246" t="s">
        <v>542</v>
      </c>
      <c r="R194" s="246" t="s">
        <v>542</v>
      </c>
      <c r="S194" s="246" t="s">
        <v>542</v>
      </c>
      <c r="T194" s="246" t="s">
        <v>542</v>
      </c>
      <c r="U194" s="246" t="s">
        <v>542</v>
      </c>
      <c r="V194" s="246" t="s">
        <v>542</v>
      </c>
    </row>
    <row r="195" spans="4:22">
      <c r="I195" s="216" t="s">
        <v>543</v>
      </c>
      <c r="J195" s="217">
        <f>SUMIF(I10:I190, "*Class A*",J10:J190)</f>
        <v>0</v>
      </c>
      <c r="K195" s="217">
        <f>SUMIF(I10:I191, "*Class A*",K10:K191)</f>
        <v>32</v>
      </c>
      <c r="L195" s="217">
        <f>SUMIF(I10:I190, "*Class A*",L10:L190)</f>
        <v>1</v>
      </c>
      <c r="M195" s="217">
        <f>SUMIF(I10:I190, "*Class A*",M10:M190)</f>
        <v>5</v>
      </c>
      <c r="N195" s="217">
        <f>SUMIF(I10:I190, "*Class A*",N10:N190)</f>
        <v>26</v>
      </c>
      <c r="O195" s="218">
        <f>SUMIF(I10:I190, "*Class A*",O10:O190)</f>
        <v>0</v>
      </c>
      <c r="P195" s="217">
        <f>SUMIF(I10:I190, "*Class A*",P10:P190)</f>
        <v>3</v>
      </c>
      <c r="Q195" s="217">
        <f>SUMIF(I10:I190, "*Class A*",Q10:Q190)</f>
        <v>1</v>
      </c>
      <c r="R195" s="217">
        <f>SUMIF(I10:I190, "*Class A*",R10:R191)</f>
        <v>0</v>
      </c>
      <c r="S195" s="217">
        <f>SUMIF(I10:I190, "*Class A*",S10:S190)</f>
        <v>2</v>
      </c>
      <c r="T195" s="217">
        <f>SUMIF(I10:I190, "*Class A*",T10:T190)</f>
        <v>0</v>
      </c>
      <c r="U195" s="217">
        <f>SUMIF(I10:I190, "*Class A*",U10:U190)</f>
        <v>0</v>
      </c>
      <c r="V195" s="217">
        <f>SUMIF(I10:I190, "*Class A*",V10:V190)</f>
        <v>0</v>
      </c>
    </row>
    <row r="196" spans="4:22">
      <c r="I196" s="216" t="s">
        <v>544</v>
      </c>
      <c r="J196" s="217">
        <f>SUMIF(I10:I190, "*Class B*",J10:J190)</f>
        <v>6</v>
      </c>
      <c r="K196" s="217">
        <f>SUMIF(I10:I190, "*Class B*",K10:K190)</f>
        <v>102</v>
      </c>
      <c r="L196" s="217">
        <f>SUMIF(I10:I190, "*Class B*",L10:L190)</f>
        <v>582</v>
      </c>
      <c r="M196" s="217">
        <f>SUMIF(I10:I190, "*Class B*",M10:M190)</f>
        <v>14</v>
      </c>
      <c r="N196" s="217">
        <f>SUMIF(I10:I190, "*Class B*",N10:N190)</f>
        <v>8</v>
      </c>
      <c r="O196" s="218">
        <f>SUMIF(I10:I190, "*Class B*",O10:O190)</f>
        <v>3</v>
      </c>
      <c r="P196" s="217">
        <f>SUMIF(I10:I190, "*Class B*",P10:P190)</f>
        <v>21</v>
      </c>
      <c r="Q196" s="217">
        <f>SUMIF(I10:I185, "*Class B*",Q10:Q185)</f>
        <v>0</v>
      </c>
      <c r="R196" s="217">
        <f>SUMIF(I10:I190, "*Class B*",R10:R190)</f>
        <v>60</v>
      </c>
      <c r="S196" s="217">
        <f>SUMIF(I10:I190, "*Class B*",S10:S190)</f>
        <v>3</v>
      </c>
      <c r="T196" s="217">
        <f>SUMIF(I11:I191, "*Class B*",T11:T191)</f>
        <v>0</v>
      </c>
      <c r="U196" s="217">
        <f>SUMIF(I11:I191, "*Class B*",U11:U191)</f>
        <v>0</v>
      </c>
      <c r="V196" s="217">
        <f>SUMIF(I10:I190, "*Class B*",V10:V190)</f>
        <v>1</v>
      </c>
    </row>
    <row r="197" spans="4:22">
      <c r="I197" s="216" t="s">
        <v>545</v>
      </c>
      <c r="J197" s="217">
        <f>SUMIF(I10:I190, "*Class C*",J10:J190)</f>
        <v>31</v>
      </c>
      <c r="K197" s="217">
        <f>SUMIF(I10:I190, "*Class C*",K10:K190)</f>
        <v>862</v>
      </c>
      <c r="L197" s="217">
        <f>SUMIF(I10:I190, "*Class C*",L10:L190)</f>
        <v>2528</v>
      </c>
      <c r="M197" s="217">
        <f>SUMIF(I10:I190, "*Class C*",M10:M190)</f>
        <v>210</v>
      </c>
      <c r="N197" s="217">
        <f>SUMIF(I10:I190, "*Class C*",N10:N190)</f>
        <v>374</v>
      </c>
      <c r="O197" s="218">
        <f>SUMIF(I10:I190, "*Class C*",O10:O190)</f>
        <v>168</v>
      </c>
      <c r="P197" s="217">
        <f ca="1">SUMIF(I10:I190, "*Class C*",P11:P190)</f>
        <v>253</v>
      </c>
      <c r="Q197" s="217">
        <f>SUMIF(I10:I190, "*Class C*",Q10:Q191)</f>
        <v>6</v>
      </c>
      <c r="R197" s="217">
        <f>SUMIF(I10:I190, "*Class C*",R10:R190)</f>
        <v>45</v>
      </c>
      <c r="S197" s="217">
        <f>SUMIF(I10:I190, "*Class C*",S10:S190)</f>
        <v>99</v>
      </c>
      <c r="T197" s="217">
        <f>SUMIF(I12:I192, "*Class C*",T12:T192)</f>
        <v>15</v>
      </c>
      <c r="U197" s="217">
        <f>SUMIF(I12:I192, "*Class C*",U12:U192)</f>
        <v>5</v>
      </c>
      <c r="V197" s="217">
        <f>SUMIF(I10:I190, "*Class C*",V10:V190)</f>
        <v>53</v>
      </c>
    </row>
    <row r="198" spans="4:22">
      <c r="I198" s="219" t="s">
        <v>546</v>
      </c>
      <c r="J198" s="220">
        <f>SUMIF(I10:I190, "*Class D*",J10:J190)</f>
        <v>113</v>
      </c>
      <c r="K198" s="220">
        <f>SUMIF(I10:I190, "*Class D*",K10:K190)</f>
        <v>1141</v>
      </c>
      <c r="L198" s="220">
        <f>SUMIF(I10:I190, "*Class D*",L10:L190)</f>
        <v>4382</v>
      </c>
      <c r="M198" s="220">
        <f>SUMIF(I10:I190, "*Class D*",M10:M190)</f>
        <v>487</v>
      </c>
      <c r="N198" s="220">
        <f>SUMIF(I10:I190, "*Class D*",N10:N190)</f>
        <v>779</v>
      </c>
      <c r="O198" s="221">
        <f>SUMIF(I10:I191, "*Class D*",O10:O191)</f>
        <v>115</v>
      </c>
      <c r="P198" s="220">
        <f>SUMIF(I10:I190, "*Class D*",P10:P190)</f>
        <v>295</v>
      </c>
      <c r="Q198" s="220">
        <f>SUMIF(I10:I190, "*Class D*",Q10:Q191)</f>
        <v>152</v>
      </c>
      <c r="R198" s="220">
        <f>SUMIF(I10:I190, "*Class D*",R10:R190)</f>
        <v>153</v>
      </c>
      <c r="S198" s="220">
        <f>SUMIF(I10:I190, "*Class D*",S10:S190)</f>
        <v>169</v>
      </c>
      <c r="T198" s="217">
        <f>SUMIF(I13:I193, "*Class D*",T13:T193)</f>
        <v>150</v>
      </c>
      <c r="U198" s="217">
        <f>SUMIF(I13:I193, "*Class D*",U13:U193)</f>
        <v>105</v>
      </c>
      <c r="V198" s="220">
        <f>SUMIF(I10:I190, "*Class D*",V10:V190)</f>
        <v>45</v>
      </c>
    </row>
    <row r="199" spans="4:22">
      <c r="I199" s="248" t="s">
        <v>39</v>
      </c>
      <c r="J199" s="243">
        <f>SUM(J195:J198)</f>
        <v>150</v>
      </c>
      <c r="K199" s="243">
        <f t="shared" ref="K199" si="3">SUM(K195:K198)</f>
        <v>2137</v>
      </c>
      <c r="L199" s="243">
        <f t="shared" ref="L199" si="4">SUM(L195:L198)</f>
        <v>7493</v>
      </c>
      <c r="M199" s="243">
        <f t="shared" ref="M199" si="5">SUM(M195:M198)</f>
        <v>716</v>
      </c>
      <c r="N199" s="243">
        <f t="shared" ref="N199" si="6">SUM(N195:N198)</f>
        <v>1187</v>
      </c>
      <c r="O199" s="243">
        <f t="shared" ref="O199" si="7">SUM(O195:O198)</f>
        <v>286</v>
      </c>
      <c r="P199" s="243">
        <f ca="1">SUM(P195:P198)</f>
        <v>572</v>
      </c>
      <c r="Q199" s="243">
        <f t="shared" ref="Q199" si="8">SUM(Q195:Q198)</f>
        <v>159</v>
      </c>
      <c r="R199" s="243">
        <f t="shared" ref="R199" si="9">SUM(R195:R198)</f>
        <v>258</v>
      </c>
      <c r="S199" s="243">
        <f t="shared" ref="S199" si="10">SUM(S195:S198)</f>
        <v>273</v>
      </c>
      <c r="T199" s="243">
        <f t="shared" ref="T199:V199" si="11">SUM(T195:T198)</f>
        <v>165</v>
      </c>
      <c r="U199" s="243">
        <f t="shared" ref="U199" si="12">SUM(U195:U198)</f>
        <v>110</v>
      </c>
      <c r="V199" s="243">
        <f t="shared" si="11"/>
        <v>99</v>
      </c>
    </row>
    <row r="200" spans="4:22">
      <c r="J200" s="244"/>
      <c r="K200" s="244"/>
      <c r="L200" s="244"/>
      <c r="M200" s="244"/>
      <c r="N200" s="244"/>
      <c r="O200" s="244"/>
      <c r="P200" s="244"/>
      <c r="Q200" s="244"/>
      <c r="R200" s="244"/>
      <c r="S200" s="244"/>
      <c r="T200" s="244"/>
      <c r="U200" s="244"/>
      <c r="V200" s="244"/>
    </row>
  </sheetData>
  <autoFilter ref="A9:X189" xr:uid="{F6CDE698-656D-49B4-BCF6-8ED183F3A83D}"/>
  <mergeCells count="6">
    <mergeCell ref="A37:A66"/>
    <mergeCell ref="A67:A185"/>
    <mergeCell ref="C4:I4"/>
    <mergeCell ref="A10:A18"/>
    <mergeCell ref="A25:A36"/>
    <mergeCell ref="A19:A24"/>
  </mergeCells>
  <phoneticPr fontId="82" type="noConversion"/>
  <conditionalFormatting sqref="C10 E10:S10 D10:D41 T10:V185 F11:K11 M11:S11 C12 E12 K12:L12 N12:S12 F12:I13 K13:S13 E14:J14 L14:S15 E15:I15 E16:S44 C18:C41 C42:D44 C45:S65 C66 E66:S66 D66:D127 F67:S98 C68 E68 C70 E70 C72 E72 C74 E74 C76 E76 E78:E98 C78:C127 E99:S127 J128:M130 O128:S166 H131:M133 J134:M135 E136:M148 F149:M149 E150:M166 N163:N166 C163:D185 E167:S184 E185:G185 J185:S185 H185:I188 C186:G188 J186:V188 C189:V191">
    <cfRule type="expression" dxfId="48" priority="4">
      <formula>MOD(ROW(),2)=0</formula>
    </cfRule>
  </conditionalFormatting>
  <conditionalFormatting sqref="C150:D150">
    <cfRule type="expression" dxfId="47" priority="1">
      <formula>MOD(ROW(),2)=0</formula>
    </cfRule>
  </conditionalFormatting>
  <dataValidations count="4">
    <dataValidation allowBlank="1" sqref="J14 J11 K11:K13 L12 M9:M11 J9:L10 J7:V7 N9:N127 L13:M191 J16:K191 O9:V191 N167:N191" xr:uid="{47958759-F867-4590-A25D-DBBF7D27F6CF}"/>
    <dataValidation errorStyle="information" allowBlank="1" showInputMessage="1" showErrorMessage="1" sqref="N163:N166 D10:D127 D163:D191" xr:uid="{D5FE5339-229B-422A-8BE6-00283BFDB781}"/>
    <dataValidation type="list" allowBlank="1" showInputMessage="1" showErrorMessage="1" error="Select from dropdown" prompt="Select from dropdown" sqref="I131:I133 I136:I161 I166:I191 I10:I127" xr:uid="{5BEF77B3-92ED-45FF-B382-606A352FC453}">
      <formula1>"Select ,Class A - QQI Certified L1-10, Class B - Nat/International Industry Cert, Class C - Internal Corporate Cert, Class D - Not Certified"</formula1>
    </dataValidation>
    <dataValidation type="list" allowBlank="1" showInputMessage="1" showErrorMessage="1" sqref="H131:H133 H136:H161 H166:H191 H10:H127" xr:uid="{FEA01743-969C-46A6-893F-CDE59D14493D}">
      <formula1>"Select, Written Exam, MCQ, Project sign-off, On-the-job Competency Confirmation, None"</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9A717-7ED6-4DEB-A4F0-4623B332F871}">
  <sheetPr>
    <tabColor theme="6" tint="0.79998168889431442"/>
  </sheetPr>
  <dimension ref="A1:BF640"/>
  <sheetViews>
    <sheetView showGridLines="0" tabSelected="1" topLeftCell="A331" zoomScale="74" zoomScaleNormal="70" workbookViewId="0">
      <selection activeCell="E376" sqref="E376"/>
    </sheetView>
  </sheetViews>
  <sheetFormatPr defaultColWidth="8.88671875" defaultRowHeight="13.2"/>
  <cols>
    <col min="1" max="1" width="8.44140625" style="101" customWidth="1"/>
    <col min="2" max="2" width="84.109375" style="48" customWidth="1"/>
    <col min="3" max="3" width="32.6640625" style="48" customWidth="1"/>
    <col min="4" max="4" width="25.109375" style="48" customWidth="1"/>
    <col min="5" max="5" width="25" style="49" customWidth="1"/>
    <col min="6" max="6" width="25.6640625" style="49" customWidth="1"/>
    <col min="7" max="7" width="19.44140625" style="49" customWidth="1"/>
    <col min="8" max="8" width="23" style="49" customWidth="1"/>
    <col min="9" max="9" width="22.109375" style="49" customWidth="1"/>
    <col min="10" max="10" width="15.6640625" style="48" customWidth="1"/>
    <col min="11" max="11" width="11.109375" style="48" customWidth="1"/>
    <col min="12" max="12" width="9.6640625" style="48" customWidth="1"/>
    <col min="13" max="13" width="10" style="49" customWidth="1"/>
    <col min="14" max="14" width="10.5546875" style="49" customWidth="1"/>
    <col min="15" max="15" width="11.33203125" style="48" customWidth="1"/>
    <col min="16" max="16" width="2.33203125" style="48" customWidth="1"/>
    <col min="17" max="17" width="6.44140625" style="50" customWidth="1"/>
    <col min="18" max="18" width="7.109375" style="50" customWidth="1"/>
    <col min="19" max="23" width="6.44140625" style="50" customWidth="1"/>
    <col min="24" max="26" width="6.44140625" style="46" customWidth="1"/>
    <col min="27" max="27" width="8.88671875" style="50"/>
    <col min="28" max="16384" width="8.88671875" style="48"/>
  </cols>
  <sheetData>
    <row r="1" spans="1:52" s="44" customFormat="1" ht="31.35" customHeight="1">
      <c r="A1" s="100"/>
      <c r="B1" s="68" t="s">
        <v>547</v>
      </c>
      <c r="C1" s="68"/>
      <c r="D1" s="69"/>
      <c r="E1" s="69"/>
      <c r="F1" s="69"/>
      <c r="G1" s="69"/>
      <c r="H1" s="69"/>
      <c r="I1" s="69"/>
      <c r="J1" s="69"/>
      <c r="K1" s="69"/>
      <c r="M1" s="45"/>
      <c r="N1" s="45"/>
      <c r="O1" s="69"/>
      <c r="P1" s="69"/>
      <c r="Q1" s="70"/>
      <c r="R1" s="70"/>
      <c r="S1" s="70"/>
      <c r="T1" s="70"/>
      <c r="U1" s="70"/>
      <c r="V1" s="70"/>
      <c r="W1" s="70"/>
      <c r="X1" s="70"/>
      <c r="Y1" s="70"/>
      <c r="Z1" s="70"/>
      <c r="AA1" s="70"/>
      <c r="AB1" s="69"/>
      <c r="AC1" s="69"/>
      <c r="AD1" s="69"/>
      <c r="AE1" s="69"/>
      <c r="AF1" s="69"/>
      <c r="AG1" s="69"/>
      <c r="AH1" s="47"/>
      <c r="AI1" s="47"/>
      <c r="AJ1" s="47"/>
      <c r="AK1" s="47"/>
      <c r="AL1" s="47"/>
      <c r="AM1" s="47"/>
      <c r="AN1" s="47"/>
      <c r="AO1" s="47"/>
      <c r="AP1" s="47"/>
      <c r="AQ1" s="47"/>
      <c r="AR1" s="47"/>
      <c r="AS1" s="47"/>
      <c r="AT1" s="47"/>
      <c r="AU1" s="47"/>
      <c r="AV1" s="47"/>
      <c r="AW1" s="47"/>
      <c r="AX1" s="47"/>
    </row>
    <row r="2" spans="1:52" s="74" customFormat="1" ht="26.25" customHeight="1">
      <c r="A2" s="102"/>
      <c r="B2" s="516" t="s">
        <v>79</v>
      </c>
      <c r="C2" s="516"/>
      <c r="D2" s="516"/>
      <c r="E2" s="516"/>
      <c r="F2" s="516"/>
      <c r="G2" s="516"/>
      <c r="H2" s="516"/>
      <c r="I2" s="516"/>
      <c r="M2" s="75"/>
      <c r="N2" s="75"/>
      <c r="Q2" s="77"/>
      <c r="R2" s="77"/>
      <c r="S2" s="77"/>
      <c r="T2" s="77"/>
      <c r="U2" s="77"/>
      <c r="V2" s="77"/>
      <c r="W2" s="77"/>
      <c r="X2" s="78"/>
      <c r="Y2" s="78"/>
      <c r="Z2" s="78"/>
      <c r="AA2" s="77"/>
    </row>
    <row r="3" spans="1:52" s="52" customFormat="1" ht="19.5" customHeight="1">
      <c r="A3" s="51"/>
      <c r="B3" s="374" t="s">
        <v>548</v>
      </c>
      <c r="C3" s="375"/>
      <c r="D3" s="376"/>
      <c r="E3" s="376"/>
      <c r="F3" s="376"/>
      <c r="G3" s="376"/>
      <c r="H3" s="376"/>
      <c r="I3" s="376"/>
      <c r="J3" s="53"/>
      <c r="K3" s="53"/>
      <c r="M3" s="53"/>
      <c r="N3" s="53"/>
      <c r="O3" s="43"/>
      <c r="Q3" s="54"/>
      <c r="R3" s="54"/>
      <c r="S3" s="54"/>
      <c r="T3" s="54"/>
      <c r="U3" s="54"/>
      <c r="V3" s="54"/>
      <c r="W3" s="54"/>
      <c r="X3" s="46"/>
      <c r="Y3" s="46"/>
      <c r="Z3" s="46"/>
      <c r="AA3" s="54"/>
    </row>
    <row r="4" spans="1:52">
      <c r="B4" s="55"/>
      <c r="C4" s="43"/>
      <c r="D4" s="43"/>
      <c r="E4" s="43"/>
      <c r="F4" s="43"/>
      <c r="G4" s="43"/>
      <c r="H4" s="43"/>
      <c r="I4" s="43"/>
      <c r="J4" s="43"/>
      <c r="K4" s="43"/>
      <c r="O4" s="43"/>
      <c r="Q4" s="46"/>
      <c r="R4" s="46"/>
      <c r="S4" s="46"/>
      <c r="T4" s="46"/>
      <c r="U4" s="46"/>
      <c r="V4" s="56"/>
      <c r="W4" s="56"/>
    </row>
    <row r="5" spans="1:52">
      <c r="B5" s="272" t="s">
        <v>81</v>
      </c>
      <c r="C5" s="58"/>
      <c r="D5" s="43"/>
      <c r="E5" s="43"/>
      <c r="F5" s="43"/>
      <c r="G5" s="43"/>
      <c r="H5" s="43"/>
      <c r="I5" s="43"/>
      <c r="J5" s="43"/>
      <c r="K5" s="43"/>
      <c r="O5" s="43"/>
      <c r="Q5" s="46"/>
      <c r="R5" s="46"/>
      <c r="S5" s="46"/>
      <c r="T5" s="46"/>
      <c r="U5" s="46"/>
      <c r="V5" s="56"/>
      <c r="W5" s="56"/>
    </row>
    <row r="6" spans="1:52" s="74" customFormat="1" ht="15" customHeight="1">
      <c r="A6" s="102"/>
      <c r="B6" s="79"/>
      <c r="C6" s="80"/>
      <c r="D6" s="76"/>
      <c r="E6" s="76"/>
      <c r="F6" s="76"/>
      <c r="G6" s="76"/>
      <c r="H6" s="76"/>
      <c r="I6" s="76"/>
      <c r="J6" s="76"/>
      <c r="K6" s="76"/>
      <c r="M6" s="75"/>
      <c r="N6" s="75"/>
      <c r="O6" s="76"/>
      <c r="Q6" s="78"/>
      <c r="R6" s="78"/>
      <c r="S6" s="78"/>
      <c r="T6" s="78"/>
      <c r="U6" s="78"/>
      <c r="V6" s="81"/>
      <c r="W6" s="81"/>
      <c r="X6" s="78"/>
      <c r="Y6" s="78"/>
      <c r="Z6" s="78"/>
      <c r="AA6" s="77"/>
    </row>
    <row r="7" spans="1:52" ht="12.75" customHeight="1">
      <c r="B7" s="83"/>
      <c r="E7" s="48"/>
      <c r="F7" s="48"/>
      <c r="G7" s="48"/>
      <c r="H7" s="48"/>
      <c r="I7" s="48"/>
      <c r="J7" s="160"/>
      <c r="K7" s="49"/>
      <c r="M7" s="48"/>
      <c r="N7" s="117"/>
      <c r="O7" s="116"/>
      <c r="P7" s="116"/>
      <c r="Q7" s="116"/>
      <c r="R7" s="116"/>
      <c r="S7" s="116"/>
      <c r="T7" s="116"/>
      <c r="U7" s="70"/>
      <c r="V7" s="70"/>
      <c r="W7" s="70"/>
      <c r="X7" s="50"/>
      <c r="Y7" s="48"/>
      <c r="Z7" s="48"/>
      <c r="AA7" s="48"/>
    </row>
    <row r="8" spans="1:52" ht="40.5" customHeight="1">
      <c r="B8" s="195" t="s">
        <v>549</v>
      </c>
      <c r="C8" s="115" t="s">
        <v>550</v>
      </c>
      <c r="D8" s="115" t="s">
        <v>551</v>
      </c>
      <c r="E8" s="115" t="s">
        <v>552</v>
      </c>
      <c r="F8" s="115" t="s">
        <v>553</v>
      </c>
      <c r="G8" s="333" t="s">
        <v>15</v>
      </c>
      <c r="H8" s="334" t="s">
        <v>554</v>
      </c>
      <c r="I8" s="334" t="s">
        <v>555</v>
      </c>
      <c r="N8" s="117"/>
      <c r="O8" s="118"/>
      <c r="P8" s="118"/>
      <c r="Q8" s="118"/>
      <c r="R8" s="118"/>
      <c r="S8" s="118"/>
      <c r="T8" s="118"/>
      <c r="V8" s="48"/>
      <c r="W8" s="48"/>
      <c r="X8" s="48"/>
      <c r="Y8" s="48"/>
      <c r="Z8" s="48"/>
      <c r="AA8" s="48"/>
    </row>
    <row r="9" spans="1:52">
      <c r="B9" s="197" t="str">
        <f>'1_Training Plan'!C10</f>
        <v>Coaching skills for managers</v>
      </c>
      <c r="C9" s="196">
        <f>'1_Training Plan'!D10</f>
        <v>21</v>
      </c>
      <c r="D9" s="122">
        <v>5</v>
      </c>
      <c r="E9" s="414">
        <v>85000</v>
      </c>
      <c r="F9" s="114">
        <v>0</v>
      </c>
      <c r="G9" s="332">
        <f t="shared" ref="G9:G40" si="0">(C9*D9)*(E9/(364-124))</f>
        <v>37187.5</v>
      </c>
      <c r="H9" s="112">
        <f t="shared" ref="H9:H40" si="1">F9*C9</f>
        <v>0</v>
      </c>
      <c r="I9" s="112">
        <f t="shared" ref="I9:I40" si="2">C9*D9</f>
        <v>105</v>
      </c>
      <c r="J9" s="457"/>
      <c r="K9" s="457"/>
      <c r="L9" s="457"/>
      <c r="N9" s="46"/>
      <c r="O9" s="46"/>
      <c r="P9" s="46"/>
      <c r="Q9" s="46"/>
      <c r="R9" s="46"/>
      <c r="S9" s="56"/>
      <c r="T9" s="56"/>
      <c r="X9" s="50"/>
      <c r="Y9" s="50"/>
      <c r="Z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row>
    <row r="10" spans="1:52">
      <c r="B10" s="197" t="str">
        <f>'1_Training Plan'!C11</f>
        <v>Mentoring skills for managers</v>
      </c>
      <c r="C10" s="196">
        <f>'1_Training Plan'!D11</f>
        <v>15</v>
      </c>
      <c r="D10" s="440">
        <v>5</v>
      </c>
      <c r="E10" s="414">
        <v>85000</v>
      </c>
      <c r="F10" s="441">
        <v>0</v>
      </c>
      <c r="G10" s="442">
        <f t="shared" si="0"/>
        <v>26562.5</v>
      </c>
      <c r="H10" s="443">
        <f t="shared" si="1"/>
        <v>0</v>
      </c>
      <c r="I10" s="443">
        <f t="shared" si="2"/>
        <v>75</v>
      </c>
      <c r="J10" s="457"/>
      <c r="K10" s="457"/>
      <c r="L10" s="457"/>
      <c r="N10" s="46"/>
      <c r="O10" s="46"/>
      <c r="P10" s="46"/>
      <c r="Q10" s="46"/>
      <c r="R10" s="46"/>
      <c r="S10" s="56"/>
      <c r="T10" s="56"/>
      <c r="X10" s="50"/>
      <c r="Y10" s="50"/>
      <c r="Z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row>
    <row r="11" spans="1:52">
      <c r="A11" s="103"/>
      <c r="B11" s="197" t="str">
        <f>'1_Training Plan'!C12</f>
        <v xml:space="preserve">Coaching &amp; Mentoring </v>
      </c>
      <c r="C11" s="196">
        <f>'1_Training Plan'!D12</f>
        <v>150</v>
      </c>
      <c r="D11" s="440">
        <v>9</v>
      </c>
      <c r="E11" s="414">
        <v>85000</v>
      </c>
      <c r="F11" s="441">
        <v>0</v>
      </c>
      <c r="G11" s="442">
        <f t="shared" si="0"/>
        <v>478125</v>
      </c>
      <c r="H11" s="443">
        <f t="shared" si="1"/>
        <v>0</v>
      </c>
      <c r="I11" s="443">
        <f t="shared" si="2"/>
        <v>1350</v>
      </c>
      <c r="J11" s="457"/>
      <c r="K11" s="457"/>
      <c r="L11" s="457"/>
      <c r="N11" s="46"/>
      <c r="O11" s="46"/>
      <c r="P11" s="46"/>
      <c r="Q11" s="46"/>
      <c r="R11" s="46"/>
      <c r="S11" s="56"/>
      <c r="T11" s="56"/>
      <c r="X11" s="50"/>
      <c r="Y11" s="50"/>
      <c r="Z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row>
    <row r="12" spans="1:52">
      <c r="A12" s="103"/>
      <c r="B12" s="197" t="str">
        <f>'1_Training Plan'!C13</f>
        <v>Certificate in Leadership Development - MTU</v>
      </c>
      <c r="C12" s="196">
        <f>'1_Training Plan'!D13</f>
        <v>10</v>
      </c>
      <c r="D12" s="440">
        <v>40</v>
      </c>
      <c r="E12" s="414">
        <v>85000</v>
      </c>
      <c r="F12" s="441">
        <v>0</v>
      </c>
      <c r="G12" s="442">
        <f t="shared" si="0"/>
        <v>141666.66666666669</v>
      </c>
      <c r="H12" s="443">
        <f t="shared" si="1"/>
        <v>0</v>
      </c>
      <c r="I12" s="443">
        <f t="shared" si="2"/>
        <v>400</v>
      </c>
      <c r="J12" s="457"/>
      <c r="K12" s="457"/>
      <c r="L12" s="457"/>
      <c r="N12" s="46"/>
      <c r="O12" s="46"/>
      <c r="P12" s="46"/>
      <c r="Q12" s="46"/>
      <c r="R12" s="46"/>
      <c r="S12" s="56"/>
      <c r="T12" s="56"/>
      <c r="X12" s="50"/>
      <c r="Y12" s="50"/>
      <c r="Z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row>
    <row r="13" spans="1:52">
      <c r="A13" s="103"/>
      <c r="B13" s="197" t="str">
        <f>'1_Training Plan'!C14</f>
        <v>Lean Six Sigma - Black Belt</v>
      </c>
      <c r="C13" s="196">
        <f>'1_Training Plan'!D14</f>
        <v>5</v>
      </c>
      <c r="D13" s="440">
        <v>12</v>
      </c>
      <c r="E13" s="414">
        <v>85000</v>
      </c>
      <c r="F13" s="441">
        <v>0</v>
      </c>
      <c r="G13" s="442">
        <f t="shared" si="0"/>
        <v>21250</v>
      </c>
      <c r="H13" s="443">
        <f t="shared" si="1"/>
        <v>0</v>
      </c>
      <c r="I13" s="443">
        <f t="shared" si="2"/>
        <v>60</v>
      </c>
      <c r="J13" s="457"/>
      <c r="K13" s="457"/>
      <c r="L13" s="457"/>
      <c r="N13" s="46"/>
      <c r="O13" s="46"/>
      <c r="P13" s="46"/>
      <c r="Q13" s="46"/>
      <c r="R13" s="46"/>
      <c r="S13" s="56"/>
      <c r="T13" s="56"/>
      <c r="X13" s="50"/>
      <c r="Y13" s="50"/>
      <c r="Z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row>
    <row r="14" spans="1:52">
      <c r="A14" s="103"/>
      <c r="B14" s="197" t="str">
        <f>'1_Training Plan'!C15</f>
        <v>Lean Six Sigma - White Belt</v>
      </c>
      <c r="C14" s="196">
        <f>'1_Training Plan'!D15</f>
        <v>800</v>
      </c>
      <c r="D14" s="440">
        <v>0.125</v>
      </c>
      <c r="E14" s="414">
        <v>85000</v>
      </c>
      <c r="F14" s="441">
        <v>0</v>
      </c>
      <c r="G14" s="442">
        <f t="shared" si="0"/>
        <v>35416.666666666672</v>
      </c>
      <c r="H14" s="443">
        <f t="shared" si="1"/>
        <v>0</v>
      </c>
      <c r="I14" s="443">
        <f t="shared" si="2"/>
        <v>100</v>
      </c>
      <c r="J14" s="457"/>
      <c r="K14" s="457"/>
      <c r="L14" s="457"/>
      <c r="N14" s="46"/>
      <c r="O14" s="46"/>
      <c r="P14" s="46"/>
      <c r="Q14" s="46"/>
      <c r="R14" s="46"/>
      <c r="S14" s="56"/>
      <c r="T14" s="56"/>
      <c r="X14" s="50"/>
      <c r="Y14" s="50"/>
      <c r="Z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row>
    <row r="15" spans="1:52">
      <c r="A15" s="103"/>
      <c r="B15" s="197" t="str">
        <f>'1_Training Plan'!C16</f>
        <v>Lean Six Sigma - Green Belt</v>
      </c>
      <c r="C15" s="196">
        <f>'1_Training Plan'!D16</f>
        <v>12</v>
      </c>
      <c r="D15" s="440">
        <v>9</v>
      </c>
      <c r="E15" s="414">
        <v>85000</v>
      </c>
      <c r="F15" s="441">
        <v>0</v>
      </c>
      <c r="G15" s="442">
        <f t="shared" si="0"/>
        <v>38250</v>
      </c>
      <c r="H15" s="443">
        <f t="shared" si="1"/>
        <v>0</v>
      </c>
      <c r="I15" s="443">
        <f t="shared" si="2"/>
        <v>108</v>
      </c>
      <c r="J15" s="457"/>
      <c r="K15" s="457"/>
      <c r="L15" s="457"/>
      <c r="N15" s="46"/>
      <c r="O15" s="46"/>
      <c r="P15" s="46"/>
      <c r="Q15" s="46"/>
      <c r="R15" s="46"/>
      <c r="S15" s="56"/>
      <c r="T15" s="56"/>
      <c r="X15" s="50"/>
      <c r="Y15" s="50"/>
      <c r="Z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row>
    <row r="16" spans="1:52">
      <c r="A16" s="103"/>
      <c r="B16" s="197" t="str">
        <f>'1_Training Plan'!C17</f>
        <v>Lean Six Sigma - Yellow Belt</v>
      </c>
      <c r="C16" s="196">
        <f>'1_Training Plan'!D17</f>
        <v>30</v>
      </c>
      <c r="D16" s="440">
        <v>3</v>
      </c>
      <c r="E16" s="414">
        <v>85000</v>
      </c>
      <c r="F16" s="441">
        <v>0</v>
      </c>
      <c r="G16" s="442">
        <f t="shared" si="0"/>
        <v>31875</v>
      </c>
      <c r="H16" s="443">
        <f t="shared" si="1"/>
        <v>0</v>
      </c>
      <c r="I16" s="443">
        <f t="shared" si="2"/>
        <v>90</v>
      </c>
      <c r="J16" s="457"/>
      <c r="K16" s="457"/>
      <c r="L16" s="457"/>
      <c r="N16" s="46"/>
      <c r="O16" s="46"/>
      <c r="P16" s="46"/>
      <c r="Q16" s="46"/>
      <c r="R16" s="46"/>
      <c r="S16" s="56"/>
      <c r="T16" s="56"/>
      <c r="X16" s="50"/>
      <c r="Y16" s="50"/>
      <c r="Z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row>
    <row r="17" spans="1:52">
      <c r="A17" s="103"/>
      <c r="B17" s="197" t="str">
        <f>'1_Training Plan'!C18</f>
        <v>Lockout Tagout Training</v>
      </c>
      <c r="C17" s="196">
        <f>'1_Training Plan'!D18</f>
        <v>20</v>
      </c>
      <c r="D17" s="440">
        <v>1</v>
      </c>
      <c r="E17" s="414">
        <v>85000</v>
      </c>
      <c r="F17" s="441">
        <v>0</v>
      </c>
      <c r="G17" s="442">
        <f t="shared" si="0"/>
        <v>7083.3333333333339</v>
      </c>
      <c r="H17" s="443">
        <f t="shared" si="1"/>
        <v>0</v>
      </c>
      <c r="I17" s="443">
        <f t="shared" si="2"/>
        <v>20</v>
      </c>
      <c r="J17" s="457"/>
      <c r="K17" s="457"/>
      <c r="L17" s="457"/>
      <c r="N17" s="46"/>
      <c r="O17" s="46"/>
      <c r="P17" s="46"/>
      <c r="Q17" s="46"/>
      <c r="R17" s="46"/>
      <c r="S17" s="56"/>
      <c r="T17" s="56"/>
      <c r="X17" s="50"/>
      <c r="Y17" s="50"/>
      <c r="Z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row>
    <row r="18" spans="1:52">
      <c r="B18" s="197" t="str">
        <f>'1_Training Plan'!C19</f>
        <v>Lean Fundamentals</v>
      </c>
      <c r="C18" s="196">
        <f>'1_Training Plan'!D19</f>
        <v>800</v>
      </c>
      <c r="D18" s="440">
        <v>0.5</v>
      </c>
      <c r="E18" s="414">
        <v>85000</v>
      </c>
      <c r="F18" s="441">
        <v>0</v>
      </c>
      <c r="G18" s="442">
        <f t="shared" si="0"/>
        <v>141666.66666666669</v>
      </c>
      <c r="H18" s="443">
        <f t="shared" si="1"/>
        <v>0</v>
      </c>
      <c r="I18" s="443">
        <f t="shared" si="2"/>
        <v>400</v>
      </c>
      <c r="J18" s="457"/>
      <c r="K18" s="457"/>
      <c r="L18" s="457"/>
      <c r="N18" s="46"/>
      <c r="O18" s="46"/>
      <c r="P18" s="46"/>
      <c r="Q18" s="46"/>
      <c r="R18" s="46"/>
      <c r="S18" s="56"/>
      <c r="T18" s="56"/>
      <c r="X18" s="50"/>
      <c r="Y18" s="50"/>
      <c r="Z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row>
    <row r="19" spans="1:52">
      <c r="B19" s="197" t="str">
        <f>'1_Training Plan'!C20</f>
        <v>Stryker Lean Tools - Daily Management</v>
      </c>
      <c r="C19" s="196">
        <f>'1_Training Plan'!D20</f>
        <v>800</v>
      </c>
      <c r="D19" s="440">
        <v>1</v>
      </c>
      <c r="E19" s="414">
        <v>85000</v>
      </c>
      <c r="F19" s="441">
        <v>0</v>
      </c>
      <c r="G19" s="442">
        <f t="shared" si="0"/>
        <v>283333.33333333337</v>
      </c>
      <c r="H19" s="443">
        <f t="shared" si="1"/>
        <v>0</v>
      </c>
      <c r="I19" s="443">
        <f t="shared" si="2"/>
        <v>800</v>
      </c>
      <c r="J19" s="457"/>
      <c r="K19" s="457"/>
      <c r="L19" s="457"/>
      <c r="N19" s="46"/>
      <c r="O19" s="46"/>
      <c r="P19" s="46"/>
      <c r="Q19" s="46"/>
      <c r="R19" s="46"/>
      <c r="S19" s="56"/>
      <c r="T19" s="56"/>
      <c r="X19" s="50"/>
      <c r="Y19" s="50"/>
      <c r="Z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row>
    <row r="20" spans="1:52">
      <c r="B20" s="197" t="str">
        <f>'1_Training Plan'!C21</f>
        <v>Stryker Lean - Leader Standard Work</v>
      </c>
      <c r="C20" s="196">
        <f>'1_Training Plan'!D21</f>
        <v>200</v>
      </c>
      <c r="D20" s="440">
        <v>1</v>
      </c>
      <c r="E20" s="414">
        <v>85000</v>
      </c>
      <c r="F20" s="441">
        <v>0</v>
      </c>
      <c r="G20" s="442">
        <f t="shared" si="0"/>
        <v>70833.333333333343</v>
      </c>
      <c r="H20" s="443">
        <f t="shared" si="1"/>
        <v>0</v>
      </c>
      <c r="I20" s="443">
        <f t="shared" si="2"/>
        <v>200</v>
      </c>
      <c r="J20" s="457"/>
      <c r="K20" s="457"/>
      <c r="L20" s="457"/>
      <c r="N20" s="46"/>
      <c r="O20" s="46"/>
      <c r="P20" s="46"/>
      <c r="Q20" s="46"/>
      <c r="R20" s="46"/>
      <c r="S20" s="56"/>
      <c r="T20" s="56"/>
      <c r="X20" s="50"/>
      <c r="Y20" s="50"/>
      <c r="Z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row>
    <row r="21" spans="1:52">
      <c r="B21" s="197" t="str">
        <f>'1_Training Plan'!C22</f>
        <v>Stryker Lean - Global Problem Solving Level 1</v>
      </c>
      <c r="C21" s="196">
        <f>'1_Training Plan'!D22</f>
        <v>200</v>
      </c>
      <c r="D21" s="440">
        <v>1</v>
      </c>
      <c r="E21" s="414">
        <v>85000</v>
      </c>
      <c r="F21" s="441">
        <v>0</v>
      </c>
      <c r="G21" s="442">
        <f t="shared" si="0"/>
        <v>70833.333333333343</v>
      </c>
      <c r="H21" s="443">
        <f t="shared" si="1"/>
        <v>0</v>
      </c>
      <c r="I21" s="443">
        <f t="shared" si="2"/>
        <v>200</v>
      </c>
      <c r="J21" s="457"/>
      <c r="K21" s="457"/>
      <c r="L21" s="457"/>
      <c r="N21" s="46"/>
      <c r="O21" s="46"/>
      <c r="P21" s="46"/>
      <c r="Q21" s="46"/>
      <c r="R21" s="46"/>
      <c r="S21" s="56"/>
      <c r="T21" s="56"/>
      <c r="X21" s="50"/>
      <c r="Y21" s="50"/>
      <c r="Z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row>
    <row r="22" spans="1:52">
      <c r="B22" s="197" t="str">
        <f>'1_Training Plan'!C23</f>
        <v>Stryker Lean - Global Problem Solving Level 2</v>
      </c>
      <c r="C22" s="196">
        <f>'1_Training Plan'!D23</f>
        <v>45</v>
      </c>
      <c r="D22" s="440">
        <v>3</v>
      </c>
      <c r="E22" s="414">
        <v>85000</v>
      </c>
      <c r="F22" s="441">
        <v>0</v>
      </c>
      <c r="G22" s="442">
        <f t="shared" si="0"/>
        <v>47812.5</v>
      </c>
      <c r="H22" s="443">
        <f t="shared" si="1"/>
        <v>0</v>
      </c>
      <c r="I22" s="443">
        <f t="shared" si="2"/>
        <v>135</v>
      </c>
      <c r="J22" s="457"/>
      <c r="K22" s="457"/>
      <c r="L22" s="457"/>
      <c r="N22" s="46"/>
      <c r="O22" s="46"/>
      <c r="P22" s="46"/>
      <c r="Q22" s="46"/>
      <c r="R22" s="46"/>
      <c r="S22" s="56"/>
      <c r="T22" s="56"/>
      <c r="X22" s="50"/>
      <c r="Y22" s="50"/>
      <c r="Z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row>
    <row r="23" spans="1:52">
      <c r="B23" s="197" t="str">
        <f>'1_Training Plan'!C24</f>
        <v>Stryker Lean - Global Problem Solving Level 3</v>
      </c>
      <c r="C23" s="196">
        <f>'1_Training Plan'!D24</f>
        <v>10</v>
      </c>
      <c r="D23" s="440">
        <v>5</v>
      </c>
      <c r="E23" s="414">
        <v>85000</v>
      </c>
      <c r="F23" s="441">
        <v>0</v>
      </c>
      <c r="G23" s="442">
        <f t="shared" si="0"/>
        <v>17708.333333333336</v>
      </c>
      <c r="H23" s="443">
        <f t="shared" si="1"/>
        <v>0</v>
      </c>
      <c r="I23" s="443">
        <f t="shared" si="2"/>
        <v>50</v>
      </c>
      <c r="J23" s="457"/>
      <c r="K23" s="457"/>
      <c r="L23" s="457"/>
      <c r="N23" s="46"/>
      <c r="O23" s="46"/>
      <c r="P23" s="46"/>
      <c r="Q23" s="46"/>
      <c r="R23" s="46"/>
      <c r="S23" s="56"/>
      <c r="T23" s="56"/>
      <c r="X23" s="50"/>
      <c r="Y23" s="50"/>
      <c r="Z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row>
    <row r="24" spans="1:52">
      <c r="B24" s="197" t="str">
        <f>'1_Training Plan'!C25</f>
        <v>Stryker Lean Tools - Value Stream Mapping</v>
      </c>
      <c r="C24" s="196">
        <f>'1_Training Plan'!D25</f>
        <v>10</v>
      </c>
      <c r="D24" s="440">
        <v>3</v>
      </c>
      <c r="E24" s="414">
        <v>85000</v>
      </c>
      <c r="F24" s="441">
        <v>0</v>
      </c>
      <c r="G24" s="442">
        <f t="shared" si="0"/>
        <v>10625</v>
      </c>
      <c r="H24" s="443">
        <f t="shared" si="1"/>
        <v>0</v>
      </c>
      <c r="I24" s="443">
        <f t="shared" si="2"/>
        <v>30</v>
      </c>
      <c r="J24" s="457"/>
      <c r="K24" s="457"/>
      <c r="L24" s="457"/>
      <c r="N24" s="46"/>
      <c r="O24" s="46"/>
      <c r="P24" s="46"/>
      <c r="Q24" s="46"/>
      <c r="R24" s="46"/>
      <c r="S24" s="56"/>
      <c r="T24" s="56"/>
      <c r="X24" s="50"/>
      <c r="Y24" s="50"/>
      <c r="Z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row>
    <row r="25" spans="1:52">
      <c r="B25" s="197" t="str">
        <f>'1_Training Plan'!C26</f>
        <v>Stryker Lean Tools - Process Mapping with Visio</v>
      </c>
      <c r="C25" s="196">
        <f>'1_Training Plan'!D26</f>
        <v>15</v>
      </c>
      <c r="D25" s="440">
        <v>1</v>
      </c>
      <c r="E25" s="414">
        <v>85000</v>
      </c>
      <c r="F25" s="441">
        <v>0</v>
      </c>
      <c r="G25" s="442">
        <f t="shared" si="0"/>
        <v>5312.5</v>
      </c>
      <c r="H25" s="443">
        <f t="shared" si="1"/>
        <v>0</v>
      </c>
      <c r="I25" s="443">
        <f t="shared" si="2"/>
        <v>15</v>
      </c>
      <c r="J25" s="457"/>
      <c r="K25" s="457"/>
      <c r="L25" s="457"/>
      <c r="N25" s="46"/>
      <c r="O25" s="46"/>
      <c r="P25" s="46"/>
      <c r="Q25" s="46"/>
      <c r="R25" s="46"/>
      <c r="S25" s="56"/>
      <c r="T25" s="56"/>
      <c r="X25" s="50"/>
      <c r="Y25" s="50"/>
      <c r="Z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row>
    <row r="26" spans="1:52">
      <c r="B26" s="197" t="str">
        <f>'1_Training Plan'!C27</f>
        <v>Stryker Lean Tools - Pull-based system</v>
      </c>
      <c r="C26" s="196">
        <f>'1_Training Plan'!D27</f>
        <v>5</v>
      </c>
      <c r="D26" s="440">
        <v>0.5</v>
      </c>
      <c r="E26" s="414">
        <v>85000</v>
      </c>
      <c r="F26" s="441">
        <v>0</v>
      </c>
      <c r="G26" s="442">
        <f t="shared" si="0"/>
        <v>885.41666666666674</v>
      </c>
      <c r="H26" s="443">
        <f t="shared" si="1"/>
        <v>0</v>
      </c>
      <c r="I26" s="443">
        <f t="shared" si="2"/>
        <v>2.5</v>
      </c>
      <c r="J26" s="457"/>
      <c r="K26" s="457"/>
      <c r="L26" s="457"/>
      <c r="N26" s="46"/>
      <c r="O26" s="46"/>
      <c r="P26" s="46"/>
      <c r="Q26" s="46"/>
      <c r="R26" s="46"/>
      <c r="S26" s="56"/>
      <c r="T26" s="56"/>
      <c r="X26" s="50"/>
      <c r="Y26" s="50"/>
      <c r="Z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row>
    <row r="27" spans="1:52">
      <c r="B27" s="197" t="str">
        <f>'1_Training Plan'!C28</f>
        <v>Lean - Define Customer Value</v>
      </c>
      <c r="C27" s="196">
        <f>'1_Training Plan'!D28</f>
        <v>10</v>
      </c>
      <c r="D27" s="440">
        <v>0.5</v>
      </c>
      <c r="E27" s="414">
        <v>85000</v>
      </c>
      <c r="F27" s="441">
        <v>0</v>
      </c>
      <c r="G27" s="442">
        <f t="shared" si="0"/>
        <v>1770.8333333333335</v>
      </c>
      <c r="H27" s="443">
        <f t="shared" si="1"/>
        <v>0</v>
      </c>
      <c r="I27" s="443">
        <f t="shared" si="2"/>
        <v>5</v>
      </c>
      <c r="J27" s="457"/>
      <c r="K27" s="457"/>
      <c r="L27" s="457"/>
      <c r="N27" s="46"/>
      <c r="O27" s="46"/>
      <c r="P27" s="46"/>
      <c r="Q27" s="46"/>
      <c r="R27" s="46"/>
      <c r="S27" s="56"/>
      <c r="T27" s="56"/>
      <c r="X27" s="50"/>
      <c r="Y27" s="50"/>
      <c r="Z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row>
    <row r="28" spans="1:52">
      <c r="B28" s="197" t="str">
        <f>'1_Training Plan'!C29</f>
        <v>Coating applications engineering training particularly around our PA coating process and capability</v>
      </c>
      <c r="C28" s="196">
        <f>'1_Training Plan'!D29</f>
        <v>10</v>
      </c>
      <c r="D28" s="440">
        <v>0.5</v>
      </c>
      <c r="E28" s="414">
        <v>85000</v>
      </c>
      <c r="F28" s="441">
        <v>0</v>
      </c>
      <c r="G28" s="442">
        <f t="shared" si="0"/>
        <v>1770.8333333333335</v>
      </c>
      <c r="H28" s="443">
        <f t="shared" si="1"/>
        <v>0</v>
      </c>
      <c r="I28" s="443">
        <f t="shared" si="2"/>
        <v>5</v>
      </c>
      <c r="J28" s="457"/>
      <c r="K28" s="457"/>
      <c r="L28" s="457"/>
      <c r="N28" s="46"/>
      <c r="O28" s="46"/>
      <c r="P28" s="46"/>
      <c r="Q28" s="46"/>
      <c r="R28" s="46"/>
      <c r="S28" s="56"/>
      <c r="T28" s="56"/>
      <c r="X28" s="50"/>
      <c r="Y28" s="50"/>
      <c r="Z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row>
    <row r="29" spans="1:52">
      <c r="B29" s="197" t="str">
        <f>'1_Training Plan'!C30</f>
        <v>CNC Tooling Analysis Training</v>
      </c>
      <c r="C29" s="196">
        <f>'1_Training Plan'!D30</f>
        <v>6</v>
      </c>
      <c r="D29" s="122">
        <v>0.5</v>
      </c>
      <c r="E29" s="414">
        <v>85000</v>
      </c>
      <c r="F29" s="114">
        <v>0</v>
      </c>
      <c r="G29" s="332">
        <f t="shared" si="0"/>
        <v>1062.5</v>
      </c>
      <c r="H29" s="112">
        <f t="shared" si="1"/>
        <v>0</v>
      </c>
      <c r="I29" s="112">
        <f t="shared" si="2"/>
        <v>3</v>
      </c>
      <c r="J29" s="457"/>
      <c r="K29" s="457"/>
      <c r="L29" s="457"/>
      <c r="N29" s="46"/>
      <c r="O29" s="46"/>
      <c r="P29" s="46"/>
      <c r="Q29" s="46"/>
      <c r="R29" s="46"/>
      <c r="S29" s="56"/>
      <c r="T29" s="56"/>
      <c r="X29" s="50"/>
      <c r="Y29" s="50"/>
      <c r="Z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row>
    <row r="30" spans="1:52">
      <c r="B30" s="197" t="str">
        <f>'1_Training Plan'!C31</f>
        <v>Allen Bradley training course - Accelerated Logix5000 Programmer Leevel 1</v>
      </c>
      <c r="C30" s="196">
        <f>'1_Training Plan'!D31</f>
        <v>3</v>
      </c>
      <c r="D30" s="122">
        <v>5</v>
      </c>
      <c r="E30" s="414">
        <v>85000</v>
      </c>
      <c r="F30" s="114">
        <v>0</v>
      </c>
      <c r="G30" s="332">
        <f t="shared" si="0"/>
        <v>5312.5</v>
      </c>
      <c r="H30" s="112">
        <f t="shared" si="1"/>
        <v>0</v>
      </c>
      <c r="I30" s="112">
        <f t="shared" si="2"/>
        <v>15</v>
      </c>
      <c r="J30" s="457"/>
      <c r="K30" s="457"/>
      <c r="L30" s="457"/>
      <c r="N30" s="46"/>
      <c r="O30" s="46"/>
      <c r="P30" s="46"/>
      <c r="Q30" s="46"/>
      <c r="R30" s="46"/>
      <c r="S30" s="56"/>
      <c r="T30" s="56"/>
      <c r="X30" s="50"/>
      <c r="Y30" s="50"/>
      <c r="Z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row>
    <row r="31" spans="1:52">
      <c r="B31" s="197" t="str">
        <f>'1_Training Plan'!C32</f>
        <v>Fanuc Robot training - Advanced TPP Programming</v>
      </c>
      <c r="C31" s="196">
        <f>'1_Training Plan'!D32</f>
        <v>3</v>
      </c>
      <c r="D31" s="122">
        <v>5</v>
      </c>
      <c r="E31" s="414">
        <v>85000</v>
      </c>
      <c r="F31" s="114">
        <v>0</v>
      </c>
      <c r="G31" s="332">
        <f t="shared" si="0"/>
        <v>5312.5</v>
      </c>
      <c r="H31" s="112">
        <f t="shared" si="1"/>
        <v>0</v>
      </c>
      <c r="I31" s="112">
        <f t="shared" si="2"/>
        <v>15</v>
      </c>
      <c r="J31" s="457"/>
      <c r="K31" s="457"/>
      <c r="L31" s="457"/>
      <c r="N31" s="46"/>
      <c r="O31" s="46"/>
      <c r="P31" s="46"/>
      <c r="Q31" s="46"/>
      <c r="R31" s="46"/>
      <c r="S31" s="56"/>
      <c r="T31" s="56"/>
      <c r="X31" s="50"/>
      <c r="Y31" s="50"/>
      <c r="Z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row>
    <row r="32" spans="1:52">
      <c r="B32" s="197" t="str">
        <f>'1_Training Plan'!C33</f>
        <v>Quality Fundamentals Essentials Creation</v>
      </c>
      <c r="C32" s="196">
        <f>'1_Training Plan'!D33</f>
        <v>5</v>
      </c>
      <c r="D32" s="122">
        <v>0.5</v>
      </c>
      <c r="E32" s="414">
        <v>85000</v>
      </c>
      <c r="F32" s="114">
        <v>0</v>
      </c>
      <c r="G32" s="332">
        <f t="shared" si="0"/>
        <v>885.41666666666674</v>
      </c>
      <c r="H32" s="112">
        <f t="shared" si="1"/>
        <v>0</v>
      </c>
      <c r="I32" s="112">
        <f t="shared" si="2"/>
        <v>2.5</v>
      </c>
      <c r="J32" s="457"/>
      <c r="K32" s="457"/>
      <c r="L32" s="457"/>
      <c r="N32" s="46"/>
      <c r="O32" s="46"/>
      <c r="P32" s="46"/>
      <c r="Q32" s="46"/>
      <c r="R32" s="46"/>
      <c r="S32" s="56"/>
      <c r="T32" s="56"/>
      <c r="X32" s="50"/>
      <c r="Y32" s="50"/>
      <c r="Z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row>
    <row r="33" spans="1:52">
      <c r="B33" s="197" t="str">
        <f>'1_Training Plan'!C34</f>
        <v>Quality Fundamentals Essentials Delivery &amp; Training</v>
      </c>
      <c r="C33" s="196">
        <f>'1_Training Plan'!D34</f>
        <v>35</v>
      </c>
      <c r="D33" s="122">
        <v>0.5</v>
      </c>
      <c r="E33" s="414">
        <v>85000</v>
      </c>
      <c r="F33" s="114">
        <v>0</v>
      </c>
      <c r="G33" s="332">
        <f t="shared" si="0"/>
        <v>6197.916666666667</v>
      </c>
      <c r="H33" s="112">
        <f t="shared" si="1"/>
        <v>0</v>
      </c>
      <c r="I33" s="112">
        <f t="shared" si="2"/>
        <v>17.5</v>
      </c>
      <c r="J33" s="457"/>
      <c r="K33" s="457"/>
      <c r="L33" s="457"/>
      <c r="N33" s="46"/>
      <c r="O33" s="46"/>
      <c r="P33" s="46"/>
      <c r="Q33" s="46"/>
      <c r="R33" s="46"/>
      <c r="S33" s="56"/>
      <c r="T33" s="56"/>
      <c r="X33" s="50"/>
      <c r="Y33" s="50"/>
      <c r="Z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row>
    <row r="34" spans="1:52">
      <c r="B34" s="197" t="str">
        <f>'1_Training Plan'!C35</f>
        <v>Presentation Skills</v>
      </c>
      <c r="C34" s="196">
        <f>'1_Training Plan'!D35</f>
        <v>40</v>
      </c>
      <c r="D34" s="122">
        <v>1</v>
      </c>
      <c r="E34" s="414">
        <v>85000</v>
      </c>
      <c r="F34" s="114">
        <v>0</v>
      </c>
      <c r="G34" s="332">
        <f t="shared" si="0"/>
        <v>14166.666666666668</v>
      </c>
      <c r="H34" s="112">
        <f t="shared" si="1"/>
        <v>0</v>
      </c>
      <c r="I34" s="112">
        <f t="shared" si="2"/>
        <v>40</v>
      </c>
      <c r="J34" s="457"/>
      <c r="K34" s="457"/>
      <c r="L34" s="457"/>
      <c r="N34" s="46"/>
      <c r="O34" s="46"/>
      <c r="P34" s="46"/>
      <c r="Q34" s="46"/>
      <c r="R34" s="46"/>
      <c r="S34" s="56"/>
      <c r="T34" s="56"/>
      <c r="X34" s="50"/>
      <c r="Y34" s="50"/>
      <c r="Z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row>
    <row r="35" spans="1:52">
      <c r="B35" s="197" t="str">
        <f>'1_Training Plan'!C36</f>
        <v>Training Techniques for Trainers</v>
      </c>
      <c r="C35" s="196">
        <f>'1_Training Plan'!D36</f>
        <v>40</v>
      </c>
      <c r="D35" s="122">
        <v>1</v>
      </c>
      <c r="E35" s="414">
        <v>85000</v>
      </c>
      <c r="F35" s="114">
        <v>0</v>
      </c>
      <c r="G35" s="332">
        <f t="shared" si="0"/>
        <v>14166.666666666668</v>
      </c>
      <c r="H35" s="112">
        <f t="shared" si="1"/>
        <v>0</v>
      </c>
      <c r="I35" s="112">
        <f t="shared" si="2"/>
        <v>40</v>
      </c>
      <c r="J35" s="457"/>
      <c r="K35" s="457"/>
      <c r="L35" s="457"/>
      <c r="N35" s="46"/>
      <c r="O35" s="46"/>
      <c r="P35" s="46"/>
      <c r="Q35" s="46"/>
      <c r="R35" s="46"/>
      <c r="S35" s="56"/>
      <c r="T35" s="56"/>
      <c r="X35" s="50"/>
      <c r="Y35" s="50"/>
      <c r="Z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row>
    <row r="36" spans="1:52">
      <c r="A36" s="194"/>
      <c r="B36" s="197" t="str">
        <f>'1_Training Plan'!C37</f>
        <v>ISO 13485 Lead Auditor Training</v>
      </c>
      <c r="C36" s="196">
        <f>'1_Training Plan'!D37</f>
        <v>20</v>
      </c>
      <c r="D36" s="122">
        <v>3</v>
      </c>
      <c r="E36" s="414">
        <v>85000</v>
      </c>
      <c r="F36" s="114">
        <v>0</v>
      </c>
      <c r="G36" s="332">
        <f t="shared" si="0"/>
        <v>21250</v>
      </c>
      <c r="H36" s="112">
        <f t="shared" si="1"/>
        <v>0</v>
      </c>
      <c r="I36" s="112">
        <f t="shared" si="2"/>
        <v>60</v>
      </c>
      <c r="J36" s="457"/>
      <c r="K36" s="457"/>
      <c r="L36" s="457"/>
      <c r="N36" s="46"/>
      <c r="O36" s="46"/>
      <c r="P36" s="46"/>
      <c r="Q36" s="46"/>
      <c r="R36" s="46"/>
      <c r="S36" s="56"/>
      <c r="T36" s="56"/>
      <c r="X36" s="50"/>
      <c r="Y36" s="50"/>
      <c r="Z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row>
    <row r="37" spans="1:52">
      <c r="A37" s="377"/>
      <c r="B37" s="197" t="str">
        <f>'1_Training Plan'!C38</f>
        <v>ISO 13485 Internal Auditor Training</v>
      </c>
      <c r="C37" s="196">
        <f>'1_Training Plan'!D38</f>
        <v>20</v>
      </c>
      <c r="D37" s="122">
        <v>3</v>
      </c>
      <c r="E37" s="414">
        <v>85000</v>
      </c>
      <c r="F37" s="114">
        <v>0</v>
      </c>
      <c r="G37" s="332">
        <f t="shared" si="0"/>
        <v>21250</v>
      </c>
      <c r="H37" s="112">
        <f t="shared" si="1"/>
        <v>0</v>
      </c>
      <c r="I37" s="112">
        <f t="shared" si="2"/>
        <v>60</v>
      </c>
      <c r="J37" s="457"/>
      <c r="K37" s="457"/>
      <c r="L37" s="457"/>
      <c r="N37" s="46"/>
      <c r="O37" s="46"/>
      <c r="P37" s="46"/>
      <c r="Q37" s="46"/>
      <c r="R37" s="46"/>
      <c r="S37" s="56"/>
      <c r="T37" s="56"/>
      <c r="X37" s="50"/>
      <c r="Y37" s="50"/>
      <c r="Z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row>
    <row r="38" spans="1:52">
      <c r="A38" s="103"/>
      <c r="B38" s="197" t="str">
        <f>'1_Training Plan'!C39</f>
        <v>Medical Device CAPA &amp; Root Cause Investigation Training</v>
      </c>
      <c r="C38" s="196">
        <f>'1_Training Plan'!D39</f>
        <v>20</v>
      </c>
      <c r="D38" s="122">
        <v>1</v>
      </c>
      <c r="E38" s="414">
        <v>85000</v>
      </c>
      <c r="F38" s="114">
        <v>0</v>
      </c>
      <c r="G38" s="332">
        <f t="shared" si="0"/>
        <v>7083.3333333333339</v>
      </c>
      <c r="H38" s="112">
        <f t="shared" si="1"/>
        <v>0</v>
      </c>
      <c r="I38" s="112">
        <f t="shared" si="2"/>
        <v>20</v>
      </c>
      <c r="J38" s="457"/>
      <c r="K38" s="457"/>
      <c r="L38" s="457"/>
      <c r="N38" s="46"/>
      <c r="O38" s="46"/>
      <c r="P38" s="46"/>
      <c r="Q38" s="46"/>
      <c r="R38" s="46"/>
      <c r="S38" s="56"/>
      <c r="T38" s="56"/>
      <c r="X38" s="50"/>
      <c r="Y38" s="50"/>
      <c r="Z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row>
    <row r="39" spans="1:52">
      <c r="A39" s="103"/>
      <c r="B39" s="197" t="str">
        <f>'1_Training Plan'!C40</f>
        <v>Lunch &amp; Learn - Automated Blister Inspection</v>
      </c>
      <c r="C39" s="196">
        <f>'1_Training Plan'!D40</f>
        <v>90</v>
      </c>
      <c r="D39" s="122">
        <v>0.2</v>
      </c>
      <c r="E39" s="414">
        <v>85000</v>
      </c>
      <c r="F39" s="114">
        <v>0</v>
      </c>
      <c r="G39" s="332">
        <f t="shared" si="0"/>
        <v>6375</v>
      </c>
      <c r="H39" s="112">
        <f t="shared" si="1"/>
        <v>0</v>
      </c>
      <c r="I39" s="112">
        <f t="shared" si="2"/>
        <v>18</v>
      </c>
      <c r="J39" s="457"/>
      <c r="K39" s="457"/>
      <c r="L39" s="457"/>
      <c r="N39" s="46"/>
      <c r="O39" s="46"/>
      <c r="P39" s="46"/>
      <c r="Q39" s="46"/>
      <c r="R39" s="46"/>
      <c r="S39" s="56"/>
      <c r="T39" s="56"/>
      <c r="X39" s="50"/>
      <c r="Y39" s="50"/>
      <c r="Z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row>
    <row r="40" spans="1:52">
      <c r="A40" s="103"/>
      <c r="B40" s="197" t="str">
        <f>'1_Training Plan'!C41</f>
        <v>Lunch &amp; Learn - Understanding Finance</v>
      </c>
      <c r="C40" s="196">
        <f>'1_Training Plan'!D41</f>
        <v>112</v>
      </c>
      <c r="D40" s="122">
        <v>0.75</v>
      </c>
      <c r="E40" s="414">
        <v>85000</v>
      </c>
      <c r="F40" s="114">
        <v>0</v>
      </c>
      <c r="G40" s="332">
        <f t="shared" si="0"/>
        <v>29750</v>
      </c>
      <c r="H40" s="112">
        <f t="shared" si="1"/>
        <v>0</v>
      </c>
      <c r="I40" s="112">
        <f t="shared" si="2"/>
        <v>84</v>
      </c>
      <c r="J40" s="457"/>
      <c r="K40" s="457"/>
      <c r="L40" s="457"/>
      <c r="N40" s="46"/>
      <c r="O40" s="46"/>
      <c r="P40" s="46"/>
      <c r="Q40" s="46"/>
      <c r="R40" s="46"/>
      <c r="S40" s="56"/>
      <c r="T40" s="56"/>
      <c r="X40" s="50"/>
      <c r="Y40" s="50"/>
      <c r="Z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row>
    <row r="41" spans="1:52">
      <c r="A41" s="103"/>
      <c r="B41" s="197" t="str">
        <f>'1_Training Plan'!C42</f>
        <v>New Technology FAT's</v>
      </c>
      <c r="C41" s="196">
        <f>'1_Training Plan'!D42</f>
        <v>75</v>
      </c>
      <c r="D41" s="122">
        <v>3</v>
      </c>
      <c r="E41" s="414">
        <v>85000</v>
      </c>
      <c r="F41" s="114">
        <v>0</v>
      </c>
      <c r="G41" s="332">
        <f t="shared" ref="G41:G73" si="3">(C41*D41)*(E41/(364-124))</f>
        <v>79687.5</v>
      </c>
      <c r="H41" s="112">
        <f t="shared" ref="H41:H73" si="4">F41*C41</f>
        <v>0</v>
      </c>
      <c r="I41" s="112">
        <f t="shared" ref="I41:I73" si="5">C41*D41</f>
        <v>225</v>
      </c>
      <c r="J41" s="457"/>
      <c r="K41" s="457"/>
      <c r="L41" s="457"/>
      <c r="N41" s="46"/>
      <c r="O41" s="46"/>
      <c r="P41" s="46"/>
      <c r="Q41" s="46"/>
      <c r="R41" s="46"/>
      <c r="S41" s="56"/>
      <c r="T41" s="56"/>
      <c r="X41" s="50"/>
      <c r="Y41" s="50"/>
      <c r="Z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row>
    <row r="42" spans="1:52">
      <c r="A42" s="103"/>
      <c r="B42" s="197" t="str">
        <f>'1_Training Plan'!C43</f>
        <v>Automated system operator commissioning training</v>
      </c>
      <c r="C42" s="196">
        <f>'1_Training Plan'!D43</f>
        <v>75</v>
      </c>
      <c r="D42" s="122">
        <v>1</v>
      </c>
      <c r="E42" s="414">
        <v>85000</v>
      </c>
      <c r="F42" s="114">
        <v>0</v>
      </c>
      <c r="G42" s="332">
        <f t="shared" si="3"/>
        <v>26562.5</v>
      </c>
      <c r="H42" s="112">
        <f t="shared" si="4"/>
        <v>0</v>
      </c>
      <c r="I42" s="112">
        <f t="shared" si="5"/>
        <v>75</v>
      </c>
      <c r="J42" s="457"/>
      <c r="K42" s="457"/>
      <c r="L42" s="457"/>
      <c r="N42" s="46"/>
      <c r="O42" s="46"/>
      <c r="P42" s="46"/>
      <c r="Q42" s="46"/>
      <c r="R42" s="46"/>
      <c r="S42" s="56"/>
      <c r="T42" s="56"/>
      <c r="X42" s="50"/>
      <c r="Y42" s="50"/>
      <c r="Z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row>
    <row r="43" spans="1:52">
      <c r="A43" s="103"/>
      <c r="B43" s="197" t="str">
        <f>'1_Training Plan'!C44</f>
        <v>Basic Statistics with Minitab</v>
      </c>
      <c r="C43" s="196">
        <f>'1_Training Plan'!D44</f>
        <v>20</v>
      </c>
      <c r="D43" s="122">
        <v>3</v>
      </c>
      <c r="E43" s="414">
        <v>85000</v>
      </c>
      <c r="F43" s="114">
        <v>0</v>
      </c>
      <c r="G43" s="332">
        <f t="shared" si="3"/>
        <v>21250</v>
      </c>
      <c r="H43" s="112">
        <f t="shared" si="4"/>
        <v>0</v>
      </c>
      <c r="I43" s="112">
        <f t="shared" si="5"/>
        <v>60</v>
      </c>
      <c r="J43" s="457"/>
      <c r="K43" s="457"/>
      <c r="L43" s="457"/>
      <c r="N43" s="46"/>
      <c r="O43" s="46"/>
      <c r="P43" s="46"/>
      <c r="Q43" s="46"/>
      <c r="R43" s="46"/>
      <c r="S43" s="56"/>
      <c r="T43" s="56"/>
      <c r="X43" s="50"/>
      <c r="Y43" s="50"/>
      <c r="Z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row>
    <row r="44" spans="1:52">
      <c r="A44" s="103"/>
      <c r="B44" s="197" t="str">
        <f>'1_Training Plan'!C45</f>
        <v>Advanced Statics with Minitab</v>
      </c>
      <c r="C44" s="196">
        <f>'1_Training Plan'!D45</f>
        <v>20</v>
      </c>
      <c r="D44" s="122">
        <v>3</v>
      </c>
      <c r="E44" s="414">
        <v>85000</v>
      </c>
      <c r="F44" s="114">
        <v>0</v>
      </c>
      <c r="G44" s="332">
        <f t="shared" si="3"/>
        <v>21250</v>
      </c>
      <c r="H44" s="112">
        <f t="shared" si="4"/>
        <v>0</v>
      </c>
      <c r="I44" s="112">
        <f t="shared" si="5"/>
        <v>60</v>
      </c>
      <c r="J44" s="457"/>
      <c r="K44" s="457"/>
      <c r="L44" s="457"/>
      <c r="N44" s="46"/>
      <c r="O44" s="46"/>
      <c r="P44" s="46"/>
      <c r="Q44" s="46"/>
      <c r="R44" s="46"/>
      <c r="S44" s="56"/>
      <c r="T44" s="56"/>
      <c r="X44" s="50"/>
      <c r="Y44" s="50"/>
      <c r="Z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row>
    <row r="45" spans="1:52">
      <c r="A45" s="103"/>
      <c r="B45" s="197" t="str">
        <f>'1_Training Plan'!C46</f>
        <v>Design of Experiments</v>
      </c>
      <c r="C45" s="196">
        <f>'1_Training Plan'!D46</f>
        <v>20</v>
      </c>
      <c r="D45" s="122">
        <v>3</v>
      </c>
      <c r="E45" s="414">
        <v>85000</v>
      </c>
      <c r="F45" s="114">
        <v>0</v>
      </c>
      <c r="G45" s="332">
        <f t="shared" si="3"/>
        <v>21250</v>
      </c>
      <c r="H45" s="112">
        <f t="shared" si="4"/>
        <v>0</v>
      </c>
      <c r="I45" s="112">
        <f t="shared" si="5"/>
        <v>60</v>
      </c>
      <c r="J45" s="457"/>
      <c r="K45" s="457"/>
      <c r="L45" s="457"/>
      <c r="N45" s="46"/>
      <c r="O45" s="46"/>
      <c r="P45" s="46"/>
      <c r="Q45" s="46"/>
      <c r="R45" s="46"/>
      <c r="S45" s="56"/>
      <c r="T45" s="56"/>
      <c r="X45" s="50"/>
      <c r="Y45" s="50"/>
      <c r="Z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row>
    <row r="46" spans="1:52">
      <c r="A46" s="103"/>
      <c r="B46" s="197" t="str">
        <f>'1_Training Plan'!C47</f>
        <v>Influencing without Authority</v>
      </c>
      <c r="C46" s="196">
        <f>'1_Training Plan'!D47</f>
        <v>29</v>
      </c>
      <c r="D46" s="122">
        <v>1</v>
      </c>
      <c r="E46" s="414">
        <v>85000</v>
      </c>
      <c r="F46" s="114">
        <v>0</v>
      </c>
      <c r="G46" s="332">
        <f t="shared" si="3"/>
        <v>10270.833333333334</v>
      </c>
      <c r="H46" s="112">
        <f t="shared" si="4"/>
        <v>0</v>
      </c>
      <c r="I46" s="112">
        <f t="shared" si="5"/>
        <v>29</v>
      </c>
      <c r="J46" s="457"/>
      <c r="K46" s="457"/>
      <c r="L46" s="457"/>
      <c r="N46" s="46"/>
      <c r="O46" s="46"/>
      <c r="P46" s="46"/>
      <c r="Q46" s="46"/>
      <c r="R46" s="46"/>
      <c r="S46" s="56"/>
      <c r="T46" s="56"/>
      <c r="X46" s="50"/>
      <c r="Y46" s="50"/>
      <c r="Z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row>
    <row r="47" spans="1:52">
      <c r="A47" s="103"/>
      <c r="B47" s="197" t="str">
        <f>'1_Training Plan'!C48</f>
        <v>Regulations for Leadership:  Understanding a Dynamic Landscape</v>
      </c>
      <c r="C47" s="196">
        <f>'1_Training Plan'!D48</f>
        <v>24</v>
      </c>
      <c r="D47" s="122">
        <v>0.25</v>
      </c>
      <c r="E47" s="414">
        <v>85000</v>
      </c>
      <c r="F47" s="114">
        <v>0</v>
      </c>
      <c r="G47" s="332">
        <f t="shared" si="3"/>
        <v>2125</v>
      </c>
      <c r="H47" s="112">
        <f t="shared" si="4"/>
        <v>0</v>
      </c>
      <c r="I47" s="112">
        <f t="shared" si="5"/>
        <v>6</v>
      </c>
      <c r="J47" s="457"/>
      <c r="K47" s="457"/>
      <c r="L47" s="457"/>
      <c r="N47" s="46"/>
      <c r="O47" s="46"/>
      <c r="P47" s="46"/>
      <c r="Q47" s="46"/>
      <c r="R47" s="46"/>
      <c r="S47" s="56"/>
      <c r="T47" s="56"/>
      <c r="X47" s="50"/>
      <c r="Y47" s="50"/>
      <c r="Z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row>
    <row r="48" spans="1:52">
      <c r="A48" s="103"/>
      <c r="B48" s="197" t="str">
        <f>'1_Training Plan'!C49</f>
        <v>Quality Systems Regulations: Understanding a Dynamic Landscape</v>
      </c>
      <c r="C48" s="196">
        <f>'1_Training Plan'!D49</f>
        <v>15</v>
      </c>
      <c r="D48" s="122">
        <v>2</v>
      </c>
      <c r="E48" s="414">
        <v>85000</v>
      </c>
      <c r="F48" s="114">
        <v>0</v>
      </c>
      <c r="G48" s="332">
        <f t="shared" si="3"/>
        <v>10625</v>
      </c>
      <c r="H48" s="112">
        <f t="shared" si="4"/>
        <v>0</v>
      </c>
      <c r="I48" s="112">
        <f t="shared" si="5"/>
        <v>30</v>
      </c>
      <c r="J48" s="457"/>
      <c r="K48" s="457"/>
      <c r="L48" s="457"/>
      <c r="N48" s="46"/>
      <c r="O48" s="46"/>
      <c r="P48" s="46"/>
      <c r="Q48" s="46"/>
      <c r="R48" s="46"/>
      <c r="S48" s="56"/>
      <c r="T48" s="56"/>
      <c r="X48" s="50"/>
      <c r="Y48" s="50"/>
      <c r="Z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row>
    <row r="49" spans="1:52">
      <c r="A49" s="103"/>
      <c r="B49" s="197" t="str">
        <f>'1_Training Plan'!C50</f>
        <v>Technical Writing Workshop (incl. Stryker NC/CAPA guidelines)</v>
      </c>
      <c r="C49" s="196">
        <f>'1_Training Plan'!D50</f>
        <v>20</v>
      </c>
      <c r="D49" s="122">
        <v>1</v>
      </c>
      <c r="E49" s="414">
        <v>85000</v>
      </c>
      <c r="F49" s="114">
        <v>0</v>
      </c>
      <c r="G49" s="332">
        <f t="shared" si="3"/>
        <v>7083.3333333333339</v>
      </c>
      <c r="H49" s="112">
        <f t="shared" si="4"/>
        <v>0</v>
      </c>
      <c r="I49" s="112">
        <f t="shared" si="5"/>
        <v>20</v>
      </c>
      <c r="J49" s="457"/>
      <c r="K49" s="457"/>
      <c r="L49" s="457"/>
      <c r="N49" s="46"/>
      <c r="O49" s="46"/>
      <c r="P49" s="46"/>
      <c r="Q49" s="46"/>
      <c r="R49" s="46"/>
      <c r="S49" s="56"/>
      <c r="T49" s="56"/>
      <c r="X49" s="50"/>
      <c r="Y49" s="50"/>
      <c r="Z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row>
    <row r="50" spans="1:52">
      <c r="A50" s="103"/>
      <c r="B50" s="197" t="str">
        <f>'1_Training Plan'!C51</f>
        <v>Effective Stakeholder Engagement &amp; Communication</v>
      </c>
      <c r="C50" s="196">
        <f>'1_Training Plan'!D51</f>
        <v>20</v>
      </c>
      <c r="D50" s="122">
        <v>1</v>
      </c>
      <c r="E50" s="414">
        <v>85000</v>
      </c>
      <c r="F50" s="114">
        <v>0</v>
      </c>
      <c r="G50" s="332">
        <f t="shared" si="3"/>
        <v>7083.3333333333339</v>
      </c>
      <c r="H50" s="112">
        <f t="shared" si="4"/>
        <v>0</v>
      </c>
      <c r="I50" s="112">
        <f t="shared" si="5"/>
        <v>20</v>
      </c>
      <c r="J50" s="457"/>
      <c r="K50" s="457"/>
      <c r="L50" s="457"/>
      <c r="N50" s="46"/>
      <c r="O50" s="46"/>
      <c r="P50" s="46"/>
      <c r="Q50" s="46"/>
      <c r="R50" s="46"/>
      <c r="S50" s="56"/>
      <c r="T50" s="56"/>
      <c r="X50" s="50"/>
      <c r="Y50" s="50"/>
      <c r="Z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row>
    <row r="51" spans="1:52">
      <c r="A51" s="103"/>
      <c r="B51" s="197" t="str">
        <f>'1_Training Plan'!C52</f>
        <v>Critical Thinking</v>
      </c>
      <c r="C51" s="196">
        <f>'1_Training Plan'!D52</f>
        <v>30</v>
      </c>
      <c r="D51" s="122">
        <v>0.5</v>
      </c>
      <c r="E51" s="414">
        <v>85000</v>
      </c>
      <c r="F51" s="114">
        <v>0</v>
      </c>
      <c r="G51" s="332">
        <f t="shared" si="3"/>
        <v>5312.5</v>
      </c>
      <c r="H51" s="112">
        <f t="shared" si="4"/>
        <v>0</v>
      </c>
      <c r="I51" s="112">
        <f t="shared" si="5"/>
        <v>15</v>
      </c>
      <c r="J51" s="457"/>
      <c r="K51" s="457"/>
      <c r="L51" s="457"/>
      <c r="N51" s="46"/>
      <c r="O51" s="46"/>
      <c r="P51" s="46"/>
      <c r="Q51" s="46"/>
      <c r="R51" s="46"/>
      <c r="S51" s="56"/>
      <c r="T51" s="56"/>
      <c r="X51" s="50"/>
      <c r="Y51" s="50"/>
      <c r="Z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row>
    <row r="52" spans="1:52">
      <c r="A52" s="103"/>
      <c r="B52" s="197" t="str">
        <f>'1_Training Plan'!C53</f>
        <v>Introduction to Project Management</v>
      </c>
      <c r="C52" s="196">
        <f>'1_Training Plan'!D53</f>
        <v>25</v>
      </c>
      <c r="D52" s="122">
        <v>1</v>
      </c>
      <c r="E52" s="414">
        <v>85000</v>
      </c>
      <c r="F52" s="114">
        <v>0</v>
      </c>
      <c r="G52" s="332">
        <f t="shared" si="3"/>
        <v>8854.1666666666679</v>
      </c>
      <c r="H52" s="112">
        <f t="shared" si="4"/>
        <v>0</v>
      </c>
      <c r="I52" s="112">
        <f t="shared" si="5"/>
        <v>25</v>
      </c>
      <c r="J52" s="457"/>
      <c r="K52" s="457"/>
      <c r="L52" s="457"/>
      <c r="N52" s="46"/>
      <c r="O52" s="46"/>
      <c r="P52" s="46"/>
      <c r="Q52" s="46"/>
      <c r="R52" s="46"/>
      <c r="S52" s="56"/>
      <c r="T52" s="56"/>
      <c r="X52" s="50"/>
      <c r="Y52" s="50"/>
      <c r="Z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row>
    <row r="53" spans="1:52">
      <c r="A53" s="103"/>
      <c r="B53" s="197" t="str">
        <f>'1_Training Plan'!C54</f>
        <v>Advanced Project Management</v>
      </c>
      <c r="C53" s="196">
        <f>'1_Training Plan'!D54</f>
        <v>10</v>
      </c>
      <c r="D53" s="122">
        <v>3</v>
      </c>
      <c r="E53" s="414">
        <v>85000</v>
      </c>
      <c r="F53" s="114">
        <v>0</v>
      </c>
      <c r="G53" s="332">
        <f t="shared" si="3"/>
        <v>10625</v>
      </c>
      <c r="H53" s="112">
        <f t="shared" si="4"/>
        <v>0</v>
      </c>
      <c r="I53" s="112">
        <f t="shared" si="5"/>
        <v>30</v>
      </c>
      <c r="J53" s="457"/>
      <c r="K53" s="457"/>
      <c r="L53" s="457"/>
      <c r="N53" s="46"/>
      <c r="O53" s="46"/>
      <c r="P53" s="46"/>
      <c r="Q53" s="46"/>
      <c r="R53" s="46"/>
      <c r="S53" s="56"/>
      <c r="T53" s="56"/>
      <c r="X53" s="50"/>
      <c r="Y53" s="50"/>
      <c r="Z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row>
    <row r="54" spans="1:52">
      <c r="A54" s="103"/>
      <c r="B54" s="197" t="str">
        <f>'1_Training Plan'!C55</f>
        <v>PMI Exam Bootcamp</v>
      </c>
      <c r="C54" s="196">
        <f>'1_Training Plan'!D55</f>
        <v>2</v>
      </c>
      <c r="D54" s="122">
        <v>3</v>
      </c>
      <c r="E54" s="414">
        <v>85000</v>
      </c>
      <c r="F54" s="114">
        <v>0</v>
      </c>
      <c r="G54" s="332">
        <f t="shared" si="3"/>
        <v>2125</v>
      </c>
      <c r="H54" s="112">
        <f t="shared" si="4"/>
        <v>0</v>
      </c>
      <c r="I54" s="112">
        <f t="shared" si="5"/>
        <v>6</v>
      </c>
      <c r="J54" s="457"/>
      <c r="K54" s="457"/>
      <c r="L54" s="457"/>
      <c r="N54" s="46"/>
      <c r="O54" s="46"/>
      <c r="P54" s="46"/>
      <c r="Q54" s="46"/>
      <c r="R54" s="46"/>
      <c r="S54" s="56"/>
      <c r="T54" s="56"/>
      <c r="X54" s="50"/>
      <c r="Y54" s="50"/>
      <c r="Z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row>
    <row r="55" spans="1:52">
      <c r="A55" s="103"/>
      <c r="B55" s="197" t="str">
        <f>'1_Training Plan'!C56</f>
        <v>Project Management Sponsor</v>
      </c>
      <c r="C55" s="196">
        <f>'1_Training Plan'!D56</f>
        <v>6</v>
      </c>
      <c r="D55" s="122">
        <v>3</v>
      </c>
      <c r="E55" s="414">
        <v>85000</v>
      </c>
      <c r="F55" s="114">
        <v>0</v>
      </c>
      <c r="G55" s="332">
        <f t="shared" si="3"/>
        <v>6375</v>
      </c>
      <c r="H55" s="112">
        <f t="shared" si="4"/>
        <v>0</v>
      </c>
      <c r="I55" s="112">
        <f t="shared" si="5"/>
        <v>18</v>
      </c>
      <c r="J55" s="457"/>
      <c r="K55" s="457"/>
      <c r="L55" s="457"/>
      <c r="N55" s="46"/>
      <c r="O55" s="46"/>
      <c r="P55" s="46"/>
      <c r="Q55" s="46"/>
      <c r="R55" s="46"/>
      <c r="S55" s="56"/>
      <c r="T55" s="56"/>
      <c r="X55" s="50"/>
      <c r="Y55" s="50"/>
      <c r="Z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row>
    <row r="56" spans="1:52">
      <c r="A56" s="103"/>
      <c r="B56" s="197" t="str">
        <f>'1_Training Plan'!C57</f>
        <v>MS Forms</v>
      </c>
      <c r="C56" s="196">
        <f>'1_Training Plan'!D57</f>
        <v>10</v>
      </c>
      <c r="D56" s="122">
        <v>0.5</v>
      </c>
      <c r="E56" s="414">
        <v>85000</v>
      </c>
      <c r="F56" s="114">
        <v>0</v>
      </c>
      <c r="G56" s="332">
        <f t="shared" si="3"/>
        <v>1770.8333333333335</v>
      </c>
      <c r="H56" s="112">
        <f t="shared" si="4"/>
        <v>0</v>
      </c>
      <c r="I56" s="112">
        <f t="shared" si="5"/>
        <v>5</v>
      </c>
      <c r="J56" s="457"/>
      <c r="K56" s="457"/>
      <c r="L56" s="457"/>
      <c r="N56" s="46"/>
      <c r="O56" s="46"/>
      <c r="P56" s="46"/>
      <c r="Q56" s="46"/>
      <c r="R56" s="46"/>
      <c r="S56" s="56"/>
      <c r="T56" s="56"/>
      <c r="X56" s="50"/>
      <c r="Y56" s="50"/>
      <c r="Z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row>
    <row r="57" spans="1:52">
      <c r="A57" s="103"/>
      <c r="B57" s="197" t="str">
        <f>'1_Training Plan'!C58</f>
        <v>MS OneNote</v>
      </c>
      <c r="C57" s="196">
        <f>'1_Training Plan'!D58</f>
        <v>10</v>
      </c>
      <c r="D57" s="122">
        <v>0.5</v>
      </c>
      <c r="E57" s="414">
        <v>85000</v>
      </c>
      <c r="F57" s="114">
        <v>0</v>
      </c>
      <c r="G57" s="332">
        <f t="shared" si="3"/>
        <v>1770.8333333333335</v>
      </c>
      <c r="H57" s="112">
        <f t="shared" si="4"/>
        <v>0</v>
      </c>
      <c r="I57" s="112">
        <f t="shared" si="5"/>
        <v>5</v>
      </c>
      <c r="J57" s="457"/>
      <c r="K57" s="457"/>
      <c r="L57" s="457"/>
      <c r="N57" s="46"/>
      <c r="O57" s="46"/>
      <c r="P57" s="46"/>
      <c r="Q57" s="46"/>
      <c r="R57" s="46"/>
      <c r="S57" s="56"/>
      <c r="T57" s="56"/>
      <c r="X57" s="50"/>
      <c r="Y57" s="50"/>
      <c r="Z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row>
    <row r="58" spans="1:52">
      <c r="A58" s="103"/>
      <c r="B58" s="197" t="str">
        <f>'1_Training Plan'!C59</f>
        <v>MS Project - Level 1</v>
      </c>
      <c r="C58" s="196">
        <f>'1_Training Plan'!D59</f>
        <v>10</v>
      </c>
      <c r="D58" s="122">
        <v>0.5</v>
      </c>
      <c r="E58" s="414">
        <v>85000</v>
      </c>
      <c r="F58" s="114">
        <v>0</v>
      </c>
      <c r="G58" s="332">
        <f t="shared" si="3"/>
        <v>1770.8333333333335</v>
      </c>
      <c r="H58" s="112">
        <f t="shared" si="4"/>
        <v>0</v>
      </c>
      <c r="I58" s="112">
        <f t="shared" si="5"/>
        <v>5</v>
      </c>
      <c r="J58" s="457"/>
      <c r="K58" s="457"/>
      <c r="L58" s="457"/>
      <c r="N58" s="46"/>
      <c r="O58" s="46"/>
      <c r="P58" s="46"/>
      <c r="Q58" s="46"/>
      <c r="R58" s="46"/>
      <c r="S58" s="56"/>
      <c r="T58" s="56"/>
      <c r="X58" s="50"/>
      <c r="Y58" s="50"/>
      <c r="Z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row>
    <row r="59" spans="1:52">
      <c r="A59" s="103"/>
      <c r="B59" s="197" t="str">
        <f>'1_Training Plan'!C60</f>
        <v>MS Project - Level 2</v>
      </c>
      <c r="C59" s="196">
        <f>'1_Training Plan'!D60</f>
        <v>10</v>
      </c>
      <c r="D59" s="122">
        <v>0.5</v>
      </c>
      <c r="E59" s="414">
        <v>85000</v>
      </c>
      <c r="F59" s="114">
        <v>0</v>
      </c>
      <c r="G59" s="332">
        <f t="shared" si="3"/>
        <v>1770.8333333333335</v>
      </c>
      <c r="H59" s="112">
        <f t="shared" si="4"/>
        <v>0</v>
      </c>
      <c r="I59" s="112">
        <f t="shared" si="5"/>
        <v>5</v>
      </c>
      <c r="J59" s="457"/>
      <c r="K59" s="457"/>
      <c r="L59" s="457"/>
      <c r="N59" s="46"/>
      <c r="O59" s="46"/>
      <c r="P59" s="46"/>
      <c r="Q59" s="46"/>
      <c r="R59" s="46"/>
      <c r="S59" s="56"/>
      <c r="T59" s="56"/>
      <c r="X59" s="50"/>
      <c r="Y59" s="50"/>
      <c r="Z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row>
    <row r="60" spans="1:52">
      <c r="A60" s="103"/>
      <c r="B60" s="197" t="str">
        <f>'1_Training Plan'!C61</f>
        <v>MS Sharepoint</v>
      </c>
      <c r="C60" s="196">
        <f>'1_Training Plan'!D61</f>
        <v>10</v>
      </c>
      <c r="D60" s="122">
        <v>0.5</v>
      </c>
      <c r="E60" s="414">
        <v>85000</v>
      </c>
      <c r="F60" s="114">
        <v>0</v>
      </c>
      <c r="G60" s="332">
        <f t="shared" si="3"/>
        <v>1770.8333333333335</v>
      </c>
      <c r="H60" s="112">
        <f t="shared" si="4"/>
        <v>0</v>
      </c>
      <c r="I60" s="112">
        <f t="shared" si="5"/>
        <v>5</v>
      </c>
      <c r="J60" s="457"/>
      <c r="K60" s="457"/>
      <c r="L60" s="457"/>
      <c r="N60" s="46"/>
      <c r="O60" s="46"/>
      <c r="P60" s="46"/>
      <c r="Q60" s="46"/>
      <c r="R60" s="46"/>
      <c r="S60" s="56"/>
      <c r="T60" s="56"/>
      <c r="X60" s="50"/>
      <c r="Y60" s="50"/>
      <c r="Z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row>
    <row r="61" spans="1:52">
      <c r="A61" s="103"/>
      <c r="B61" s="197" t="str">
        <f>'1_Training Plan'!C62</f>
        <v>MS Visio</v>
      </c>
      <c r="C61" s="196">
        <f>'1_Training Plan'!D62</f>
        <v>10</v>
      </c>
      <c r="D61" s="122">
        <v>0.5</v>
      </c>
      <c r="E61" s="414">
        <v>85000</v>
      </c>
      <c r="F61" s="114">
        <v>0</v>
      </c>
      <c r="G61" s="332">
        <f t="shared" si="3"/>
        <v>1770.8333333333335</v>
      </c>
      <c r="H61" s="112">
        <f t="shared" si="4"/>
        <v>0</v>
      </c>
      <c r="I61" s="112">
        <f t="shared" si="5"/>
        <v>5</v>
      </c>
      <c r="J61" s="457"/>
      <c r="K61" s="457"/>
      <c r="L61" s="457"/>
      <c r="N61" s="46"/>
      <c r="O61" s="46"/>
      <c r="P61" s="46"/>
      <c r="Q61" s="46"/>
      <c r="R61" s="46"/>
      <c r="S61" s="56"/>
      <c r="T61" s="56"/>
      <c r="X61" s="50"/>
      <c r="Y61" s="50"/>
      <c r="Z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row>
    <row r="62" spans="1:52">
      <c r="A62" s="103"/>
      <c r="B62" s="197" t="str">
        <f>'1_Training Plan'!C63</f>
        <v>MS Word</v>
      </c>
      <c r="C62" s="196">
        <f>'1_Training Plan'!D63</f>
        <v>10</v>
      </c>
      <c r="D62" s="122">
        <v>0.5</v>
      </c>
      <c r="E62" s="414">
        <v>85000</v>
      </c>
      <c r="F62" s="114">
        <v>0</v>
      </c>
      <c r="G62" s="332">
        <f t="shared" si="3"/>
        <v>1770.8333333333335</v>
      </c>
      <c r="H62" s="112">
        <f t="shared" si="4"/>
        <v>0</v>
      </c>
      <c r="I62" s="112">
        <f t="shared" si="5"/>
        <v>5</v>
      </c>
      <c r="J62" s="457"/>
      <c r="K62" s="457"/>
      <c r="L62" s="457"/>
      <c r="N62" s="46"/>
      <c r="O62" s="46"/>
      <c r="P62" s="46"/>
      <c r="Q62" s="46"/>
      <c r="R62" s="46"/>
      <c r="S62" s="56"/>
      <c r="T62" s="56"/>
      <c r="X62" s="50"/>
      <c r="Y62" s="50"/>
      <c r="Z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row>
    <row r="63" spans="1:52">
      <c r="A63" s="103"/>
      <c r="B63" s="197" t="str">
        <f>'1_Training Plan'!C64</f>
        <v>Excel - Intro</v>
      </c>
      <c r="C63" s="196">
        <f>'1_Training Plan'!D64</f>
        <v>10</v>
      </c>
      <c r="D63" s="122">
        <v>0.5</v>
      </c>
      <c r="E63" s="414">
        <v>85000</v>
      </c>
      <c r="F63" s="114">
        <v>100</v>
      </c>
      <c r="G63" s="332">
        <f t="shared" si="3"/>
        <v>1770.8333333333335</v>
      </c>
      <c r="H63" s="112">
        <f t="shared" si="4"/>
        <v>1000</v>
      </c>
      <c r="I63" s="112">
        <f t="shared" si="5"/>
        <v>5</v>
      </c>
      <c r="J63" s="457"/>
      <c r="K63" s="457"/>
      <c r="L63" s="457"/>
      <c r="N63" s="46"/>
      <c r="O63" s="46"/>
      <c r="P63" s="46"/>
      <c r="Q63" s="46"/>
      <c r="R63" s="46"/>
      <c r="S63" s="56"/>
      <c r="T63" s="56"/>
      <c r="X63" s="50"/>
      <c r="Y63" s="50"/>
      <c r="Z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row>
    <row r="64" spans="1:52">
      <c r="A64" s="103"/>
      <c r="B64" s="197" t="str">
        <f>'1_Training Plan'!C65</f>
        <v>Excel - Intermediate</v>
      </c>
      <c r="C64" s="196">
        <f>'1_Training Plan'!D65</f>
        <v>10</v>
      </c>
      <c r="D64" s="122">
        <v>0.5</v>
      </c>
      <c r="E64" s="414">
        <v>85000</v>
      </c>
      <c r="F64" s="114">
        <v>100</v>
      </c>
      <c r="G64" s="332">
        <f>(C64*D64)*(E64/(364-124))</f>
        <v>1770.8333333333335</v>
      </c>
      <c r="H64" s="112">
        <f>F64*C64</f>
        <v>1000</v>
      </c>
      <c r="I64" s="112">
        <f>C64*D64</f>
        <v>5</v>
      </c>
      <c r="J64" s="457"/>
      <c r="K64" s="457"/>
      <c r="L64" s="457"/>
      <c r="N64" s="46"/>
      <c r="O64" s="46"/>
      <c r="P64" s="46"/>
      <c r="Q64" s="46"/>
      <c r="R64" s="46"/>
      <c r="S64" s="56"/>
      <c r="T64" s="56"/>
      <c r="X64" s="50"/>
      <c r="Y64" s="50"/>
      <c r="Z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row>
    <row r="65" spans="1:52">
      <c r="A65" s="103"/>
      <c r="B65" s="197" t="str">
        <f>'1_Training Plan'!C66</f>
        <v>Excel - Advanced</v>
      </c>
      <c r="C65" s="196">
        <f>'1_Training Plan'!D66</f>
        <v>10</v>
      </c>
      <c r="D65" s="122">
        <v>0.5</v>
      </c>
      <c r="E65" s="414">
        <v>85000</v>
      </c>
      <c r="F65" s="114">
        <v>0</v>
      </c>
      <c r="G65" s="332">
        <f t="shared" si="3"/>
        <v>1770.8333333333335</v>
      </c>
      <c r="H65" s="112">
        <f t="shared" si="4"/>
        <v>0</v>
      </c>
      <c r="I65" s="112">
        <f t="shared" si="5"/>
        <v>5</v>
      </c>
      <c r="J65" s="457"/>
      <c r="K65" s="457"/>
      <c r="L65" s="457"/>
      <c r="N65" s="46"/>
      <c r="O65" s="46"/>
      <c r="P65" s="46"/>
      <c r="Q65" s="46"/>
      <c r="R65" s="46"/>
      <c r="S65" s="56"/>
      <c r="T65" s="56"/>
      <c r="X65" s="50"/>
      <c r="Y65" s="50"/>
      <c r="Z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row>
    <row r="66" spans="1:52">
      <c r="A66" s="103"/>
      <c r="B66" s="197" t="str">
        <f>'1_Training Plan'!C67</f>
        <v>Powerpoint - Advanced</v>
      </c>
      <c r="C66" s="196">
        <f>'1_Training Plan'!D67</f>
        <v>10</v>
      </c>
      <c r="D66" s="122">
        <v>0.5</v>
      </c>
      <c r="E66" s="414">
        <v>85000</v>
      </c>
      <c r="F66" s="114">
        <v>0</v>
      </c>
      <c r="G66" s="332">
        <f t="shared" si="3"/>
        <v>1770.8333333333335</v>
      </c>
      <c r="H66" s="112">
        <f t="shared" si="4"/>
        <v>0</v>
      </c>
      <c r="I66" s="112">
        <f t="shared" si="5"/>
        <v>5</v>
      </c>
      <c r="J66" s="457"/>
      <c r="K66" s="457"/>
      <c r="L66" s="457"/>
      <c r="N66" s="46"/>
      <c r="O66" s="46"/>
      <c r="P66" s="46"/>
      <c r="Q66" s="46"/>
      <c r="R66" s="46"/>
      <c r="S66" s="56"/>
      <c r="T66" s="56"/>
      <c r="X66" s="50"/>
      <c r="Y66" s="50"/>
      <c r="Z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row>
    <row r="67" spans="1:52">
      <c r="A67" s="103"/>
      <c r="B67" s="197" t="str">
        <f>'1_Training Plan'!C68</f>
        <v>Practical Productivity using Outlook</v>
      </c>
      <c r="C67" s="196">
        <f>'1_Training Plan'!D68</f>
        <v>10</v>
      </c>
      <c r="D67" s="122">
        <v>0.5</v>
      </c>
      <c r="E67" s="414">
        <v>85000</v>
      </c>
      <c r="F67" s="114">
        <v>0</v>
      </c>
      <c r="G67" s="332">
        <f t="shared" si="3"/>
        <v>1770.8333333333335</v>
      </c>
      <c r="H67" s="112">
        <f t="shared" si="4"/>
        <v>0</v>
      </c>
      <c r="I67" s="112">
        <f t="shared" si="5"/>
        <v>5</v>
      </c>
      <c r="J67" s="457"/>
      <c r="K67" s="457"/>
      <c r="L67" s="457"/>
      <c r="N67" s="46"/>
      <c r="O67" s="46"/>
      <c r="P67" s="46"/>
      <c r="Q67" s="46"/>
      <c r="R67" s="46"/>
      <c r="S67" s="56"/>
      <c r="T67" s="56"/>
      <c r="X67" s="50"/>
      <c r="Y67" s="50"/>
      <c r="Z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row>
    <row r="68" spans="1:52">
      <c r="A68" s="103"/>
      <c r="B68" s="197" t="str">
        <f>'1_Training Plan'!C69</f>
        <v xml:space="preserve">Support staff upskilling </v>
      </c>
      <c r="C68" s="196">
        <f>'1_Training Plan'!D69</f>
        <v>200</v>
      </c>
      <c r="D68" s="122">
        <v>1.5</v>
      </c>
      <c r="E68" s="414">
        <v>85000</v>
      </c>
      <c r="F68" s="114">
        <v>0</v>
      </c>
      <c r="G68" s="332">
        <f t="shared" si="3"/>
        <v>106250</v>
      </c>
      <c r="H68" s="112">
        <f t="shared" si="4"/>
        <v>0</v>
      </c>
      <c r="I68" s="112">
        <f t="shared" si="5"/>
        <v>300</v>
      </c>
      <c r="J68" s="457"/>
      <c r="K68" s="457"/>
      <c r="L68" s="457"/>
      <c r="N68" s="46"/>
      <c r="O68" s="46"/>
      <c r="P68" s="46"/>
      <c r="Q68" s="46"/>
      <c r="R68" s="46"/>
      <c r="S68" s="56"/>
      <c r="T68" s="56"/>
      <c r="X68" s="50"/>
      <c r="Y68" s="50"/>
      <c r="Z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row>
    <row r="69" spans="1:52">
      <c r="A69" s="103"/>
      <c r="B69" s="197" t="str">
        <f>'1_Training Plan'!C70</f>
        <v>Stryker Lean Tools - Managing Kaizen Events</v>
      </c>
      <c r="C69" s="196">
        <f>'1_Training Plan'!D70</f>
        <v>20</v>
      </c>
      <c r="D69" s="122">
        <v>3</v>
      </c>
      <c r="E69" s="414">
        <v>85000</v>
      </c>
      <c r="F69" s="114">
        <v>0</v>
      </c>
      <c r="G69" s="332">
        <f t="shared" si="3"/>
        <v>21250</v>
      </c>
      <c r="H69" s="112">
        <f t="shared" si="4"/>
        <v>0</v>
      </c>
      <c r="I69" s="112">
        <f t="shared" si="5"/>
        <v>60</v>
      </c>
      <c r="J69" s="457"/>
      <c r="K69" s="457"/>
      <c r="L69" s="457"/>
      <c r="N69" s="46"/>
      <c r="O69" s="46"/>
      <c r="P69" s="46"/>
      <c r="Q69" s="46"/>
      <c r="R69" s="46"/>
      <c r="S69" s="56"/>
      <c r="T69" s="56"/>
      <c r="X69" s="50"/>
      <c r="Y69" s="50"/>
      <c r="Z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row>
    <row r="70" spans="1:52">
      <c r="A70" s="103"/>
      <c r="B70" s="197" t="str">
        <f>'1_Training Plan'!C71</f>
        <v>Lunch &amp; Learn - Data gathering using basic SQL</v>
      </c>
      <c r="C70" s="196">
        <f>'1_Training Plan'!D71</f>
        <v>90</v>
      </c>
      <c r="D70" s="122">
        <v>0.2</v>
      </c>
      <c r="E70" s="414">
        <v>85000</v>
      </c>
      <c r="F70" s="114">
        <v>0</v>
      </c>
      <c r="G70" s="332">
        <f t="shared" si="3"/>
        <v>6375</v>
      </c>
      <c r="H70" s="112">
        <f t="shared" si="4"/>
        <v>0</v>
      </c>
      <c r="I70" s="112">
        <f t="shared" si="5"/>
        <v>18</v>
      </c>
      <c r="J70" s="457"/>
      <c r="K70" s="457"/>
      <c r="L70" s="457"/>
      <c r="N70" s="46"/>
      <c r="O70" s="46"/>
      <c r="P70" s="46"/>
      <c r="Q70" s="46"/>
      <c r="R70" s="46"/>
      <c r="S70" s="56"/>
      <c r="T70" s="56"/>
      <c r="X70" s="50"/>
      <c r="Y70" s="50"/>
      <c r="Z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row>
    <row r="71" spans="1:52">
      <c r="A71" s="103"/>
      <c r="B71" s="197" t="str">
        <f>'1_Training Plan'!C72</f>
        <v>Stryker Lean Tools - Time Study</v>
      </c>
      <c r="C71" s="196">
        <f>'1_Training Plan'!D72</f>
        <v>3</v>
      </c>
      <c r="D71" s="122">
        <v>10</v>
      </c>
      <c r="E71" s="414">
        <v>85000</v>
      </c>
      <c r="F71" s="114">
        <v>0</v>
      </c>
      <c r="G71" s="332">
        <f t="shared" si="3"/>
        <v>10625</v>
      </c>
      <c r="H71" s="112">
        <f t="shared" si="4"/>
        <v>0</v>
      </c>
      <c r="I71" s="112">
        <f t="shared" si="5"/>
        <v>30</v>
      </c>
      <c r="J71" s="457"/>
      <c r="K71" s="457"/>
      <c r="L71" s="457"/>
      <c r="N71" s="46"/>
      <c r="O71" s="46"/>
      <c r="P71" s="46"/>
      <c r="Q71" s="46"/>
      <c r="R71" s="46"/>
      <c r="S71" s="56"/>
      <c r="T71" s="56"/>
      <c r="X71" s="50"/>
      <c r="Y71" s="50"/>
      <c r="Z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row>
    <row r="72" spans="1:52">
      <c r="A72" s="103"/>
      <c r="B72" s="197" t="str">
        <f>'1_Training Plan'!C73</f>
        <v>FPI &amp; X-Ray Training</v>
      </c>
      <c r="C72" s="196">
        <f>'1_Training Plan'!D73</f>
        <v>30</v>
      </c>
      <c r="D72" s="122">
        <v>3</v>
      </c>
      <c r="E72" s="414">
        <v>85000</v>
      </c>
      <c r="F72" s="114">
        <v>0</v>
      </c>
      <c r="G72" s="332">
        <f t="shared" si="3"/>
        <v>31875</v>
      </c>
      <c r="H72" s="112">
        <f t="shared" si="4"/>
        <v>0</v>
      </c>
      <c r="I72" s="112">
        <f t="shared" si="5"/>
        <v>90</v>
      </c>
      <c r="J72" s="457"/>
      <c r="K72" s="457"/>
      <c r="L72" s="457"/>
      <c r="N72" s="46"/>
      <c r="O72" s="46"/>
      <c r="P72" s="46"/>
      <c r="Q72" s="46"/>
      <c r="R72" s="46"/>
      <c r="S72" s="56"/>
      <c r="T72" s="56"/>
      <c r="X72" s="50"/>
      <c r="Y72" s="50"/>
      <c r="Z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row>
    <row r="73" spans="1:52">
      <c r="A73" s="103"/>
      <c r="B73" s="197" t="str">
        <f>'1_Training Plan'!C74</f>
        <v>Cognos Training</v>
      </c>
      <c r="C73" s="196">
        <f>'1_Training Plan'!D74</f>
        <v>10</v>
      </c>
      <c r="D73" s="122">
        <v>1</v>
      </c>
      <c r="E73" s="414">
        <v>85000</v>
      </c>
      <c r="F73" s="114">
        <v>0</v>
      </c>
      <c r="G73" s="332">
        <f t="shared" si="3"/>
        <v>3541.666666666667</v>
      </c>
      <c r="H73" s="112">
        <f t="shared" si="4"/>
        <v>0</v>
      </c>
      <c r="I73" s="112">
        <f t="shared" si="5"/>
        <v>10</v>
      </c>
      <c r="J73" s="457"/>
      <c r="K73" s="457"/>
      <c r="L73" s="457"/>
      <c r="N73" s="46"/>
      <c r="O73" s="46"/>
      <c r="P73" s="46"/>
      <c r="Q73" s="46"/>
      <c r="R73" s="46"/>
      <c r="S73" s="56"/>
      <c r="T73" s="56"/>
      <c r="X73" s="50"/>
      <c r="Y73" s="50"/>
      <c r="Z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row>
    <row r="74" spans="1:52">
      <c r="A74" s="103"/>
      <c r="B74" s="197" t="str">
        <f>'1_Training Plan'!C75</f>
        <v>Lunch &amp; Learn - GAMP catergorisation in validations</v>
      </c>
      <c r="C74" s="196">
        <f>'1_Training Plan'!D75</f>
        <v>90</v>
      </c>
      <c r="D74" s="122">
        <v>0.2</v>
      </c>
      <c r="E74" s="414">
        <v>85000</v>
      </c>
      <c r="F74" s="114">
        <v>0</v>
      </c>
      <c r="G74" s="332">
        <f t="shared" ref="G74:G101" si="6">(C74*D74)*(E74/(364-124))</f>
        <v>6375</v>
      </c>
      <c r="H74" s="112">
        <f t="shared" ref="H74:H101" si="7">F74*C74</f>
        <v>0</v>
      </c>
      <c r="I74" s="112">
        <f t="shared" ref="I74:I101" si="8">C74*D74</f>
        <v>18</v>
      </c>
      <c r="J74" s="457"/>
      <c r="K74" s="457"/>
      <c r="L74" s="457"/>
      <c r="N74" s="46"/>
      <c r="O74" s="46"/>
      <c r="P74" s="46"/>
      <c r="Q74" s="46"/>
      <c r="R74" s="46"/>
      <c r="S74" s="56"/>
      <c r="T74" s="56"/>
      <c r="X74" s="50"/>
      <c r="Y74" s="50"/>
      <c r="Z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row>
    <row r="75" spans="1:52">
      <c r="A75" s="103"/>
      <c r="B75" s="197" t="str">
        <f>'1_Training Plan'!C76</f>
        <v>CNC For Engineers</v>
      </c>
      <c r="C75" s="196">
        <f>'1_Training Plan'!D76</f>
        <v>10</v>
      </c>
      <c r="D75" s="122">
        <v>3</v>
      </c>
      <c r="E75" s="414">
        <v>85000</v>
      </c>
      <c r="F75" s="114">
        <v>0</v>
      </c>
      <c r="G75" s="332">
        <f t="shared" si="6"/>
        <v>10625</v>
      </c>
      <c r="H75" s="112">
        <f t="shared" si="7"/>
        <v>0</v>
      </c>
      <c r="I75" s="112">
        <f t="shared" si="8"/>
        <v>30</v>
      </c>
      <c r="J75" s="457"/>
      <c r="K75" s="457"/>
      <c r="L75" s="457"/>
      <c r="N75" s="46"/>
      <c r="O75" s="46"/>
      <c r="P75" s="46"/>
      <c r="Q75" s="46"/>
      <c r="R75" s="46"/>
      <c r="S75" s="56"/>
      <c r="T75" s="56"/>
      <c r="X75" s="50"/>
      <c r="Y75" s="50"/>
      <c r="Z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row>
    <row r="76" spans="1:52">
      <c r="A76" s="103"/>
      <c r="B76" s="197" t="str">
        <f>'1_Training Plan'!C77</f>
        <v>Stryker Lean Tools - Fishbone Diagram (Ishikawa)</v>
      </c>
      <c r="C76" s="196">
        <f>'1_Training Plan'!D77</f>
        <v>25</v>
      </c>
      <c r="D76" s="122">
        <v>0.25</v>
      </c>
      <c r="E76" s="414">
        <v>85000</v>
      </c>
      <c r="F76" s="114">
        <v>0</v>
      </c>
      <c r="G76" s="332">
        <f t="shared" si="6"/>
        <v>2213.541666666667</v>
      </c>
      <c r="H76" s="112">
        <f t="shared" si="7"/>
        <v>0</v>
      </c>
      <c r="I76" s="112">
        <f t="shared" si="8"/>
        <v>6.25</v>
      </c>
      <c r="J76" s="457"/>
      <c r="K76" s="457"/>
      <c r="L76" s="457"/>
      <c r="N76" s="46"/>
      <c r="O76" s="46"/>
      <c r="P76" s="46"/>
      <c r="Q76" s="46"/>
      <c r="R76" s="46"/>
      <c r="S76" s="56"/>
      <c r="T76" s="56"/>
      <c r="X76" s="50"/>
      <c r="Y76" s="50"/>
      <c r="Z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row>
    <row r="77" spans="1:52">
      <c r="A77" s="103"/>
      <c r="B77" s="197" t="str">
        <f>'1_Training Plan'!C78</f>
        <v>CSV Training</v>
      </c>
      <c r="C77" s="196">
        <f>'1_Training Plan'!D78</f>
        <v>10</v>
      </c>
      <c r="D77" s="122">
        <v>1</v>
      </c>
      <c r="E77" s="414">
        <v>85000</v>
      </c>
      <c r="F77" s="114">
        <v>0</v>
      </c>
      <c r="G77" s="332">
        <f t="shared" si="6"/>
        <v>3541.666666666667</v>
      </c>
      <c r="H77" s="112">
        <f t="shared" si="7"/>
        <v>0</v>
      </c>
      <c r="I77" s="112">
        <f t="shared" si="8"/>
        <v>10</v>
      </c>
      <c r="J77" s="457"/>
      <c r="K77" s="457"/>
      <c r="L77" s="457"/>
      <c r="N77" s="46"/>
      <c r="O77" s="46"/>
      <c r="P77" s="46"/>
      <c r="Q77" s="46"/>
      <c r="R77" s="46"/>
      <c r="S77" s="56"/>
      <c r="T77" s="56"/>
      <c r="X77" s="50"/>
      <c r="Y77" s="50"/>
      <c r="Z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row>
    <row r="78" spans="1:52">
      <c r="A78" s="103"/>
      <c r="B78" s="197" t="str">
        <f>'1_Training Plan'!C79</f>
        <v>VSM Training</v>
      </c>
      <c r="C78" s="196">
        <f>'1_Training Plan'!D79</f>
        <v>15</v>
      </c>
      <c r="D78" s="122">
        <v>1</v>
      </c>
      <c r="E78" s="414">
        <v>85000</v>
      </c>
      <c r="F78" s="114">
        <v>0</v>
      </c>
      <c r="G78" s="332">
        <f t="shared" si="6"/>
        <v>5312.5</v>
      </c>
      <c r="H78" s="112">
        <f t="shared" si="7"/>
        <v>0</v>
      </c>
      <c r="I78" s="112">
        <f t="shared" si="8"/>
        <v>15</v>
      </c>
      <c r="J78" s="457"/>
      <c r="K78" s="457"/>
      <c r="L78" s="457"/>
      <c r="N78" s="46"/>
      <c r="O78" s="46"/>
      <c r="P78" s="46"/>
      <c r="Q78" s="46"/>
      <c r="R78" s="46"/>
      <c r="S78" s="56"/>
      <c r="T78" s="56"/>
      <c r="X78" s="50"/>
      <c r="Y78" s="50"/>
      <c r="Z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row>
    <row r="79" spans="1:52">
      <c r="A79" s="103"/>
      <c r="B79" s="197" t="str">
        <f>'1_Training Plan'!C80</f>
        <v>Gowning Instructors</v>
      </c>
      <c r="C79" s="196">
        <f>'1_Training Plan'!D80</f>
        <v>6</v>
      </c>
      <c r="D79" s="122">
        <v>1</v>
      </c>
      <c r="E79" s="414">
        <v>85000</v>
      </c>
      <c r="F79" s="114">
        <v>0</v>
      </c>
      <c r="G79" s="332">
        <f t="shared" si="6"/>
        <v>2125</v>
      </c>
      <c r="H79" s="112">
        <f t="shared" si="7"/>
        <v>0</v>
      </c>
      <c r="I79" s="112">
        <f t="shared" si="8"/>
        <v>6</v>
      </c>
      <c r="J79" s="457"/>
      <c r="K79" s="457"/>
      <c r="L79" s="457"/>
      <c r="N79" s="46"/>
      <c r="O79" s="46"/>
      <c r="P79" s="46"/>
      <c r="Q79" s="46"/>
      <c r="R79" s="46"/>
      <c r="S79" s="56"/>
      <c r="T79" s="56"/>
      <c r="X79" s="50"/>
      <c r="Y79" s="50"/>
      <c r="Z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row>
    <row r="80" spans="1:52">
      <c r="A80" s="103"/>
      <c r="B80" s="197" t="str">
        <f>'1_Training Plan'!C81</f>
        <v>GD&amp;T Training</v>
      </c>
      <c r="C80" s="196">
        <f>'1_Training Plan'!D81</f>
        <v>60</v>
      </c>
      <c r="D80" s="122">
        <v>0.5</v>
      </c>
      <c r="E80" s="414">
        <v>85000</v>
      </c>
      <c r="F80" s="114">
        <v>0</v>
      </c>
      <c r="G80" s="332">
        <f t="shared" si="6"/>
        <v>10625</v>
      </c>
      <c r="H80" s="112">
        <f t="shared" si="7"/>
        <v>0</v>
      </c>
      <c r="I80" s="112">
        <f t="shared" si="8"/>
        <v>30</v>
      </c>
      <c r="J80" s="457"/>
      <c r="K80" s="457"/>
      <c r="L80" s="457"/>
      <c r="N80" s="46"/>
      <c r="O80" s="46"/>
      <c r="P80" s="46"/>
      <c r="Q80" s="46"/>
      <c r="R80" s="46"/>
      <c r="S80" s="56"/>
      <c r="T80" s="56"/>
      <c r="X80" s="50"/>
      <c r="Y80" s="50"/>
      <c r="Z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row>
    <row r="81" spans="1:52">
      <c r="A81" s="103"/>
      <c r="B81" s="197" t="str">
        <f>'1_Training Plan'!C82</f>
        <v>Stryker Lean Tools - 6S Training</v>
      </c>
      <c r="C81" s="196">
        <f>'1_Training Plan'!D82</f>
        <v>400</v>
      </c>
      <c r="D81" s="122">
        <v>0.25</v>
      </c>
      <c r="E81" s="414">
        <v>85000</v>
      </c>
      <c r="F81" s="114">
        <v>0</v>
      </c>
      <c r="G81" s="332">
        <f t="shared" si="6"/>
        <v>35416.666666666672</v>
      </c>
      <c r="H81" s="112">
        <f t="shared" si="7"/>
        <v>0</v>
      </c>
      <c r="I81" s="112">
        <f t="shared" si="8"/>
        <v>100</v>
      </c>
      <c r="J81" s="457"/>
      <c r="K81" s="457"/>
      <c r="L81" s="457"/>
      <c r="N81" s="46"/>
      <c r="O81" s="46"/>
      <c r="P81" s="46"/>
      <c r="Q81" s="46"/>
      <c r="R81" s="46"/>
      <c r="S81" s="56"/>
      <c r="T81" s="56"/>
      <c r="X81" s="50"/>
      <c r="Y81" s="50"/>
      <c r="Z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row>
    <row r="82" spans="1:52">
      <c r="A82" s="103"/>
      <c r="B82" s="197" t="str">
        <f>'1_Training Plan'!C83</f>
        <v>Inductive Automaion "Ignition" certification - Digitalisation</v>
      </c>
      <c r="C82" s="196">
        <f>'1_Training Plan'!D83</f>
        <v>3</v>
      </c>
      <c r="D82" s="122">
        <v>5</v>
      </c>
      <c r="E82" s="414">
        <v>85000</v>
      </c>
      <c r="F82" s="114">
        <v>0</v>
      </c>
      <c r="G82" s="332">
        <f t="shared" si="6"/>
        <v>5312.5</v>
      </c>
      <c r="H82" s="112">
        <f t="shared" si="7"/>
        <v>0</v>
      </c>
      <c r="I82" s="112">
        <f t="shared" si="8"/>
        <v>15</v>
      </c>
      <c r="J82" s="457"/>
      <c r="K82" s="457"/>
      <c r="L82" s="457"/>
      <c r="N82" s="46"/>
      <c r="O82" s="46"/>
      <c r="P82" s="46"/>
      <c r="Q82" s="46"/>
      <c r="R82" s="46"/>
      <c r="S82" s="56"/>
      <c r="T82" s="56"/>
      <c r="X82" s="50"/>
      <c r="Y82" s="50"/>
      <c r="Z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row>
    <row r="83" spans="1:52">
      <c r="A83" s="103"/>
      <c r="B83" s="197" t="str">
        <f>'1_Training Plan'!C84</f>
        <v>Microsoft Power Apps training</v>
      </c>
      <c r="C83" s="196">
        <f>'1_Training Plan'!D84</f>
        <v>3</v>
      </c>
      <c r="D83" s="122">
        <v>5</v>
      </c>
      <c r="E83" s="414">
        <v>85000</v>
      </c>
      <c r="F83" s="114">
        <v>0</v>
      </c>
      <c r="G83" s="332">
        <f t="shared" si="6"/>
        <v>5312.5</v>
      </c>
      <c r="H83" s="112">
        <f t="shared" si="7"/>
        <v>0</v>
      </c>
      <c r="I83" s="112">
        <f t="shared" si="8"/>
        <v>15</v>
      </c>
      <c r="J83" s="457"/>
      <c r="K83" s="457"/>
      <c r="L83" s="457"/>
      <c r="N83" s="46"/>
      <c r="O83" s="46"/>
      <c r="P83" s="46"/>
      <c r="Q83" s="46"/>
      <c r="R83" s="46"/>
      <c r="S83" s="56"/>
      <c r="T83" s="56"/>
      <c r="X83" s="50"/>
      <c r="Y83" s="50"/>
      <c r="Z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row>
    <row r="84" spans="1:52">
      <c r="A84" s="103"/>
      <c r="B84" s="197" t="str">
        <f>'1_Training Plan'!C85</f>
        <v>Product Knowledge Training</v>
      </c>
      <c r="C84" s="196">
        <f>'1_Training Plan'!D85</f>
        <v>400</v>
      </c>
      <c r="D84" s="122">
        <v>0.25</v>
      </c>
      <c r="E84" s="414">
        <v>85000</v>
      </c>
      <c r="F84" s="114">
        <v>0</v>
      </c>
      <c r="G84" s="332">
        <f t="shared" si="6"/>
        <v>35416.666666666672</v>
      </c>
      <c r="H84" s="112">
        <f t="shared" si="7"/>
        <v>0</v>
      </c>
      <c r="I84" s="112">
        <f t="shared" si="8"/>
        <v>100</v>
      </c>
      <c r="J84" s="457"/>
      <c r="K84" s="457"/>
      <c r="L84" s="457"/>
      <c r="N84" s="46"/>
      <c r="O84" s="46"/>
      <c r="P84" s="46"/>
      <c r="Q84" s="46"/>
      <c r="R84" s="46"/>
      <c r="S84" s="56"/>
      <c r="T84" s="56"/>
      <c r="X84" s="50"/>
      <c r="Y84" s="50"/>
      <c r="Z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row>
    <row r="85" spans="1:52">
      <c r="A85" s="103"/>
      <c r="B85" s="197" t="str">
        <f>'1_Training Plan'!C86</f>
        <v>Solid Works EssentialsTraining</v>
      </c>
      <c r="C85" s="196">
        <f>'1_Training Plan'!D86</f>
        <v>3</v>
      </c>
      <c r="D85" s="122">
        <v>5</v>
      </c>
      <c r="E85" s="414">
        <v>85000</v>
      </c>
      <c r="F85" s="114">
        <v>0</v>
      </c>
      <c r="G85" s="332">
        <f t="shared" si="6"/>
        <v>5312.5</v>
      </c>
      <c r="H85" s="112">
        <f t="shared" si="7"/>
        <v>0</v>
      </c>
      <c r="I85" s="112">
        <f t="shared" si="8"/>
        <v>15</v>
      </c>
      <c r="J85" s="457"/>
      <c r="K85" s="457"/>
      <c r="L85" s="457"/>
      <c r="N85" s="46"/>
      <c r="O85" s="46"/>
      <c r="P85" s="46"/>
      <c r="Q85" s="46"/>
      <c r="R85" s="46"/>
      <c r="S85" s="56"/>
      <c r="T85" s="56"/>
      <c r="X85" s="50"/>
      <c r="Y85" s="50"/>
      <c r="Z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row>
    <row r="86" spans="1:52">
      <c r="A86" s="103"/>
      <c r="B86" s="197" t="str">
        <f>'1_Training Plan'!C87</f>
        <v>Stryker Lean Tools - Root Cause Analysis (RCA) / 5 Whys</v>
      </c>
      <c r="C86" s="196">
        <f>'1_Training Plan'!D87</f>
        <v>200</v>
      </c>
      <c r="D86" s="122">
        <v>0.25</v>
      </c>
      <c r="E86" s="414">
        <v>85000</v>
      </c>
      <c r="F86" s="114">
        <v>0</v>
      </c>
      <c r="G86" s="332">
        <f t="shared" si="6"/>
        <v>17708.333333333336</v>
      </c>
      <c r="H86" s="112">
        <f t="shared" si="7"/>
        <v>0</v>
      </c>
      <c r="I86" s="112">
        <f t="shared" si="8"/>
        <v>50</v>
      </c>
      <c r="J86" s="457"/>
      <c r="K86" s="457"/>
      <c r="L86" s="457"/>
      <c r="N86" s="46"/>
      <c r="O86" s="46"/>
      <c r="P86" s="46"/>
      <c r="Q86" s="46"/>
      <c r="R86" s="46"/>
      <c r="S86" s="56"/>
      <c r="T86" s="56"/>
      <c r="X86" s="50"/>
      <c r="Y86" s="50"/>
      <c r="Z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row>
    <row r="87" spans="1:52">
      <c r="A87" s="103"/>
      <c r="B87" s="197" t="str">
        <f>'1_Training Plan'!C88</f>
        <v xml:space="preserve">Skinpack - FAT </v>
      </c>
      <c r="C87" s="196">
        <f>'1_Training Plan'!D88</f>
        <v>5</v>
      </c>
      <c r="D87" s="122">
        <v>3</v>
      </c>
      <c r="E87" s="414">
        <v>85000</v>
      </c>
      <c r="F87" s="114">
        <v>0</v>
      </c>
      <c r="G87" s="332">
        <f t="shared" si="6"/>
        <v>5312.5</v>
      </c>
      <c r="H87" s="112">
        <f t="shared" si="7"/>
        <v>0</v>
      </c>
      <c r="I87" s="112">
        <f t="shared" si="8"/>
        <v>15</v>
      </c>
      <c r="J87" s="457"/>
      <c r="K87" s="457"/>
      <c r="L87" s="457"/>
      <c r="N87" s="46"/>
      <c r="O87" s="46"/>
      <c r="P87" s="46"/>
      <c r="Q87" s="46"/>
      <c r="R87" s="46"/>
      <c r="S87" s="56"/>
      <c r="T87" s="56"/>
      <c r="X87" s="50"/>
      <c r="Y87" s="50"/>
      <c r="Z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row>
    <row r="88" spans="1:52">
      <c r="A88" s="103"/>
      <c r="B88" s="197" t="str">
        <f>'1_Training Plan'!C89</f>
        <v>Training App Development and Deployment</v>
      </c>
      <c r="C88" s="196">
        <f>'1_Training Plan'!D89</f>
        <v>100</v>
      </c>
      <c r="D88" s="122">
        <v>1</v>
      </c>
      <c r="E88" s="414">
        <v>85000</v>
      </c>
      <c r="F88" s="114">
        <v>0</v>
      </c>
      <c r="G88" s="332">
        <f t="shared" si="6"/>
        <v>35416.666666666672</v>
      </c>
      <c r="H88" s="112">
        <f t="shared" si="7"/>
        <v>0</v>
      </c>
      <c r="I88" s="112">
        <f t="shared" si="8"/>
        <v>100</v>
      </c>
      <c r="J88" s="457"/>
      <c r="K88" s="457"/>
      <c r="L88" s="457"/>
      <c r="N88" s="46"/>
      <c r="O88" s="46"/>
      <c r="P88" s="46"/>
      <c r="Q88" s="46"/>
      <c r="R88" s="46"/>
      <c r="S88" s="56"/>
      <c r="T88" s="56"/>
      <c r="X88" s="50"/>
      <c r="Y88" s="50"/>
      <c r="Z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row>
    <row r="89" spans="1:52">
      <c r="A89" s="103"/>
      <c r="B89" s="197" t="str">
        <f>'1_Training Plan'!C90</f>
        <v>Stryker Lean Tools - Hoshin Kanri (Strategic Development)</v>
      </c>
      <c r="C89" s="196">
        <f>'1_Training Plan'!D90</f>
        <v>10</v>
      </c>
      <c r="D89" s="122">
        <v>3</v>
      </c>
      <c r="E89" s="414">
        <v>85000</v>
      </c>
      <c r="F89" s="114">
        <v>0</v>
      </c>
      <c r="G89" s="332">
        <f t="shared" si="6"/>
        <v>10625</v>
      </c>
      <c r="H89" s="112">
        <f t="shared" si="7"/>
        <v>0</v>
      </c>
      <c r="I89" s="112">
        <f t="shared" si="8"/>
        <v>30</v>
      </c>
      <c r="J89" s="457"/>
      <c r="K89" s="457"/>
      <c r="L89" s="457"/>
      <c r="N89" s="46"/>
      <c r="O89" s="46"/>
      <c r="P89" s="46"/>
      <c r="Q89" s="46"/>
      <c r="R89" s="46"/>
      <c r="S89" s="56"/>
      <c r="T89" s="56"/>
      <c r="X89" s="50"/>
      <c r="Y89" s="50"/>
      <c r="Z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row>
    <row r="90" spans="1:52">
      <c r="A90" s="103"/>
      <c r="B90" s="197" t="str">
        <f>'1_Training Plan'!C91</f>
        <v>GMP Training</v>
      </c>
      <c r="C90" s="196">
        <f>'1_Training Plan'!D91</f>
        <v>190</v>
      </c>
      <c r="D90" s="122">
        <v>0.5</v>
      </c>
      <c r="E90" s="414">
        <v>85000</v>
      </c>
      <c r="F90" s="114">
        <v>0</v>
      </c>
      <c r="G90" s="332">
        <f t="shared" si="6"/>
        <v>33645.833333333336</v>
      </c>
      <c r="H90" s="112">
        <f t="shared" si="7"/>
        <v>0</v>
      </c>
      <c r="I90" s="112">
        <f t="shared" si="8"/>
        <v>95</v>
      </c>
      <c r="J90" s="457"/>
      <c r="K90" s="457"/>
      <c r="L90" s="457"/>
      <c r="N90" s="46"/>
      <c r="O90" s="46"/>
      <c r="P90" s="46"/>
      <c r="Q90" s="46"/>
      <c r="R90" s="46"/>
      <c r="S90" s="56"/>
      <c r="T90" s="56"/>
      <c r="X90" s="50"/>
      <c r="Y90" s="50"/>
      <c r="Z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row>
    <row r="91" spans="1:52">
      <c r="A91" s="103"/>
      <c r="B91" s="197" t="str">
        <f>'1_Training Plan'!C92</f>
        <v>Validation Training</v>
      </c>
      <c r="C91" s="196">
        <f>'1_Training Plan'!D92</f>
        <v>30</v>
      </c>
      <c r="D91" s="122">
        <v>1</v>
      </c>
      <c r="E91" s="414">
        <v>85000</v>
      </c>
      <c r="F91" s="114">
        <v>0</v>
      </c>
      <c r="G91" s="332">
        <f t="shared" si="6"/>
        <v>10625</v>
      </c>
      <c r="H91" s="112">
        <f t="shared" si="7"/>
        <v>0</v>
      </c>
      <c r="I91" s="112">
        <f t="shared" si="8"/>
        <v>30</v>
      </c>
      <c r="J91" s="457"/>
      <c r="K91" s="457"/>
      <c r="L91" s="457"/>
      <c r="N91" s="46"/>
      <c r="O91" s="46"/>
      <c r="P91" s="46"/>
      <c r="Q91" s="46"/>
      <c r="R91" s="46"/>
      <c r="S91" s="56"/>
      <c r="T91" s="56"/>
      <c r="X91" s="50"/>
      <c r="Y91" s="50"/>
      <c r="Z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row>
    <row r="92" spans="1:52">
      <c r="A92" s="103"/>
      <c r="B92" s="197" t="str">
        <f>'1_Training Plan'!C93</f>
        <v xml:space="preserve">Bsc in Supply Chain Management </v>
      </c>
      <c r="C92" s="196">
        <f>'1_Training Plan'!D93</f>
        <v>1</v>
      </c>
      <c r="D92" s="122">
        <v>26</v>
      </c>
      <c r="E92" s="414">
        <v>85000</v>
      </c>
      <c r="F92" s="114">
        <v>0</v>
      </c>
      <c r="G92" s="332">
        <f t="shared" si="6"/>
        <v>9208.3333333333339</v>
      </c>
      <c r="H92" s="112">
        <f t="shared" si="7"/>
        <v>0</v>
      </c>
      <c r="I92" s="112">
        <f t="shared" si="8"/>
        <v>26</v>
      </c>
      <c r="J92" s="457"/>
      <c r="K92" s="457"/>
      <c r="L92" s="457"/>
      <c r="N92" s="46"/>
      <c r="O92" s="46"/>
      <c r="P92" s="46"/>
      <c r="Q92" s="46"/>
      <c r="R92" s="46"/>
      <c r="S92" s="56"/>
      <c r="T92" s="56"/>
      <c r="X92" s="50"/>
      <c r="Y92" s="50"/>
      <c r="Z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row>
    <row r="93" spans="1:52">
      <c r="A93" s="103"/>
      <c r="B93" s="197" t="str">
        <f>'1_Training Plan'!C94</f>
        <v>Sustainable Work - Prof Dipl in UL</v>
      </c>
      <c r="C93" s="196">
        <f>'1_Training Plan'!D94</f>
        <v>1</v>
      </c>
      <c r="D93" s="122">
        <v>26</v>
      </c>
      <c r="E93" s="414">
        <v>85000</v>
      </c>
      <c r="F93" s="114">
        <v>0</v>
      </c>
      <c r="G93" s="332">
        <f t="shared" si="6"/>
        <v>9208.3333333333339</v>
      </c>
      <c r="H93" s="112">
        <f t="shared" si="7"/>
        <v>0</v>
      </c>
      <c r="I93" s="112">
        <f t="shared" si="8"/>
        <v>26</v>
      </c>
      <c r="J93" s="457"/>
      <c r="K93" s="457"/>
      <c r="L93" s="457"/>
      <c r="N93" s="46"/>
      <c r="O93" s="46"/>
      <c r="P93" s="46"/>
      <c r="Q93" s="46"/>
      <c r="R93" s="46"/>
      <c r="S93" s="56"/>
      <c r="T93" s="56"/>
      <c r="X93" s="50"/>
      <c r="Y93" s="50"/>
      <c r="Z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row>
    <row r="94" spans="1:52">
      <c r="A94" s="103"/>
      <c r="B94" s="197" t="str">
        <f>'1_Training Plan'!C95</f>
        <v>Edinburgh Business School Heriot Watt MBA</v>
      </c>
      <c r="C94" s="196">
        <f>'1_Training Plan'!D95</f>
        <v>1</v>
      </c>
      <c r="D94" s="122">
        <v>52</v>
      </c>
      <c r="E94" s="414">
        <v>85000</v>
      </c>
      <c r="F94" s="114">
        <v>0</v>
      </c>
      <c r="G94" s="332">
        <f t="shared" si="6"/>
        <v>18416.666666666668</v>
      </c>
      <c r="H94" s="112">
        <f t="shared" si="7"/>
        <v>0</v>
      </c>
      <c r="I94" s="112">
        <f t="shared" si="8"/>
        <v>52</v>
      </c>
      <c r="J94" s="457"/>
      <c r="K94" s="457"/>
      <c r="L94" s="457"/>
      <c r="N94" s="46"/>
      <c r="O94" s="46"/>
      <c r="P94" s="46"/>
      <c r="Q94" s="46"/>
      <c r="R94" s="46"/>
      <c r="S94" s="56"/>
      <c r="T94" s="56"/>
      <c r="X94" s="50"/>
      <c r="Y94" s="50"/>
      <c r="Z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row>
    <row r="95" spans="1:52">
      <c r="A95" s="103"/>
      <c r="B95" s="197" t="str">
        <f>'1_Training Plan'!C96</f>
        <v>Regulatory Affairs Certificate: Medical Devices - RAPS</v>
      </c>
      <c r="C95" s="196">
        <f>'1_Training Plan'!D96</f>
        <v>1</v>
      </c>
      <c r="D95" s="122">
        <v>26</v>
      </c>
      <c r="E95" s="414">
        <v>85000</v>
      </c>
      <c r="F95" s="114">
        <v>0</v>
      </c>
      <c r="G95" s="332">
        <f t="shared" si="6"/>
        <v>9208.3333333333339</v>
      </c>
      <c r="H95" s="112">
        <f t="shared" si="7"/>
        <v>0</v>
      </c>
      <c r="I95" s="112">
        <f t="shared" si="8"/>
        <v>26</v>
      </c>
      <c r="J95" s="457"/>
      <c r="K95" s="457"/>
      <c r="L95" s="457"/>
      <c r="N95" s="46"/>
      <c r="O95" s="46"/>
      <c r="P95" s="46"/>
      <c r="Q95" s="46"/>
      <c r="R95" s="46"/>
      <c r="S95" s="56"/>
      <c r="T95" s="56"/>
      <c r="X95" s="50"/>
      <c r="Y95" s="50"/>
      <c r="Z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row>
    <row r="96" spans="1:52">
      <c r="A96" s="103"/>
      <c r="B96" s="197" t="str">
        <f>'1_Training Plan'!C97</f>
        <v>BA Management Practice</v>
      </c>
      <c r="C96" s="196">
        <f>'1_Training Plan'!D97</f>
        <v>1</v>
      </c>
      <c r="D96" s="122">
        <v>26</v>
      </c>
      <c r="E96" s="414">
        <v>85000</v>
      </c>
      <c r="F96" s="114">
        <v>0</v>
      </c>
      <c r="G96" s="332">
        <f t="shared" si="6"/>
        <v>9208.3333333333339</v>
      </c>
      <c r="H96" s="112">
        <f t="shared" si="7"/>
        <v>0</v>
      </c>
      <c r="I96" s="112">
        <f t="shared" si="8"/>
        <v>26</v>
      </c>
      <c r="J96" s="457"/>
      <c r="K96" s="457"/>
      <c r="L96" s="457"/>
      <c r="N96" s="46"/>
      <c r="O96" s="46"/>
      <c r="P96" s="46"/>
      <c r="Q96" s="46"/>
      <c r="R96" s="46"/>
      <c r="S96" s="56"/>
      <c r="T96" s="56"/>
      <c r="X96" s="50"/>
      <c r="Y96" s="50"/>
      <c r="Z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row>
    <row r="97" spans="1:52">
      <c r="A97" s="103"/>
      <c r="B97" s="197" t="str">
        <f>'1_Training Plan'!C98</f>
        <v>CNC Machining of Materials</v>
      </c>
      <c r="C97" s="196">
        <f>'1_Training Plan'!D98</f>
        <v>1</v>
      </c>
      <c r="D97" s="122">
        <v>26</v>
      </c>
      <c r="E97" s="414">
        <v>85000</v>
      </c>
      <c r="F97" s="114">
        <v>0</v>
      </c>
      <c r="G97" s="332">
        <f t="shared" si="6"/>
        <v>9208.3333333333339</v>
      </c>
      <c r="H97" s="112">
        <f t="shared" si="7"/>
        <v>0</v>
      </c>
      <c r="I97" s="112">
        <f t="shared" si="8"/>
        <v>26</v>
      </c>
      <c r="J97" s="457"/>
      <c r="K97" s="457"/>
      <c r="L97" s="457"/>
      <c r="N97" s="46"/>
      <c r="O97" s="46"/>
      <c r="P97" s="46"/>
      <c r="Q97" s="46"/>
      <c r="R97" s="46"/>
      <c r="S97" s="56"/>
      <c r="T97" s="56"/>
      <c r="X97" s="50"/>
      <c r="Y97" s="50"/>
      <c r="Z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row>
    <row r="98" spans="1:52">
      <c r="A98" s="103"/>
      <c r="B98" s="197" t="str">
        <f>'1_Training Plan'!C99</f>
        <v>Masters of Business in Leadership &amp; Innovation</v>
      </c>
      <c r="C98" s="196">
        <f>'1_Training Plan'!D99</f>
        <v>1</v>
      </c>
      <c r="D98" s="122">
        <v>52</v>
      </c>
      <c r="E98" s="414">
        <v>85000</v>
      </c>
      <c r="F98" s="114">
        <v>0</v>
      </c>
      <c r="G98" s="332">
        <f t="shared" si="6"/>
        <v>18416.666666666668</v>
      </c>
      <c r="H98" s="112">
        <f t="shared" si="7"/>
        <v>0</v>
      </c>
      <c r="I98" s="112">
        <f t="shared" si="8"/>
        <v>52</v>
      </c>
      <c r="J98" s="457"/>
      <c r="K98" s="457"/>
      <c r="L98" s="457"/>
      <c r="N98" s="46"/>
      <c r="O98" s="46"/>
      <c r="P98" s="46"/>
      <c r="Q98" s="46"/>
      <c r="R98" s="46"/>
      <c r="S98" s="56"/>
      <c r="T98" s="56"/>
      <c r="X98" s="50"/>
      <c r="Y98" s="50"/>
      <c r="Z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row>
    <row r="99" spans="1:52">
      <c r="A99" s="103"/>
      <c r="B99" s="197" t="str">
        <f>'1_Training Plan'!C100</f>
        <v xml:space="preserve">Certificate in Production &amp; Inventory Management </v>
      </c>
      <c r="C99" s="196">
        <f>'1_Training Plan'!D100</f>
        <v>1</v>
      </c>
      <c r="D99" s="122">
        <v>26</v>
      </c>
      <c r="E99" s="414">
        <v>85000</v>
      </c>
      <c r="F99" s="114">
        <v>0</v>
      </c>
      <c r="G99" s="332">
        <f t="shared" si="6"/>
        <v>9208.3333333333339</v>
      </c>
      <c r="H99" s="112">
        <f t="shared" si="7"/>
        <v>0</v>
      </c>
      <c r="I99" s="112">
        <f t="shared" si="8"/>
        <v>26</v>
      </c>
      <c r="J99" s="457"/>
      <c r="K99" s="457"/>
      <c r="L99" s="457"/>
      <c r="N99" s="46"/>
      <c r="O99" s="46"/>
      <c r="P99" s="46"/>
      <c r="Q99" s="46"/>
      <c r="R99" s="46"/>
      <c r="S99" s="56"/>
      <c r="T99" s="56"/>
      <c r="X99" s="50"/>
      <c r="Y99" s="50"/>
      <c r="Z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row>
    <row r="100" spans="1:52">
      <c r="A100" s="103"/>
      <c r="B100" s="197" t="str">
        <f>'1_Training Plan'!C101</f>
        <v>Msc in personnel &amp; Management Coaching</v>
      </c>
      <c r="C100" s="196">
        <f>'1_Training Plan'!D101</f>
        <v>1</v>
      </c>
      <c r="D100" s="122">
        <v>52</v>
      </c>
      <c r="E100" s="414">
        <v>85000</v>
      </c>
      <c r="F100" s="114">
        <v>0</v>
      </c>
      <c r="G100" s="332">
        <f t="shared" si="6"/>
        <v>18416.666666666668</v>
      </c>
      <c r="H100" s="112"/>
      <c r="I100" s="112">
        <f t="shared" si="8"/>
        <v>52</v>
      </c>
      <c r="J100" s="457"/>
      <c r="K100" s="457"/>
      <c r="L100" s="457"/>
      <c r="N100" s="46"/>
      <c r="O100" s="46"/>
      <c r="P100" s="46"/>
      <c r="Q100" s="46"/>
      <c r="R100" s="46"/>
      <c r="S100" s="56"/>
      <c r="T100" s="56"/>
      <c r="X100" s="50"/>
      <c r="Y100" s="50"/>
      <c r="Z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row>
    <row r="101" spans="1:52">
      <c r="A101" s="103"/>
      <c r="B101" s="197" t="str">
        <f>'1_Training Plan'!C102</f>
        <v>Stryker Lean tools - SMED (Single-Minute Exchange of Die)</v>
      </c>
      <c r="C101" s="196">
        <f>'1_Training Plan'!D102</f>
        <v>5</v>
      </c>
      <c r="D101" s="122">
        <v>0.25</v>
      </c>
      <c r="E101" s="414">
        <v>85000</v>
      </c>
      <c r="F101" s="114">
        <v>0</v>
      </c>
      <c r="G101" s="332">
        <f t="shared" si="6"/>
        <v>442.70833333333337</v>
      </c>
      <c r="H101" s="112">
        <f t="shared" si="7"/>
        <v>0</v>
      </c>
      <c r="I101" s="112">
        <f t="shared" si="8"/>
        <v>1.25</v>
      </c>
      <c r="J101" s="457"/>
      <c r="K101" s="457"/>
      <c r="L101" s="457"/>
      <c r="N101" s="46"/>
      <c r="O101" s="46"/>
      <c r="P101" s="46"/>
      <c r="Q101" s="46"/>
      <c r="R101" s="46"/>
      <c r="S101" s="56"/>
      <c r="T101" s="56"/>
      <c r="X101" s="50"/>
      <c r="Y101" s="50"/>
      <c r="Z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row>
    <row r="102" spans="1:52">
      <c r="B102" s="197" t="str">
        <f>'1_Training Plan'!C103</f>
        <v>Stryker Lean tools -  Six Sigma DMAIC (Define, Measure, Analyze, Improve, Control)</v>
      </c>
      <c r="C102" s="196">
        <f>'1_Training Plan'!D103</f>
        <v>30</v>
      </c>
      <c r="D102" s="413">
        <v>0.25</v>
      </c>
      <c r="E102" s="414">
        <v>85000</v>
      </c>
      <c r="F102" s="114">
        <v>0</v>
      </c>
      <c r="G102" s="415">
        <f t="shared" ref="G102:G133" si="9">(C102*D102)*(E102/(364-124))</f>
        <v>2656.25</v>
      </c>
      <c r="H102" s="416">
        <f t="shared" ref="H102:H133" si="10">F102*C102</f>
        <v>0</v>
      </c>
      <c r="I102" s="416">
        <f t="shared" ref="I102:I133" si="11">C102*D102</f>
        <v>7.5</v>
      </c>
      <c r="J102" s="457"/>
      <c r="K102" s="457"/>
      <c r="L102" s="457"/>
      <c r="N102" s="46"/>
      <c r="O102" s="46"/>
      <c r="P102" s="46"/>
      <c r="Q102" s="46"/>
      <c r="R102" s="46"/>
      <c r="S102" s="56"/>
      <c r="T102" s="56"/>
      <c r="X102" s="50"/>
      <c r="Y102" s="50"/>
      <c r="Z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row>
    <row r="103" spans="1:52">
      <c r="B103" s="197" t="str">
        <f>'1_Training Plan'!C104</f>
        <v>Master of Business in Lean Enterprise Excellence (South East Technological University (SETU))</v>
      </c>
      <c r="C103" s="196">
        <f>'1_Training Plan'!D104</f>
        <v>2</v>
      </c>
      <c r="D103" s="413">
        <v>52</v>
      </c>
      <c r="E103" s="414">
        <v>85000</v>
      </c>
      <c r="F103" s="114">
        <v>0</v>
      </c>
      <c r="G103" s="415">
        <f t="shared" si="9"/>
        <v>36833.333333333336</v>
      </c>
      <c r="H103" s="416">
        <f t="shared" si="10"/>
        <v>0</v>
      </c>
      <c r="I103" s="416">
        <f t="shared" si="11"/>
        <v>104</v>
      </c>
      <c r="J103" s="457"/>
      <c r="K103" s="457"/>
      <c r="L103" s="457"/>
      <c r="N103" s="46"/>
      <c r="O103" s="46"/>
      <c r="P103" s="46"/>
      <c r="Q103" s="46"/>
      <c r="R103" s="46"/>
      <c r="S103" s="56"/>
      <c r="T103" s="56"/>
      <c r="X103" s="50"/>
      <c r="Y103" s="50"/>
      <c r="Z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row>
    <row r="104" spans="1:52">
      <c r="B104" s="197" t="str">
        <f>'1_Training Plan'!C105</f>
        <v>Postgraduate Diploma in Business in Lean Enterprise Excellence (South East Technological University (SETU))</v>
      </c>
      <c r="C104" s="196">
        <f>'1_Training Plan'!D105</f>
        <v>2</v>
      </c>
      <c r="D104" s="413">
        <v>26</v>
      </c>
      <c r="E104" s="414">
        <v>85000</v>
      </c>
      <c r="F104" s="114">
        <v>0</v>
      </c>
      <c r="G104" s="415">
        <f t="shared" si="9"/>
        <v>18416.666666666668</v>
      </c>
      <c r="H104" s="416">
        <f t="shared" si="10"/>
        <v>0</v>
      </c>
      <c r="I104" s="416">
        <f t="shared" si="11"/>
        <v>52</v>
      </c>
      <c r="J104" s="457"/>
      <c r="K104" s="457"/>
      <c r="L104" s="457"/>
      <c r="N104" s="46"/>
      <c r="O104" s="46"/>
      <c r="P104" s="46"/>
      <c r="Q104" s="46"/>
      <c r="R104" s="46"/>
      <c r="S104" s="56"/>
      <c r="T104" s="56"/>
      <c r="X104" s="50"/>
      <c r="Y104" s="50"/>
      <c r="Z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row>
    <row r="105" spans="1:52">
      <c r="B105" s="197" t="str">
        <f>'1_Training Plan'!C106</f>
        <v>Certificate in Lean Manufacturing and Six Sigma (South East Technological University (SETU))</v>
      </c>
      <c r="C105" s="196">
        <f>'1_Training Plan'!D106</f>
        <v>2</v>
      </c>
      <c r="D105" s="413">
        <v>26</v>
      </c>
      <c r="E105" s="414">
        <v>85000</v>
      </c>
      <c r="F105" s="114">
        <v>0</v>
      </c>
      <c r="G105" s="415">
        <f t="shared" si="9"/>
        <v>18416.666666666668</v>
      </c>
      <c r="H105" s="416">
        <f t="shared" si="10"/>
        <v>0</v>
      </c>
      <c r="I105" s="416">
        <f t="shared" si="11"/>
        <v>52</v>
      </c>
      <c r="J105" s="457"/>
      <c r="K105" s="457"/>
      <c r="L105" s="457"/>
      <c r="N105" s="46"/>
      <c r="O105" s="46"/>
      <c r="P105" s="46"/>
      <c r="Q105" s="46"/>
      <c r="R105" s="46"/>
      <c r="S105" s="56"/>
      <c r="T105" s="56"/>
      <c r="X105" s="50"/>
      <c r="Y105" s="50"/>
      <c r="Z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row>
    <row r="106" spans="1:52">
      <c r="B106" s="197" t="str">
        <f>'1_Training Plan'!C107</f>
        <v>Certificate in Lean Sigma Quality (Atlantic Technological University (ATU))</v>
      </c>
      <c r="C106" s="196">
        <f>'1_Training Plan'!D107</f>
        <v>2</v>
      </c>
      <c r="D106" s="413">
        <v>26</v>
      </c>
      <c r="E106" s="414">
        <v>85000</v>
      </c>
      <c r="F106" s="114">
        <v>0</v>
      </c>
      <c r="G106" s="415">
        <f t="shared" si="9"/>
        <v>18416.666666666668</v>
      </c>
      <c r="H106" s="416">
        <f t="shared" si="10"/>
        <v>0</v>
      </c>
      <c r="I106" s="416">
        <f t="shared" si="11"/>
        <v>52</v>
      </c>
      <c r="J106" s="457"/>
      <c r="K106" s="457"/>
      <c r="L106" s="457"/>
      <c r="N106" s="46"/>
      <c r="O106" s="46"/>
      <c r="P106" s="46"/>
      <c r="Q106" s="46"/>
      <c r="R106" s="46"/>
      <c r="S106" s="56"/>
      <c r="T106" s="56"/>
      <c r="X106" s="50"/>
      <c r="Y106" s="50"/>
      <c r="Z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row>
    <row r="107" spans="1:52">
      <c r="B107" s="197" t="str">
        <f>'1_Training Plan'!C108</f>
        <v>Higher Certificate in Operations, Quality &amp; Lean Management</v>
      </c>
      <c r="C107" s="196">
        <f>'1_Training Plan'!D108</f>
        <v>2</v>
      </c>
      <c r="D107" s="413">
        <v>26</v>
      </c>
      <c r="E107" s="414">
        <v>85000</v>
      </c>
      <c r="F107" s="114">
        <v>0</v>
      </c>
      <c r="G107" s="415">
        <f t="shared" si="9"/>
        <v>18416.666666666668</v>
      </c>
      <c r="H107" s="416">
        <f t="shared" si="10"/>
        <v>0</v>
      </c>
      <c r="I107" s="416">
        <f t="shared" si="11"/>
        <v>52</v>
      </c>
      <c r="J107" s="457"/>
      <c r="K107" s="457"/>
      <c r="L107" s="457"/>
      <c r="N107" s="46"/>
      <c r="O107" s="46"/>
      <c r="P107" s="46"/>
      <c r="Q107" s="46"/>
      <c r="R107" s="46"/>
      <c r="S107" s="56"/>
      <c r="T107" s="56"/>
      <c r="X107" s="50"/>
      <c r="Y107" s="50"/>
      <c r="Z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row>
    <row r="108" spans="1:52">
      <c r="B108" s="197" t="str">
        <f>'1_Training Plan'!C109</f>
        <v>Professional Diploma in Quality Management (Lean Systems) (University of Limerick (UL))</v>
      </c>
      <c r="C108" s="196">
        <f>'1_Training Plan'!D109</f>
        <v>2</v>
      </c>
      <c r="D108" s="413">
        <v>26</v>
      </c>
      <c r="E108" s="414">
        <v>85000</v>
      </c>
      <c r="F108" s="114">
        <v>0</v>
      </c>
      <c r="G108" s="415">
        <f t="shared" si="9"/>
        <v>18416.666666666668</v>
      </c>
      <c r="H108" s="416">
        <f t="shared" si="10"/>
        <v>0</v>
      </c>
      <c r="I108" s="416">
        <f t="shared" si="11"/>
        <v>52</v>
      </c>
      <c r="J108" s="457"/>
      <c r="K108" s="457"/>
      <c r="L108" s="457"/>
      <c r="N108" s="46"/>
      <c r="O108" s="46"/>
      <c r="P108" s="46"/>
      <c r="Q108" s="46"/>
      <c r="R108" s="46"/>
      <c r="S108" s="56"/>
      <c r="T108" s="56"/>
      <c r="X108" s="50"/>
      <c r="Y108" s="50"/>
      <c r="Z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row>
    <row r="109" spans="1:52">
      <c r="B109" s="197" t="str">
        <f>'1_Training Plan'!C110</f>
        <v>Bachelor of Science (Honours) in Quality and Lean Management</v>
      </c>
      <c r="C109" s="196">
        <f>'1_Training Plan'!D110</f>
        <v>1</v>
      </c>
      <c r="D109" s="413">
        <v>52</v>
      </c>
      <c r="E109" s="414">
        <v>85000</v>
      </c>
      <c r="F109" s="114">
        <v>0</v>
      </c>
      <c r="G109" s="415">
        <f t="shared" si="9"/>
        <v>18416.666666666668</v>
      </c>
      <c r="H109" s="416">
        <f t="shared" si="10"/>
        <v>0</v>
      </c>
      <c r="I109" s="416">
        <f t="shared" si="11"/>
        <v>52</v>
      </c>
      <c r="J109" s="457"/>
      <c r="K109" s="457"/>
      <c r="L109" s="457"/>
      <c r="N109" s="46"/>
      <c r="O109" s="46"/>
      <c r="P109" s="46"/>
      <c r="Q109" s="46"/>
      <c r="R109" s="46"/>
      <c r="S109" s="56"/>
      <c r="T109" s="56"/>
      <c r="X109" s="50"/>
      <c r="Y109" s="50"/>
      <c r="Z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row>
    <row r="110" spans="1:52">
      <c r="B110" s="197" t="str">
        <f>'1_Training Plan'!C111</f>
        <v>Specialist Diploma in Lean &amp; Quality Systems (University of Galway)</v>
      </c>
      <c r="C110" s="196">
        <f>'1_Training Plan'!D111</f>
        <v>2</v>
      </c>
      <c r="D110" s="413">
        <v>26</v>
      </c>
      <c r="E110" s="414">
        <v>85000</v>
      </c>
      <c r="F110" s="114">
        <v>0</v>
      </c>
      <c r="G110" s="415">
        <f t="shared" si="9"/>
        <v>18416.666666666668</v>
      </c>
      <c r="H110" s="416">
        <f t="shared" si="10"/>
        <v>0</v>
      </c>
      <c r="I110" s="416">
        <f t="shared" si="11"/>
        <v>52</v>
      </c>
      <c r="J110" s="457"/>
      <c r="K110" s="457"/>
      <c r="L110" s="457"/>
      <c r="N110" s="46"/>
      <c r="O110" s="46"/>
      <c r="P110" s="46"/>
      <c r="Q110" s="46"/>
      <c r="R110" s="46"/>
      <c r="S110" s="56"/>
      <c r="T110" s="56"/>
      <c r="X110" s="50"/>
      <c r="Y110" s="50"/>
      <c r="Z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row>
    <row r="111" spans="1:52">
      <c r="B111" s="197" t="str">
        <f>'1_Training Plan'!C112</f>
        <v>Bachelor of Science (Ordinary) in Quality and Lean Management</v>
      </c>
      <c r="C111" s="196">
        <f>'1_Training Plan'!D112</f>
        <v>1</v>
      </c>
      <c r="D111" s="413">
        <v>52</v>
      </c>
      <c r="E111" s="414">
        <v>85000</v>
      </c>
      <c r="F111" s="114">
        <v>0</v>
      </c>
      <c r="G111" s="415">
        <f t="shared" si="9"/>
        <v>18416.666666666668</v>
      </c>
      <c r="H111" s="416">
        <f t="shared" si="10"/>
        <v>0</v>
      </c>
      <c r="I111" s="416">
        <f t="shared" si="11"/>
        <v>52</v>
      </c>
      <c r="J111" s="457"/>
      <c r="K111" s="457"/>
      <c r="L111" s="457"/>
      <c r="N111" s="46"/>
      <c r="O111" s="46"/>
      <c r="P111" s="46"/>
      <c r="Q111" s="46"/>
      <c r="R111" s="46"/>
      <c r="S111" s="56"/>
      <c r="T111" s="56"/>
      <c r="X111" s="50"/>
      <c r="Y111" s="50"/>
      <c r="Z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row>
    <row r="112" spans="1:52">
      <c r="B112" s="197" t="str">
        <f>'1_Training Plan'!C113</f>
        <v>Master of Science in Strategic Quality Management – Lean Six Sigma (University of Limerick (UL))</v>
      </c>
      <c r="C112" s="196">
        <f>'1_Training Plan'!D113</f>
        <v>1</v>
      </c>
      <c r="D112" s="413">
        <v>52</v>
      </c>
      <c r="E112" s="414">
        <v>85000</v>
      </c>
      <c r="F112" s="114">
        <v>0</v>
      </c>
      <c r="G112" s="415">
        <f t="shared" si="9"/>
        <v>18416.666666666668</v>
      </c>
      <c r="H112" s="416">
        <f t="shared" si="10"/>
        <v>0</v>
      </c>
      <c r="I112" s="416">
        <f t="shared" si="11"/>
        <v>52</v>
      </c>
      <c r="J112" s="457"/>
      <c r="K112" s="457"/>
      <c r="L112" s="457"/>
      <c r="N112" s="46"/>
      <c r="O112" s="46"/>
      <c r="P112" s="46"/>
      <c r="Q112" s="46"/>
      <c r="R112" s="46"/>
      <c r="S112" s="56"/>
      <c r="T112" s="56"/>
      <c r="X112" s="50"/>
      <c r="Y112" s="50"/>
      <c r="Z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row>
    <row r="113" spans="2:52">
      <c r="B113" s="197" t="str">
        <f>'1_Training Plan'!C114</f>
        <v>Lean Six Sigma - Master Black Belt</v>
      </c>
      <c r="C113" s="196">
        <f>'1_Training Plan'!D114</f>
        <v>2</v>
      </c>
      <c r="D113" s="413">
        <v>26</v>
      </c>
      <c r="E113" s="414">
        <v>85000</v>
      </c>
      <c r="F113" s="114">
        <v>0</v>
      </c>
      <c r="G113" s="415">
        <f t="shared" si="9"/>
        <v>18416.666666666668</v>
      </c>
      <c r="H113" s="416">
        <f t="shared" si="10"/>
        <v>0</v>
      </c>
      <c r="I113" s="416">
        <f t="shared" si="11"/>
        <v>52</v>
      </c>
      <c r="J113" s="457"/>
      <c r="K113" s="457"/>
      <c r="L113" s="457"/>
      <c r="N113" s="46"/>
      <c r="O113" s="46"/>
      <c r="P113" s="46"/>
      <c r="Q113" s="46"/>
      <c r="R113" s="46"/>
      <c r="S113" s="56"/>
      <c r="T113" s="56"/>
      <c r="X113" s="50"/>
      <c r="Y113" s="50"/>
      <c r="Z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row>
    <row r="114" spans="2:52">
      <c r="B114" s="197" t="str">
        <f>'1_Training Plan'!C115</f>
        <v>Master of Science in Quality Management and Validation</v>
      </c>
      <c r="C114" s="196">
        <f>'1_Training Plan'!D115</f>
        <v>3</v>
      </c>
      <c r="D114" s="413">
        <v>52</v>
      </c>
      <c r="E114" s="414">
        <v>85000</v>
      </c>
      <c r="F114" s="114">
        <v>0</v>
      </c>
      <c r="G114" s="415">
        <f t="shared" si="9"/>
        <v>55250</v>
      </c>
      <c r="H114" s="416">
        <f t="shared" si="10"/>
        <v>0</v>
      </c>
      <c r="I114" s="416">
        <f t="shared" si="11"/>
        <v>156</v>
      </c>
      <c r="J114" s="457"/>
      <c r="K114" s="457"/>
      <c r="L114" s="457"/>
      <c r="N114" s="46"/>
      <c r="O114" s="46"/>
      <c r="P114" s="46"/>
      <c r="Q114" s="46"/>
      <c r="R114" s="46"/>
      <c r="S114" s="56"/>
      <c r="T114" s="56"/>
      <c r="X114" s="50"/>
      <c r="Y114" s="50"/>
      <c r="Z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row>
    <row r="115" spans="2:52">
      <c r="B115" s="197" t="str">
        <f>'1_Training Plan'!C116</f>
        <v>Quality Management, Six Sigma - Professional Diploma</v>
      </c>
      <c r="C115" s="196">
        <f>'1_Training Plan'!D116</f>
        <v>3</v>
      </c>
      <c r="D115" s="413">
        <v>26</v>
      </c>
      <c r="E115" s="414">
        <v>85000</v>
      </c>
      <c r="F115" s="114">
        <v>0</v>
      </c>
      <c r="G115" s="415">
        <f t="shared" si="9"/>
        <v>27625</v>
      </c>
      <c r="H115" s="416">
        <f t="shared" si="10"/>
        <v>0</v>
      </c>
      <c r="I115" s="416">
        <f t="shared" si="11"/>
        <v>78</v>
      </c>
      <c r="J115" s="457"/>
      <c r="K115" s="457"/>
      <c r="L115" s="457"/>
      <c r="N115" s="46"/>
      <c r="O115" s="46"/>
      <c r="P115" s="46"/>
      <c r="Q115" s="46"/>
      <c r="R115" s="46"/>
      <c r="S115" s="56"/>
      <c r="T115" s="56"/>
      <c r="X115" s="50"/>
      <c r="Y115" s="50"/>
      <c r="Z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row>
    <row r="116" spans="2:52">
      <c r="B116" s="197" t="str">
        <f>'1_Training Plan'!C117</f>
        <v>Foundry - Training Gap</v>
      </c>
      <c r="C116" s="196">
        <f>'1_Training Plan'!D117</f>
        <v>136</v>
      </c>
      <c r="D116" s="413">
        <v>20</v>
      </c>
      <c r="E116" s="414">
        <v>85000</v>
      </c>
      <c r="F116" s="114">
        <v>0</v>
      </c>
      <c r="G116" s="415">
        <f t="shared" si="9"/>
        <v>963333.33333333337</v>
      </c>
      <c r="H116" s="416">
        <f t="shared" si="10"/>
        <v>0</v>
      </c>
      <c r="I116" s="416">
        <f t="shared" si="11"/>
        <v>2720</v>
      </c>
      <c r="J116" s="457"/>
      <c r="K116" s="457"/>
      <c r="L116" s="457"/>
      <c r="N116" s="46"/>
      <c r="O116" s="46"/>
      <c r="P116" s="46"/>
      <c r="Q116" s="46"/>
      <c r="R116" s="46"/>
      <c r="S116" s="56"/>
      <c r="T116" s="56"/>
      <c r="X116" s="50"/>
      <c r="Y116" s="50"/>
      <c r="Z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row>
    <row r="117" spans="2:52">
      <c r="B117" s="197" t="str">
        <f>'1_Training Plan'!C118</f>
        <v>Manual- Training Gap</v>
      </c>
      <c r="C117" s="196">
        <f>'1_Training Plan'!D118</f>
        <v>128</v>
      </c>
      <c r="D117" s="413">
        <v>20</v>
      </c>
      <c r="E117" s="414">
        <v>85000</v>
      </c>
      <c r="F117" s="114">
        <v>0</v>
      </c>
      <c r="G117" s="415">
        <f t="shared" si="9"/>
        <v>906666.66666666674</v>
      </c>
      <c r="H117" s="416">
        <f t="shared" si="10"/>
        <v>0</v>
      </c>
      <c r="I117" s="416">
        <f t="shared" si="11"/>
        <v>2560</v>
      </c>
      <c r="J117" s="457"/>
      <c r="K117" s="457"/>
      <c r="L117" s="457"/>
      <c r="N117" s="46"/>
      <c r="O117" s="46"/>
      <c r="P117" s="46"/>
      <c r="Q117" s="46"/>
      <c r="R117" s="46"/>
      <c r="S117" s="56"/>
      <c r="T117" s="56"/>
      <c r="X117" s="50"/>
      <c r="Y117" s="50"/>
      <c r="Z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row>
    <row r="118" spans="2:52">
      <c r="B118" s="197" t="str">
        <f>'1_Training Plan'!C119</f>
        <v>TFA -  Training Gap</v>
      </c>
      <c r="C118" s="196">
        <f>'1_Training Plan'!D119</f>
        <v>74</v>
      </c>
      <c r="D118" s="413">
        <v>20</v>
      </c>
      <c r="E118" s="414">
        <v>85000</v>
      </c>
      <c r="F118" s="114">
        <v>0</v>
      </c>
      <c r="G118" s="415">
        <f t="shared" si="9"/>
        <v>524166.66666666669</v>
      </c>
      <c r="H118" s="416">
        <f t="shared" si="10"/>
        <v>0</v>
      </c>
      <c r="I118" s="416">
        <f t="shared" si="11"/>
        <v>1480</v>
      </c>
      <c r="J118" s="457"/>
      <c r="K118" s="457"/>
      <c r="L118" s="457"/>
      <c r="N118" s="46"/>
      <c r="O118" s="46"/>
      <c r="P118" s="46"/>
      <c r="Q118" s="46"/>
      <c r="R118" s="46"/>
      <c r="S118" s="56"/>
      <c r="T118" s="56"/>
      <c r="X118" s="50"/>
      <c r="Y118" s="50"/>
      <c r="Z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row>
    <row r="119" spans="2:52">
      <c r="B119" s="197" t="str">
        <f>'1_Training Plan'!C120</f>
        <v>Pack -  Training Gap</v>
      </c>
      <c r="C119" s="196">
        <f>'1_Training Plan'!D120</f>
        <v>105</v>
      </c>
      <c r="D119" s="413">
        <v>20</v>
      </c>
      <c r="E119" s="414">
        <v>85000</v>
      </c>
      <c r="F119" s="114">
        <v>0</v>
      </c>
      <c r="G119" s="415">
        <f t="shared" si="9"/>
        <v>743750</v>
      </c>
      <c r="H119" s="416">
        <f t="shared" si="10"/>
        <v>0</v>
      </c>
      <c r="I119" s="416">
        <f t="shared" si="11"/>
        <v>2100</v>
      </c>
      <c r="J119" s="457"/>
      <c r="K119" s="457"/>
      <c r="L119" s="457"/>
      <c r="N119" s="46"/>
      <c r="O119" s="46"/>
      <c r="P119" s="46"/>
      <c r="Q119" s="46"/>
      <c r="R119" s="46"/>
      <c r="S119" s="56"/>
      <c r="T119" s="56"/>
      <c r="X119" s="50"/>
      <c r="Y119" s="50"/>
      <c r="Z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row>
    <row r="120" spans="2:52">
      <c r="B120" s="197" t="str">
        <f>'1_Training Plan'!C121</f>
        <v>PA -  Training Gap</v>
      </c>
      <c r="C120" s="196">
        <f>'1_Training Plan'!D121</f>
        <v>31</v>
      </c>
      <c r="D120" s="413">
        <v>20</v>
      </c>
      <c r="E120" s="414">
        <v>85000</v>
      </c>
      <c r="F120" s="114">
        <v>0</v>
      </c>
      <c r="G120" s="415">
        <f t="shared" si="9"/>
        <v>219583.33333333334</v>
      </c>
      <c r="H120" s="416">
        <f t="shared" si="10"/>
        <v>0</v>
      </c>
      <c r="I120" s="416">
        <f t="shared" si="11"/>
        <v>620</v>
      </c>
      <c r="J120" s="457"/>
      <c r="K120" s="457"/>
      <c r="L120" s="457"/>
      <c r="N120" s="46"/>
      <c r="O120" s="46"/>
      <c r="P120" s="46"/>
      <c r="Q120" s="46"/>
      <c r="R120" s="46"/>
      <c r="S120" s="56"/>
      <c r="T120" s="56"/>
      <c r="X120" s="50"/>
      <c r="Y120" s="50"/>
      <c r="Z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row>
    <row r="121" spans="2:52">
      <c r="B121" s="197" t="str">
        <f>'1_Training Plan'!C122</f>
        <v>Simplex -  Training Gap</v>
      </c>
      <c r="C121" s="196">
        <f>'1_Training Plan'!D122</f>
        <v>47</v>
      </c>
      <c r="D121" s="413">
        <v>20</v>
      </c>
      <c r="E121" s="414">
        <v>85000</v>
      </c>
      <c r="F121" s="114">
        <v>0</v>
      </c>
      <c r="G121" s="415">
        <f t="shared" si="9"/>
        <v>332916.66666666669</v>
      </c>
      <c r="H121" s="416">
        <f t="shared" si="10"/>
        <v>0</v>
      </c>
      <c r="I121" s="416">
        <f t="shared" si="11"/>
        <v>940</v>
      </c>
      <c r="J121" s="457"/>
      <c r="K121" s="457"/>
      <c r="L121" s="457"/>
      <c r="N121" s="46"/>
      <c r="O121" s="46"/>
      <c r="P121" s="46"/>
      <c r="Q121" s="46"/>
      <c r="R121" s="46"/>
      <c r="S121" s="56"/>
      <c r="T121" s="56"/>
      <c r="X121" s="50"/>
      <c r="Y121" s="50"/>
      <c r="Z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row>
    <row r="122" spans="2:52">
      <c r="B122" s="197" t="str">
        <f>'1_Training Plan'!C123</f>
        <v>HDP -  Training Gap</v>
      </c>
      <c r="C122" s="196">
        <f>'1_Training Plan'!D123</f>
        <v>34</v>
      </c>
      <c r="D122" s="413">
        <v>20</v>
      </c>
      <c r="E122" s="414">
        <v>85000</v>
      </c>
      <c r="F122" s="114">
        <v>0</v>
      </c>
      <c r="G122" s="415">
        <f t="shared" si="9"/>
        <v>240833.33333333334</v>
      </c>
      <c r="H122" s="416">
        <f t="shared" si="10"/>
        <v>0</v>
      </c>
      <c r="I122" s="416">
        <f t="shared" si="11"/>
        <v>680</v>
      </c>
      <c r="J122" s="457"/>
      <c r="K122" s="457"/>
      <c r="L122" s="457"/>
      <c r="N122" s="46"/>
      <c r="O122" s="46"/>
      <c r="P122" s="46"/>
      <c r="Q122" s="46"/>
      <c r="R122" s="46"/>
      <c r="S122" s="56"/>
      <c r="T122" s="56"/>
      <c r="X122" s="50"/>
      <c r="Y122" s="50"/>
      <c r="Z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row>
    <row r="123" spans="2:52">
      <c r="B123" s="197" t="str">
        <f>'1_Training Plan'!C124</f>
        <v>Baseplates -  Training Gap</v>
      </c>
      <c r="C123" s="196">
        <f>'1_Training Plan'!D124</f>
        <v>20</v>
      </c>
      <c r="D123" s="413">
        <v>20</v>
      </c>
      <c r="E123" s="414">
        <v>85000</v>
      </c>
      <c r="F123" s="114">
        <v>0</v>
      </c>
      <c r="G123" s="415">
        <f t="shared" si="9"/>
        <v>141666.66666666669</v>
      </c>
      <c r="H123" s="416">
        <f t="shared" si="10"/>
        <v>0</v>
      </c>
      <c r="I123" s="416">
        <f t="shared" si="11"/>
        <v>400</v>
      </c>
      <c r="J123" s="457"/>
      <c r="K123" s="457"/>
      <c r="L123" s="457"/>
      <c r="N123" s="46"/>
      <c r="O123" s="46"/>
      <c r="P123" s="46"/>
      <c r="Q123" s="46"/>
      <c r="R123" s="46"/>
      <c r="S123" s="56"/>
      <c r="T123" s="56"/>
      <c r="X123" s="50"/>
      <c r="Y123" s="50"/>
      <c r="Z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row>
    <row r="124" spans="2:52">
      <c r="B124" s="197" t="str">
        <f>'1_Training Plan'!C125</f>
        <v>Beading -  Training Gap</v>
      </c>
      <c r="C124" s="196">
        <f>'1_Training Plan'!D125</f>
        <v>121</v>
      </c>
      <c r="D124" s="413">
        <v>20</v>
      </c>
      <c r="E124" s="414">
        <v>85000</v>
      </c>
      <c r="F124" s="114">
        <v>0</v>
      </c>
      <c r="G124" s="415">
        <f t="shared" si="9"/>
        <v>857083.33333333337</v>
      </c>
      <c r="H124" s="416">
        <f t="shared" si="10"/>
        <v>0</v>
      </c>
      <c r="I124" s="416">
        <f t="shared" si="11"/>
        <v>2420</v>
      </c>
      <c r="J124" s="457"/>
      <c r="K124" s="457"/>
      <c r="L124" s="457"/>
      <c r="N124" s="46"/>
      <c r="O124" s="46"/>
      <c r="P124" s="46"/>
      <c r="Q124" s="46"/>
      <c r="R124" s="46"/>
      <c r="S124" s="56"/>
      <c r="T124" s="56"/>
      <c r="X124" s="50"/>
      <c r="Y124" s="50"/>
      <c r="Z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row>
    <row r="125" spans="2:52">
      <c r="B125" s="197" t="str">
        <f>'1_Training Plan'!C126</f>
        <v>Power BI Training Gap direct/indirect employees</v>
      </c>
      <c r="C125" s="196">
        <f>'1_Training Plan'!D126</f>
        <v>900</v>
      </c>
      <c r="D125" s="413">
        <v>0.125</v>
      </c>
      <c r="E125" s="414">
        <v>85000</v>
      </c>
      <c r="F125" s="114">
        <v>0</v>
      </c>
      <c r="G125" s="415">
        <f t="shared" si="9"/>
        <v>39843.75</v>
      </c>
      <c r="H125" s="416">
        <f t="shared" si="10"/>
        <v>0</v>
      </c>
      <c r="I125" s="416">
        <f t="shared" si="11"/>
        <v>112.5</v>
      </c>
      <c r="J125" s="457"/>
      <c r="K125" s="457"/>
      <c r="L125" s="457"/>
      <c r="N125" s="46"/>
      <c r="O125" s="46"/>
      <c r="P125" s="46"/>
      <c r="Q125" s="46"/>
      <c r="R125" s="46"/>
      <c r="S125" s="56"/>
      <c r="T125" s="56"/>
      <c r="X125" s="50"/>
      <c r="Y125" s="50"/>
      <c r="Z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row>
    <row r="126" spans="2:52">
      <c r="B126" s="197" t="str">
        <f>'1_Training Plan'!C127</f>
        <v>Siemens Tia Portal Training</v>
      </c>
      <c r="C126" s="196">
        <f>'1_Training Plan'!D127</f>
        <v>3</v>
      </c>
      <c r="D126" s="413">
        <v>5</v>
      </c>
      <c r="E126" s="414">
        <v>85000</v>
      </c>
      <c r="F126" s="441">
        <v>0</v>
      </c>
      <c r="G126" s="415">
        <f t="shared" si="9"/>
        <v>5312.5</v>
      </c>
      <c r="H126" s="416">
        <f t="shared" si="10"/>
        <v>0</v>
      </c>
      <c r="I126" s="416">
        <f t="shared" si="11"/>
        <v>15</v>
      </c>
      <c r="J126" s="457"/>
      <c r="K126" s="457"/>
      <c r="L126" s="457"/>
      <c r="N126" s="46"/>
      <c r="O126" s="46"/>
      <c r="P126" s="46"/>
      <c r="Q126" s="46"/>
      <c r="R126" s="46"/>
      <c r="S126" s="56"/>
      <c r="T126" s="56"/>
      <c r="X126" s="50"/>
      <c r="Y126" s="50"/>
      <c r="Z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row>
    <row r="127" spans="2:52">
      <c r="B127" s="197" t="str">
        <f>'1_Training Plan'!C128</f>
        <v>ABB Robot Studio software training</v>
      </c>
      <c r="C127" s="196">
        <f>'1_Training Plan'!D128</f>
        <v>3</v>
      </c>
      <c r="D127" s="413">
        <v>5</v>
      </c>
      <c r="E127" s="414">
        <v>85000</v>
      </c>
      <c r="F127" s="114">
        <v>0</v>
      </c>
      <c r="G127" s="415">
        <f t="shared" si="9"/>
        <v>5312.5</v>
      </c>
      <c r="H127" s="416">
        <f t="shared" si="10"/>
        <v>0</v>
      </c>
      <c r="I127" s="416">
        <f t="shared" si="11"/>
        <v>15</v>
      </c>
      <c r="J127" s="457"/>
      <c r="K127" s="457"/>
      <c r="L127" s="457"/>
      <c r="N127" s="46"/>
      <c r="O127" s="46"/>
      <c r="P127" s="46"/>
      <c r="Q127" s="46"/>
      <c r="R127" s="46"/>
      <c r="S127" s="56"/>
      <c r="T127" s="56"/>
      <c r="X127" s="50"/>
      <c r="Y127" s="50"/>
      <c r="Z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row>
    <row r="128" spans="2:52">
      <c r="B128" s="197" t="str">
        <f>'1_Training Plan'!C129</f>
        <v>Cognex Insight Explorer Training</v>
      </c>
      <c r="C128" s="196">
        <f>'1_Training Plan'!D129</f>
        <v>3</v>
      </c>
      <c r="D128" s="413">
        <v>2</v>
      </c>
      <c r="E128" s="414">
        <v>85000</v>
      </c>
      <c r="F128" s="114">
        <v>0</v>
      </c>
      <c r="G128" s="415">
        <f t="shared" si="9"/>
        <v>2125</v>
      </c>
      <c r="H128" s="416">
        <f t="shared" si="10"/>
        <v>0</v>
      </c>
      <c r="I128" s="416">
        <f t="shared" si="11"/>
        <v>6</v>
      </c>
      <c r="J128" s="457"/>
      <c r="K128" s="457"/>
      <c r="L128" s="457"/>
      <c r="N128" s="46"/>
      <c r="O128" s="46"/>
      <c r="P128" s="46"/>
      <c r="Q128" s="46"/>
      <c r="R128" s="46"/>
      <c r="S128" s="56"/>
      <c r="T128" s="56"/>
      <c r="X128" s="50"/>
      <c r="Y128" s="50"/>
      <c r="Z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row>
    <row r="129" spans="2:52">
      <c r="B129" s="197" t="str">
        <f>'1_Training Plan'!C130</f>
        <v>Cognex ViDi Training</v>
      </c>
      <c r="C129" s="196">
        <f>'1_Training Plan'!D130</f>
        <v>3</v>
      </c>
      <c r="D129" s="413">
        <v>3</v>
      </c>
      <c r="E129" s="414">
        <v>85000</v>
      </c>
      <c r="F129" s="114">
        <v>0</v>
      </c>
      <c r="G129" s="415">
        <f t="shared" si="9"/>
        <v>3187.5</v>
      </c>
      <c r="H129" s="416">
        <f t="shared" si="10"/>
        <v>0</v>
      </c>
      <c r="I129" s="416">
        <f t="shared" si="11"/>
        <v>9</v>
      </c>
      <c r="J129" s="457"/>
      <c r="K129" s="457"/>
      <c r="L129" s="457"/>
      <c r="N129" s="46"/>
      <c r="O129" s="46"/>
      <c r="P129" s="46"/>
      <c r="Q129" s="46"/>
      <c r="R129" s="46"/>
      <c r="S129" s="56"/>
      <c r="T129" s="56"/>
      <c r="X129" s="50"/>
      <c r="Y129" s="50"/>
      <c r="Z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row>
    <row r="130" spans="2:52">
      <c r="B130" s="197" t="str">
        <f>'1_Training Plan'!C131</f>
        <v>Lunch and Learn Valgenesis navigation training</v>
      </c>
      <c r="C130" s="196">
        <f>'1_Training Plan'!D131</f>
        <v>88</v>
      </c>
      <c r="D130" s="413">
        <v>0.5</v>
      </c>
      <c r="E130" s="414">
        <v>85000</v>
      </c>
      <c r="F130" s="114">
        <v>0</v>
      </c>
      <c r="G130" s="415">
        <f t="shared" si="9"/>
        <v>15583.333333333334</v>
      </c>
      <c r="H130" s="416">
        <f t="shared" si="10"/>
        <v>0</v>
      </c>
      <c r="I130" s="416">
        <f t="shared" si="11"/>
        <v>44</v>
      </c>
      <c r="J130" s="457"/>
      <c r="K130" s="457"/>
      <c r="L130" s="457"/>
      <c r="N130" s="46"/>
      <c r="O130" s="46"/>
      <c r="P130" s="46"/>
      <c r="Q130" s="46"/>
      <c r="R130" s="46"/>
      <c r="S130" s="56"/>
      <c r="T130" s="56"/>
      <c r="X130" s="50"/>
      <c r="Y130" s="50"/>
      <c r="Z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row>
    <row r="131" spans="2:52">
      <c r="B131" s="197" t="str">
        <f>'1_Training Plan'!C132</f>
        <v>Lunch and Learn NPI Overview</v>
      </c>
      <c r="C131" s="196">
        <f>'1_Training Plan'!D132</f>
        <v>149</v>
      </c>
      <c r="D131" s="413">
        <v>0.5</v>
      </c>
      <c r="E131" s="414">
        <v>85000</v>
      </c>
      <c r="F131" s="114">
        <v>0</v>
      </c>
      <c r="G131" s="415">
        <f t="shared" si="9"/>
        <v>26385.416666666668</v>
      </c>
      <c r="H131" s="416">
        <f t="shared" si="10"/>
        <v>0</v>
      </c>
      <c r="I131" s="416">
        <f t="shared" si="11"/>
        <v>74.5</v>
      </c>
      <c r="J131" s="457"/>
      <c r="K131" s="457"/>
      <c r="L131" s="457"/>
      <c r="N131" s="46"/>
      <c r="O131" s="46"/>
      <c r="P131" s="46"/>
      <c r="Q131" s="46"/>
      <c r="R131" s="46"/>
      <c r="S131" s="56"/>
      <c r="T131" s="56"/>
      <c r="X131" s="50"/>
      <c r="Y131" s="50"/>
      <c r="Z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row>
    <row r="132" spans="2:52">
      <c r="B132" s="197" t="str">
        <f>'1_Training Plan'!C133</f>
        <v xml:space="preserve">Linish / Polish Programming Training </v>
      </c>
      <c r="C132" s="196">
        <f>'1_Training Plan'!D133</f>
        <v>20</v>
      </c>
      <c r="D132" s="413">
        <v>5</v>
      </c>
      <c r="E132" s="414">
        <v>85000</v>
      </c>
      <c r="F132" s="114">
        <v>0</v>
      </c>
      <c r="G132" s="415">
        <f t="shared" si="9"/>
        <v>35416.666666666672</v>
      </c>
      <c r="H132" s="416">
        <f t="shared" si="10"/>
        <v>0</v>
      </c>
      <c r="I132" s="416">
        <f t="shared" si="11"/>
        <v>100</v>
      </c>
      <c r="J132" s="457"/>
      <c r="K132" s="457"/>
      <c r="L132" s="457"/>
      <c r="N132" s="46"/>
      <c r="O132" s="46"/>
      <c r="P132" s="46"/>
      <c r="Q132" s="46"/>
      <c r="R132" s="46"/>
      <c r="S132" s="56"/>
      <c r="T132" s="56"/>
      <c r="X132" s="50"/>
      <c r="Y132" s="50"/>
      <c r="Z132" s="50"/>
      <c r="AB132" s="50"/>
      <c r="AC132" s="50"/>
      <c r="AD132" s="50"/>
      <c r="AE132" s="50"/>
      <c r="AF132" s="50"/>
      <c r="AG132" s="50"/>
      <c r="AH132" s="50"/>
      <c r="AI132" s="50"/>
      <c r="AJ132" s="50"/>
      <c r="AK132" s="50"/>
      <c r="AL132" s="50"/>
      <c r="AM132" s="50"/>
      <c r="AN132" s="50"/>
      <c r="AO132" s="50"/>
      <c r="AP132" s="50"/>
      <c r="AQ132" s="50"/>
      <c r="AR132" s="50"/>
      <c r="AS132" s="50"/>
      <c r="AT132" s="50"/>
      <c r="AU132" s="50"/>
      <c r="AV132" s="50"/>
      <c r="AW132" s="50"/>
      <c r="AX132" s="50"/>
      <c r="AY132" s="50"/>
      <c r="AZ132" s="50"/>
    </row>
    <row r="133" spans="2:52">
      <c r="B133" s="197" t="str">
        <f>'1_Training Plan'!C134</f>
        <v>Trade Show visits</v>
      </c>
      <c r="C133" s="196">
        <f>'1_Training Plan'!D134</f>
        <v>18</v>
      </c>
      <c r="D133" s="413">
        <v>5</v>
      </c>
      <c r="E133" s="414">
        <v>85000</v>
      </c>
      <c r="F133" s="114">
        <v>0</v>
      </c>
      <c r="G133" s="415">
        <f t="shared" si="9"/>
        <v>31875</v>
      </c>
      <c r="H133" s="416">
        <f t="shared" si="10"/>
        <v>0</v>
      </c>
      <c r="I133" s="416">
        <f t="shared" si="11"/>
        <v>90</v>
      </c>
      <c r="J133" s="457"/>
      <c r="K133" s="457"/>
      <c r="L133" s="457"/>
      <c r="N133" s="46"/>
      <c r="O133" s="46"/>
      <c r="P133" s="46"/>
      <c r="Q133" s="46"/>
      <c r="R133" s="46"/>
      <c r="S133" s="56"/>
      <c r="T133" s="56"/>
      <c r="X133" s="50"/>
      <c r="Y133" s="50"/>
      <c r="Z133" s="50"/>
      <c r="AB133" s="50"/>
      <c r="AC133" s="50"/>
      <c r="AD133" s="50"/>
      <c r="AE133" s="50"/>
      <c r="AF133" s="50"/>
      <c r="AG133" s="50"/>
      <c r="AH133" s="50"/>
      <c r="AI133" s="50"/>
      <c r="AJ133" s="50"/>
      <c r="AK133" s="50"/>
      <c r="AL133" s="50"/>
      <c r="AM133" s="50"/>
      <c r="AN133" s="50"/>
      <c r="AO133" s="50"/>
      <c r="AP133" s="50"/>
      <c r="AQ133" s="50"/>
      <c r="AR133" s="50"/>
      <c r="AS133" s="50"/>
      <c r="AT133" s="50"/>
      <c r="AU133" s="50"/>
      <c r="AV133" s="50"/>
      <c r="AW133" s="50"/>
      <c r="AX133" s="50"/>
      <c r="AY133" s="50"/>
      <c r="AZ133" s="50"/>
    </row>
    <row r="134" spans="2:52">
      <c r="B134" s="197" t="str">
        <f>'1_Training Plan'!C135</f>
        <v>Ti Ni Coating Process Overview</v>
      </c>
      <c r="C134" s="196">
        <f>'1_Training Plan'!D135</f>
        <v>40</v>
      </c>
      <c r="D134" s="413">
        <v>0.5</v>
      </c>
      <c r="E134" s="414">
        <v>85000</v>
      </c>
      <c r="F134" s="114">
        <v>0</v>
      </c>
      <c r="G134" s="415">
        <f t="shared" ref="G134:G150" si="12">(C134*D134)*(E134/(364-124))</f>
        <v>7083.3333333333339</v>
      </c>
      <c r="H134" s="416">
        <f t="shared" ref="H134:H150" si="13">F134*C134</f>
        <v>0</v>
      </c>
      <c r="I134" s="416">
        <f t="shared" ref="I134:I150" si="14">C134*D134</f>
        <v>20</v>
      </c>
      <c r="J134" s="457"/>
      <c r="K134" s="457"/>
      <c r="L134" s="457"/>
      <c r="N134" s="46"/>
      <c r="O134" s="46"/>
      <c r="P134" s="46"/>
      <c r="Q134" s="46"/>
      <c r="R134" s="46"/>
      <c r="S134" s="56"/>
      <c r="T134" s="56"/>
      <c r="X134" s="50"/>
      <c r="Y134" s="50"/>
      <c r="Z134" s="50"/>
      <c r="AB134" s="50"/>
      <c r="AC134" s="50"/>
      <c r="AD134" s="50"/>
      <c r="AE134" s="50"/>
      <c r="AF134" s="50"/>
      <c r="AG134" s="50"/>
      <c r="AH134" s="50"/>
      <c r="AI134" s="50"/>
      <c r="AJ134" s="50"/>
      <c r="AK134" s="50"/>
      <c r="AL134" s="50"/>
      <c r="AM134" s="50"/>
      <c r="AN134" s="50"/>
      <c r="AO134" s="50"/>
      <c r="AP134" s="50"/>
      <c r="AQ134" s="50"/>
      <c r="AR134" s="50"/>
      <c r="AS134" s="50"/>
      <c r="AT134" s="50"/>
      <c r="AU134" s="50"/>
      <c r="AV134" s="50"/>
      <c r="AW134" s="50"/>
      <c r="AX134" s="50"/>
      <c r="AY134" s="50"/>
      <c r="AZ134" s="50"/>
    </row>
    <row r="135" spans="2:52">
      <c r="B135" s="197" t="str">
        <f>'1_Training Plan'!C136</f>
        <v>Additive Technology Process Overview</v>
      </c>
      <c r="C135" s="196">
        <f>'1_Training Plan'!D136</f>
        <v>40</v>
      </c>
      <c r="D135" s="413">
        <v>0.5</v>
      </c>
      <c r="E135" s="414">
        <v>85000</v>
      </c>
      <c r="F135" s="114">
        <v>0</v>
      </c>
      <c r="G135" s="415">
        <f t="shared" si="12"/>
        <v>7083.3333333333339</v>
      </c>
      <c r="H135" s="416">
        <f t="shared" si="13"/>
        <v>0</v>
      </c>
      <c r="I135" s="416">
        <f t="shared" si="14"/>
        <v>20</v>
      </c>
      <c r="J135" s="457"/>
      <c r="K135" s="457"/>
      <c r="L135" s="457"/>
      <c r="N135" s="46"/>
      <c r="O135" s="46"/>
      <c r="P135" s="46"/>
      <c r="Q135" s="46"/>
      <c r="R135" s="46"/>
      <c r="S135" s="56"/>
      <c r="T135" s="56"/>
      <c r="X135" s="50"/>
      <c r="Y135" s="50"/>
      <c r="Z135" s="50"/>
      <c r="AB135" s="50"/>
      <c r="AC135" s="50"/>
      <c r="AD135" s="50"/>
      <c r="AE135" s="50"/>
      <c r="AF135" s="50"/>
      <c r="AG135" s="50"/>
      <c r="AH135" s="50"/>
      <c r="AI135" s="50"/>
      <c r="AJ135" s="50"/>
      <c r="AK135" s="50"/>
      <c r="AL135" s="50"/>
      <c r="AM135" s="50"/>
      <c r="AN135" s="50"/>
      <c r="AO135" s="50"/>
      <c r="AP135" s="50"/>
      <c r="AQ135" s="50"/>
      <c r="AR135" s="50"/>
      <c r="AS135" s="50"/>
      <c r="AT135" s="50"/>
      <c r="AU135" s="50"/>
      <c r="AV135" s="50"/>
      <c r="AW135" s="50"/>
      <c r="AX135" s="50"/>
      <c r="AY135" s="50"/>
      <c r="AZ135" s="50"/>
    </row>
    <row r="136" spans="2:52">
      <c r="B136" s="197" t="str">
        <f>'1_Training Plan'!C137</f>
        <v>Minitab Training</v>
      </c>
      <c r="C136" s="196">
        <f>'1_Training Plan'!D137</f>
        <v>40</v>
      </c>
      <c r="D136" s="413">
        <v>2</v>
      </c>
      <c r="E136" s="414">
        <v>85000</v>
      </c>
      <c r="F136" s="114">
        <v>0</v>
      </c>
      <c r="G136" s="415">
        <f t="shared" si="12"/>
        <v>28333.333333333336</v>
      </c>
      <c r="H136" s="416">
        <f t="shared" si="13"/>
        <v>0</v>
      </c>
      <c r="I136" s="416">
        <f t="shared" si="14"/>
        <v>80</v>
      </c>
      <c r="J136" s="457"/>
      <c r="K136" s="457"/>
      <c r="L136" s="457"/>
      <c r="N136" s="46"/>
      <c r="O136" s="46"/>
      <c r="P136" s="46"/>
      <c r="Q136" s="46"/>
      <c r="R136" s="46"/>
      <c r="S136" s="56"/>
      <c r="T136" s="56"/>
      <c r="X136" s="50"/>
      <c r="Y136" s="50"/>
      <c r="Z136" s="50"/>
      <c r="AB136" s="50"/>
      <c r="AC136" s="50"/>
      <c r="AD136" s="50"/>
      <c r="AE136" s="50"/>
      <c r="AF136" s="50"/>
      <c r="AG136" s="50"/>
      <c r="AH136" s="50"/>
      <c r="AI136" s="50"/>
      <c r="AJ136" s="50"/>
      <c r="AK136" s="50"/>
      <c r="AL136" s="50"/>
      <c r="AM136" s="50"/>
      <c r="AN136" s="50"/>
      <c r="AO136" s="50"/>
      <c r="AP136" s="50"/>
      <c r="AQ136" s="50"/>
      <c r="AR136" s="50"/>
      <c r="AS136" s="50"/>
      <c r="AT136" s="50"/>
      <c r="AU136" s="50"/>
      <c r="AV136" s="50"/>
      <c r="AW136" s="50"/>
      <c r="AX136" s="50"/>
      <c r="AY136" s="50"/>
      <c r="AZ136" s="50"/>
    </row>
    <row r="137" spans="2:52">
      <c r="B137" s="197" t="str">
        <f>'1_Training Plan'!C138</f>
        <v>Vendor onsite FAT Tests</v>
      </c>
      <c r="C137" s="196">
        <f>'1_Training Plan'!D138</f>
        <v>15</v>
      </c>
      <c r="D137" s="413">
        <v>5</v>
      </c>
      <c r="E137" s="414">
        <v>85000</v>
      </c>
      <c r="F137" s="114">
        <v>0</v>
      </c>
      <c r="G137" s="415">
        <f t="shared" si="12"/>
        <v>26562.5</v>
      </c>
      <c r="H137" s="416">
        <f t="shared" si="13"/>
        <v>0</v>
      </c>
      <c r="I137" s="416">
        <f t="shared" si="14"/>
        <v>75</v>
      </c>
      <c r="J137" s="457"/>
      <c r="K137" s="457"/>
      <c r="L137" s="457"/>
      <c r="N137" s="46"/>
      <c r="O137" s="46"/>
      <c r="P137" s="46"/>
      <c r="Q137" s="46"/>
      <c r="R137" s="46"/>
      <c r="S137" s="56"/>
      <c r="T137" s="56"/>
      <c r="X137" s="50"/>
      <c r="Y137" s="50"/>
      <c r="Z137" s="50"/>
      <c r="AB137" s="50"/>
      <c r="AC137" s="50"/>
      <c r="AD137" s="50"/>
      <c r="AE137" s="50"/>
      <c r="AF137" s="50"/>
      <c r="AG137" s="50"/>
      <c r="AH137" s="50"/>
      <c r="AI137" s="50"/>
      <c r="AJ137" s="50"/>
      <c r="AK137" s="50"/>
      <c r="AL137" s="50"/>
      <c r="AM137" s="50"/>
      <c r="AN137" s="50"/>
      <c r="AO137" s="50"/>
      <c r="AP137" s="50"/>
      <c r="AQ137" s="50"/>
      <c r="AR137" s="50"/>
      <c r="AS137" s="50"/>
      <c r="AT137" s="50"/>
      <c r="AU137" s="50"/>
      <c r="AV137" s="50"/>
      <c r="AW137" s="50"/>
      <c r="AX137" s="50"/>
      <c r="AY137" s="50"/>
      <c r="AZ137" s="50"/>
    </row>
    <row r="138" spans="2:52">
      <c r="B138" s="197" t="str">
        <f>'1_Training Plan'!C139</f>
        <v>Simplex HVAC training</v>
      </c>
      <c r="C138" s="196">
        <f>'1_Training Plan'!D139</f>
        <v>8</v>
      </c>
      <c r="D138" s="413">
        <v>0.5</v>
      </c>
      <c r="E138" s="414">
        <v>85000</v>
      </c>
      <c r="F138" s="114">
        <v>0</v>
      </c>
      <c r="G138" s="415">
        <f t="shared" si="12"/>
        <v>1416.6666666666667</v>
      </c>
      <c r="H138" s="416">
        <f t="shared" si="13"/>
        <v>0</v>
      </c>
      <c r="I138" s="416">
        <f t="shared" si="14"/>
        <v>4</v>
      </c>
      <c r="J138" s="457"/>
      <c r="K138" s="457"/>
      <c r="L138" s="457"/>
      <c r="N138" s="46"/>
      <c r="O138" s="46"/>
      <c r="P138" s="46"/>
      <c r="Q138" s="46"/>
      <c r="R138" s="46"/>
      <c r="S138" s="56"/>
      <c r="T138" s="56"/>
      <c r="X138" s="50"/>
      <c r="Y138" s="50"/>
      <c r="Z138" s="50"/>
      <c r="AB138" s="50"/>
      <c r="AC138" s="50"/>
      <c r="AD138" s="50"/>
      <c r="AE138" s="50"/>
      <c r="AF138" s="50"/>
      <c r="AG138" s="50"/>
      <c r="AH138" s="50"/>
      <c r="AI138" s="50"/>
      <c r="AJ138" s="50"/>
      <c r="AK138" s="50"/>
      <c r="AL138" s="50"/>
      <c r="AM138" s="50"/>
      <c r="AN138" s="50"/>
      <c r="AO138" s="50"/>
      <c r="AP138" s="50"/>
      <c r="AQ138" s="50"/>
      <c r="AR138" s="50"/>
      <c r="AS138" s="50"/>
      <c r="AT138" s="50"/>
      <c r="AU138" s="50"/>
      <c r="AV138" s="50"/>
      <c r="AW138" s="50"/>
      <c r="AX138" s="50"/>
      <c r="AY138" s="50"/>
      <c r="AZ138" s="50"/>
    </row>
    <row r="139" spans="2:52">
      <c r="B139" s="197" t="str">
        <f>'1_Training Plan'!C140</f>
        <v>EHS one to one</v>
      </c>
      <c r="C139" s="196">
        <f>'1_Training Plan'!D140</f>
        <v>15</v>
      </c>
      <c r="D139" s="413">
        <v>0.3</v>
      </c>
      <c r="E139" s="414">
        <v>85000</v>
      </c>
      <c r="F139" s="114">
        <v>0</v>
      </c>
      <c r="G139" s="415">
        <f t="shared" si="12"/>
        <v>1593.75</v>
      </c>
      <c r="H139" s="416">
        <f t="shared" si="13"/>
        <v>0</v>
      </c>
      <c r="I139" s="416">
        <f t="shared" si="14"/>
        <v>4.5</v>
      </c>
      <c r="J139" s="457"/>
      <c r="K139" s="457"/>
      <c r="L139" s="457"/>
      <c r="N139" s="46"/>
      <c r="O139" s="46"/>
      <c r="P139" s="46"/>
      <c r="Q139" s="46"/>
      <c r="R139" s="46"/>
      <c r="S139" s="56"/>
      <c r="T139" s="56"/>
      <c r="X139" s="50"/>
      <c r="Y139" s="50"/>
      <c r="Z139" s="50"/>
      <c r="AB139" s="50"/>
      <c r="AC139" s="50"/>
      <c r="AD139" s="50"/>
      <c r="AE139" s="50"/>
      <c r="AF139" s="50"/>
      <c r="AG139" s="50"/>
      <c r="AH139" s="50"/>
      <c r="AI139" s="50"/>
      <c r="AJ139" s="50"/>
      <c r="AK139" s="50"/>
      <c r="AL139" s="50"/>
      <c r="AM139" s="50"/>
      <c r="AN139" s="50"/>
      <c r="AO139" s="50"/>
      <c r="AP139" s="50"/>
      <c r="AQ139" s="50"/>
      <c r="AR139" s="50"/>
      <c r="AS139" s="50"/>
      <c r="AT139" s="50"/>
      <c r="AU139" s="50"/>
      <c r="AV139" s="50"/>
      <c r="AW139" s="50"/>
      <c r="AX139" s="50"/>
      <c r="AY139" s="50"/>
      <c r="AZ139" s="50"/>
    </row>
    <row r="140" spans="2:52">
      <c r="B140" s="197" t="str">
        <f>'1_Training Plan'!C141</f>
        <v xml:space="preserve">Audit Prep Training </v>
      </c>
      <c r="C140" s="196">
        <f>'1_Training Plan'!D141</f>
        <v>6</v>
      </c>
      <c r="D140" s="413">
        <v>1</v>
      </c>
      <c r="E140" s="414">
        <v>85000</v>
      </c>
      <c r="F140" s="114">
        <v>0</v>
      </c>
      <c r="G140" s="415">
        <f t="shared" si="12"/>
        <v>2125</v>
      </c>
      <c r="H140" s="416">
        <f t="shared" si="13"/>
        <v>0</v>
      </c>
      <c r="I140" s="416">
        <f t="shared" si="14"/>
        <v>6</v>
      </c>
      <c r="J140" s="457"/>
      <c r="K140" s="457"/>
      <c r="L140" s="457"/>
      <c r="N140" s="46"/>
      <c r="O140" s="46"/>
      <c r="P140" s="46"/>
      <c r="Q140" s="46"/>
      <c r="R140" s="46"/>
      <c r="S140" s="56"/>
      <c r="T140" s="56"/>
      <c r="X140" s="50"/>
      <c r="Y140" s="50"/>
      <c r="Z140" s="50"/>
      <c r="AB140" s="50"/>
      <c r="AC140" s="50"/>
      <c r="AD140" s="50"/>
      <c r="AE140" s="50"/>
      <c r="AF140" s="50"/>
      <c r="AG140" s="50"/>
      <c r="AH140" s="50"/>
      <c r="AI140" s="50"/>
      <c r="AJ140" s="50"/>
      <c r="AK140" s="50"/>
      <c r="AL140" s="50"/>
      <c r="AM140" s="50"/>
      <c r="AN140" s="50"/>
      <c r="AO140" s="50"/>
      <c r="AP140" s="50"/>
      <c r="AQ140" s="50"/>
      <c r="AR140" s="50"/>
      <c r="AS140" s="50"/>
      <c r="AT140" s="50"/>
      <c r="AU140" s="50"/>
      <c r="AV140" s="50"/>
      <c r="AW140" s="50"/>
      <c r="AX140" s="50"/>
      <c r="AY140" s="50"/>
      <c r="AZ140" s="50"/>
    </row>
    <row r="141" spans="2:52">
      <c r="B141" s="197" t="str">
        <f>'1_Training Plan'!C142</f>
        <v xml:space="preserve">EHS  Lunch and Learns </v>
      </c>
      <c r="C141" s="196">
        <f>'1_Training Plan'!D142</f>
        <v>65</v>
      </c>
      <c r="D141" s="413">
        <v>1</v>
      </c>
      <c r="E141" s="414">
        <v>85000</v>
      </c>
      <c r="F141" s="114">
        <v>0</v>
      </c>
      <c r="G141" s="415">
        <f t="shared" si="12"/>
        <v>23020.833333333336</v>
      </c>
      <c r="H141" s="416">
        <f t="shared" si="13"/>
        <v>0</v>
      </c>
      <c r="I141" s="416">
        <f t="shared" si="14"/>
        <v>65</v>
      </c>
      <c r="J141" s="457"/>
      <c r="K141" s="457"/>
      <c r="L141" s="457"/>
      <c r="N141" s="46"/>
      <c r="O141" s="46"/>
      <c r="P141" s="46"/>
      <c r="Q141" s="46"/>
      <c r="R141" s="46"/>
      <c r="S141" s="56"/>
      <c r="T141" s="56"/>
      <c r="X141" s="50"/>
      <c r="Y141" s="50"/>
      <c r="Z141" s="50"/>
      <c r="AB141" s="50"/>
      <c r="AC141" s="50"/>
      <c r="AD141" s="50"/>
      <c r="AE141" s="50"/>
      <c r="AF141" s="50"/>
      <c r="AG141" s="50"/>
      <c r="AH141" s="50"/>
      <c r="AI141" s="50"/>
      <c r="AJ141" s="50"/>
      <c r="AK141" s="50"/>
      <c r="AL141" s="50"/>
      <c r="AM141" s="50"/>
      <c r="AN141" s="50"/>
      <c r="AO141" s="50"/>
      <c r="AP141" s="50"/>
      <c r="AQ141" s="50"/>
      <c r="AR141" s="50"/>
      <c r="AS141" s="50"/>
      <c r="AT141" s="50"/>
      <c r="AU141" s="50"/>
      <c r="AV141" s="50"/>
      <c r="AW141" s="50"/>
      <c r="AX141" s="50"/>
      <c r="AY141" s="50"/>
      <c r="AZ141" s="50"/>
    </row>
    <row r="142" spans="2:52">
      <c r="B142" s="197" t="str">
        <f>'1_Training Plan'!C143</f>
        <v>Introduction, Drills &amp; Equipment Checks</v>
      </c>
      <c r="C142" s="196">
        <f>'1_Training Plan'!D143</f>
        <v>132</v>
      </c>
      <c r="D142" s="413">
        <v>0.5</v>
      </c>
      <c r="E142" s="414">
        <v>85000</v>
      </c>
      <c r="F142" s="114">
        <v>0</v>
      </c>
      <c r="G142" s="415">
        <f t="shared" si="12"/>
        <v>23375</v>
      </c>
      <c r="H142" s="416">
        <f t="shared" si="13"/>
        <v>0</v>
      </c>
      <c r="I142" s="416">
        <f t="shared" si="14"/>
        <v>66</v>
      </c>
      <c r="J142" s="457"/>
      <c r="K142" s="457"/>
      <c r="L142" s="457"/>
      <c r="N142" s="46"/>
      <c r="O142" s="46"/>
      <c r="P142" s="46"/>
      <c r="Q142" s="46"/>
      <c r="R142" s="46"/>
      <c r="S142" s="56"/>
      <c r="T142" s="56"/>
      <c r="X142" s="50"/>
      <c r="Y142" s="50"/>
      <c r="Z142" s="50"/>
      <c r="AB142" s="50"/>
      <c r="AC142" s="50"/>
      <c r="AD142" s="50"/>
      <c r="AE142" s="50"/>
      <c r="AF142" s="50"/>
      <c r="AG142" s="50"/>
      <c r="AH142" s="50"/>
      <c r="AI142" s="50"/>
      <c r="AJ142" s="50"/>
      <c r="AK142" s="50"/>
      <c r="AL142" s="50"/>
      <c r="AM142" s="50"/>
      <c r="AN142" s="50"/>
      <c r="AO142" s="50"/>
      <c r="AP142" s="50"/>
      <c r="AQ142" s="50"/>
      <c r="AR142" s="50"/>
      <c r="AS142" s="50"/>
      <c r="AT142" s="50"/>
      <c r="AU142" s="50"/>
      <c r="AV142" s="50"/>
      <c r="AW142" s="50"/>
      <c r="AX142" s="50"/>
      <c r="AY142" s="50"/>
      <c r="AZ142" s="50"/>
    </row>
    <row r="143" spans="2:52">
      <c r="B143" s="197" t="str">
        <f>'1_Training Plan'!C144</f>
        <v>Breathing Apparatus Training  new members</v>
      </c>
      <c r="C143" s="196">
        <f>'1_Training Plan'!D144</f>
        <v>20</v>
      </c>
      <c r="D143" s="413">
        <v>2</v>
      </c>
      <c r="E143" s="414">
        <v>85000</v>
      </c>
      <c r="F143" s="114">
        <v>0</v>
      </c>
      <c r="G143" s="415">
        <f t="shared" si="12"/>
        <v>14166.666666666668</v>
      </c>
      <c r="H143" s="416">
        <f t="shared" si="13"/>
        <v>0</v>
      </c>
      <c r="I143" s="416">
        <f t="shared" si="14"/>
        <v>40</v>
      </c>
      <c r="J143" s="457"/>
      <c r="K143" s="457"/>
      <c r="L143" s="457"/>
      <c r="N143" s="46"/>
      <c r="O143" s="46"/>
      <c r="P143" s="46"/>
      <c r="Q143" s="46"/>
      <c r="R143" s="46"/>
      <c r="S143" s="56"/>
      <c r="T143" s="56"/>
      <c r="X143" s="50"/>
      <c r="Y143" s="50"/>
      <c r="Z143" s="50"/>
      <c r="AB143" s="50"/>
      <c r="AC143" s="50"/>
      <c r="AD143" s="50"/>
      <c r="AE143" s="50"/>
      <c r="AF143" s="50"/>
      <c r="AG143" s="50"/>
      <c r="AH143" s="50"/>
      <c r="AI143" s="50"/>
      <c r="AJ143" s="50"/>
      <c r="AK143" s="50"/>
      <c r="AL143" s="50"/>
      <c r="AM143" s="50"/>
      <c r="AN143" s="50"/>
      <c r="AO143" s="50"/>
      <c r="AP143" s="50"/>
      <c r="AQ143" s="50"/>
      <c r="AR143" s="50"/>
      <c r="AS143" s="50"/>
      <c r="AT143" s="50"/>
      <c r="AU143" s="50"/>
      <c r="AV143" s="50"/>
      <c r="AW143" s="50"/>
      <c r="AX143" s="50"/>
      <c r="AY143" s="50"/>
      <c r="AZ143" s="50"/>
    </row>
    <row r="144" spans="2:52">
      <c r="B144" s="197" t="str">
        <f>'1_Training Plan'!C145</f>
        <v>Breathing Apparatus Training refresher</v>
      </c>
      <c r="C144" s="196">
        <f>'1_Training Plan'!D145</f>
        <v>132</v>
      </c>
      <c r="D144" s="413">
        <v>1</v>
      </c>
      <c r="E144" s="414">
        <v>85000</v>
      </c>
      <c r="F144" s="114">
        <v>0</v>
      </c>
      <c r="G144" s="415">
        <f t="shared" si="12"/>
        <v>46750</v>
      </c>
      <c r="H144" s="416">
        <f t="shared" si="13"/>
        <v>0</v>
      </c>
      <c r="I144" s="416">
        <f t="shared" si="14"/>
        <v>132</v>
      </c>
      <c r="J144" s="457"/>
      <c r="K144" s="457"/>
      <c r="L144" s="457"/>
      <c r="N144" s="46"/>
      <c r="O144" s="46"/>
      <c r="P144" s="46"/>
      <c r="Q144" s="46"/>
      <c r="R144" s="46"/>
      <c r="S144" s="56"/>
      <c r="T144" s="56"/>
      <c r="X144" s="50"/>
      <c r="Y144" s="50"/>
      <c r="Z144" s="50"/>
      <c r="AB144" s="50"/>
      <c r="AC144" s="50"/>
      <c r="AD144" s="50"/>
      <c r="AE144" s="50"/>
      <c r="AF144" s="50"/>
      <c r="AG144" s="50"/>
      <c r="AH144" s="50"/>
      <c r="AI144" s="50"/>
      <c r="AJ144" s="50"/>
      <c r="AK144" s="50"/>
      <c r="AL144" s="50"/>
      <c r="AM144" s="50"/>
      <c r="AN144" s="50"/>
      <c r="AO144" s="50"/>
      <c r="AP144" s="50"/>
      <c r="AQ144" s="50"/>
      <c r="AR144" s="50"/>
      <c r="AS144" s="50"/>
      <c r="AT144" s="50"/>
      <c r="AU144" s="50"/>
      <c r="AV144" s="50"/>
      <c r="AW144" s="50"/>
      <c r="AX144" s="50"/>
      <c r="AY144" s="50"/>
      <c r="AZ144" s="50"/>
    </row>
    <row r="145" spans="2:52">
      <c r="B145" s="197" t="str">
        <f>'1_Training Plan'!C146</f>
        <v>Confined Space Training</v>
      </c>
      <c r="C145" s="196">
        <f>'1_Training Plan'!D146</f>
        <v>132</v>
      </c>
      <c r="D145" s="413">
        <v>0.5</v>
      </c>
      <c r="E145" s="414">
        <v>85000</v>
      </c>
      <c r="F145" s="114">
        <v>0</v>
      </c>
      <c r="G145" s="415">
        <f t="shared" si="12"/>
        <v>23375</v>
      </c>
      <c r="H145" s="416">
        <f t="shared" si="13"/>
        <v>0</v>
      </c>
      <c r="I145" s="416">
        <f t="shared" si="14"/>
        <v>66</v>
      </c>
      <c r="J145" s="457"/>
      <c r="K145" s="457"/>
      <c r="L145" s="457"/>
      <c r="N145" s="46"/>
      <c r="O145" s="46"/>
      <c r="P145" s="46"/>
      <c r="Q145" s="46"/>
      <c r="R145" s="46"/>
      <c r="S145" s="56"/>
      <c r="T145" s="56"/>
      <c r="X145" s="50"/>
      <c r="Y145" s="50"/>
      <c r="Z145" s="50"/>
      <c r="AB145" s="50"/>
      <c r="AC145" s="50"/>
      <c r="AD145" s="50"/>
      <c r="AE145" s="50"/>
      <c r="AF145" s="50"/>
      <c r="AG145" s="50"/>
      <c r="AH145" s="50"/>
      <c r="AI145" s="50"/>
      <c r="AJ145" s="50"/>
      <c r="AK145" s="50"/>
      <c r="AL145" s="50"/>
      <c r="AM145" s="50"/>
      <c r="AN145" s="50"/>
      <c r="AO145" s="50"/>
      <c r="AP145" s="50"/>
      <c r="AQ145" s="50"/>
      <c r="AR145" s="50"/>
      <c r="AS145" s="50"/>
      <c r="AT145" s="50"/>
      <c r="AU145" s="50"/>
      <c r="AV145" s="50"/>
      <c r="AW145" s="50"/>
      <c r="AX145" s="50"/>
      <c r="AY145" s="50"/>
      <c r="AZ145" s="50"/>
    </row>
    <row r="146" spans="2:52">
      <c r="B146" s="197" t="str">
        <f>'1_Training Plan'!C147</f>
        <v xml:space="preserve">Chemical Spill &amp; Atex Awareness </v>
      </c>
      <c r="C146" s="196">
        <f>'1_Training Plan'!D147</f>
        <v>132</v>
      </c>
      <c r="D146" s="413">
        <v>0.5</v>
      </c>
      <c r="E146" s="414">
        <v>85000</v>
      </c>
      <c r="F146" s="114">
        <v>0</v>
      </c>
      <c r="G146" s="415">
        <f t="shared" si="12"/>
        <v>23375</v>
      </c>
      <c r="H146" s="416">
        <f t="shared" si="13"/>
        <v>0</v>
      </c>
      <c r="I146" s="416">
        <f t="shared" si="14"/>
        <v>66</v>
      </c>
      <c r="J146" s="457"/>
      <c r="K146" s="457"/>
      <c r="L146" s="457"/>
      <c r="N146" s="46"/>
      <c r="O146" s="46"/>
      <c r="P146" s="46"/>
      <c r="Q146" s="46"/>
      <c r="R146" s="46"/>
      <c r="S146" s="56"/>
      <c r="T146" s="56"/>
      <c r="X146" s="50"/>
      <c r="Y146" s="50"/>
      <c r="Z146" s="50"/>
      <c r="AB146" s="50"/>
      <c r="AC146" s="50"/>
      <c r="AD146" s="50"/>
      <c r="AE146" s="50"/>
      <c r="AF146" s="50"/>
      <c r="AG146" s="50"/>
      <c r="AH146" s="50"/>
      <c r="AI146" s="50"/>
      <c r="AJ146" s="50"/>
      <c r="AK146" s="50"/>
      <c r="AL146" s="50"/>
      <c r="AM146" s="50"/>
      <c r="AN146" s="50"/>
      <c r="AO146" s="50"/>
      <c r="AP146" s="50"/>
      <c r="AQ146" s="50"/>
      <c r="AR146" s="50"/>
      <c r="AS146" s="50"/>
      <c r="AT146" s="50"/>
      <c r="AU146" s="50"/>
      <c r="AV146" s="50"/>
      <c r="AW146" s="50"/>
      <c r="AX146" s="50"/>
      <c r="AY146" s="50"/>
      <c r="AZ146" s="50"/>
    </row>
    <row r="147" spans="2:52">
      <c r="B147" s="197" t="str">
        <f>'1_Training Plan'!C148</f>
        <v>ERT Lead &amp; scenario Training</v>
      </c>
      <c r="C147" s="196">
        <f>'1_Training Plan'!D148</f>
        <v>132</v>
      </c>
      <c r="D147" s="413">
        <v>0.3</v>
      </c>
      <c r="E147" s="414">
        <v>85000</v>
      </c>
      <c r="F147" s="114">
        <v>0</v>
      </c>
      <c r="G147" s="415">
        <f t="shared" si="12"/>
        <v>14025.000000000002</v>
      </c>
      <c r="H147" s="416">
        <f t="shared" si="13"/>
        <v>0</v>
      </c>
      <c r="I147" s="416">
        <f t="shared" si="14"/>
        <v>39.6</v>
      </c>
      <c r="J147" s="457"/>
      <c r="K147" s="457"/>
      <c r="L147" s="457"/>
      <c r="N147" s="46"/>
      <c r="O147" s="46"/>
      <c r="P147" s="46"/>
      <c r="Q147" s="46"/>
      <c r="R147" s="46"/>
      <c r="S147" s="56"/>
      <c r="T147" s="56"/>
      <c r="X147" s="50"/>
      <c r="Y147" s="50"/>
      <c r="Z147" s="50"/>
      <c r="AB147" s="50"/>
      <c r="AC147" s="50"/>
      <c r="AD147" s="50"/>
      <c r="AE147" s="50"/>
      <c r="AF147" s="50"/>
      <c r="AG147" s="50"/>
      <c r="AH147" s="50"/>
      <c r="AI147" s="50"/>
      <c r="AJ147" s="50"/>
      <c r="AK147" s="50"/>
      <c r="AL147" s="50"/>
      <c r="AM147" s="50"/>
      <c r="AN147" s="50"/>
      <c r="AO147" s="50"/>
      <c r="AP147" s="50"/>
      <c r="AQ147" s="50"/>
      <c r="AR147" s="50"/>
      <c r="AS147" s="50"/>
      <c r="AT147" s="50"/>
      <c r="AU147" s="50"/>
      <c r="AV147" s="50"/>
      <c r="AW147" s="50"/>
      <c r="AX147" s="50"/>
      <c r="AY147" s="50"/>
      <c r="AZ147" s="50"/>
    </row>
    <row r="148" spans="2:52">
      <c r="B148" s="197" t="str">
        <f>'1_Training Plan'!C149</f>
        <v>ISO 45001 lead auditor  Training CQI and IRCA</v>
      </c>
      <c r="C148" s="196">
        <f>'1_Training Plan'!D149</f>
        <v>3</v>
      </c>
      <c r="D148" s="413">
        <v>5</v>
      </c>
      <c r="E148" s="414">
        <v>85000</v>
      </c>
      <c r="F148" s="114">
        <v>0</v>
      </c>
      <c r="G148" s="415">
        <f t="shared" si="12"/>
        <v>5312.5</v>
      </c>
      <c r="H148" s="416">
        <f t="shared" si="13"/>
        <v>0</v>
      </c>
      <c r="I148" s="416">
        <f t="shared" si="14"/>
        <v>15</v>
      </c>
      <c r="J148" s="457"/>
      <c r="K148" s="457"/>
      <c r="L148" s="457"/>
      <c r="N148" s="46"/>
      <c r="O148" s="46"/>
      <c r="P148" s="46"/>
      <c r="Q148" s="46"/>
      <c r="R148" s="46"/>
      <c r="S148" s="56"/>
      <c r="T148" s="56"/>
      <c r="X148" s="50"/>
      <c r="Y148" s="50"/>
      <c r="Z148" s="50"/>
      <c r="AB148" s="50"/>
      <c r="AC148" s="50"/>
      <c r="AD148" s="50"/>
      <c r="AE148" s="50"/>
      <c r="AF148" s="50"/>
      <c r="AG148" s="50"/>
      <c r="AH148" s="50"/>
      <c r="AI148" s="50"/>
      <c r="AJ148" s="50"/>
      <c r="AK148" s="50"/>
      <c r="AL148" s="50"/>
      <c r="AM148" s="50"/>
      <c r="AN148" s="50"/>
      <c r="AO148" s="50"/>
      <c r="AP148" s="50"/>
      <c r="AQ148" s="50"/>
      <c r="AR148" s="50"/>
      <c r="AS148" s="50"/>
      <c r="AT148" s="50"/>
      <c r="AU148" s="50"/>
      <c r="AV148" s="50"/>
      <c r="AW148" s="50"/>
      <c r="AX148" s="50"/>
      <c r="AY148" s="50"/>
      <c r="AZ148" s="50"/>
    </row>
    <row r="149" spans="2:52">
      <c r="B149" s="197" t="str">
        <f>'1_Training Plan'!C150</f>
        <v xml:space="preserve">ISO 14001:2015 IEMA Lead Environmental auditor </v>
      </c>
      <c r="C149" s="196">
        <f>'1_Training Plan'!D150</f>
        <v>3</v>
      </c>
      <c r="D149" s="413">
        <v>5</v>
      </c>
      <c r="E149" s="414">
        <v>85000</v>
      </c>
      <c r="F149" s="114">
        <v>0</v>
      </c>
      <c r="G149" s="415">
        <f t="shared" si="12"/>
        <v>5312.5</v>
      </c>
      <c r="H149" s="416">
        <f t="shared" si="13"/>
        <v>0</v>
      </c>
      <c r="I149" s="416">
        <f t="shared" si="14"/>
        <v>15</v>
      </c>
      <c r="J149" s="457"/>
      <c r="K149" s="457"/>
      <c r="L149" s="457"/>
      <c r="N149" s="46"/>
      <c r="O149" s="46"/>
      <c r="P149" s="46"/>
      <c r="Q149" s="46"/>
      <c r="R149" s="46"/>
      <c r="S149" s="56"/>
      <c r="T149" s="56"/>
      <c r="X149" s="50"/>
      <c r="Y149" s="50"/>
      <c r="Z149" s="50"/>
      <c r="AB149" s="50"/>
      <c r="AC149" s="50"/>
      <c r="AD149" s="50"/>
      <c r="AE149" s="50"/>
      <c r="AF149" s="50"/>
      <c r="AG149" s="50"/>
      <c r="AH149" s="50"/>
      <c r="AI149" s="50"/>
      <c r="AJ149" s="50"/>
      <c r="AK149" s="50"/>
      <c r="AL149" s="50"/>
      <c r="AM149" s="50"/>
      <c r="AN149" s="50"/>
      <c r="AO149" s="50"/>
      <c r="AP149" s="50"/>
      <c r="AQ149" s="50"/>
      <c r="AR149" s="50"/>
      <c r="AS149" s="50"/>
      <c r="AT149" s="50"/>
      <c r="AU149" s="50"/>
      <c r="AV149" s="50"/>
      <c r="AW149" s="50"/>
      <c r="AX149" s="50"/>
      <c r="AY149" s="50"/>
      <c r="AZ149" s="50"/>
    </row>
    <row r="150" spans="2:52">
      <c r="B150" s="197" t="str">
        <f>'1_Training Plan'!C151</f>
        <v xml:space="preserve">NEBOSH L6 diploma for occ health and safety management professionals </v>
      </c>
      <c r="C150" s="196">
        <f>'1_Training Plan'!D151</f>
        <v>3</v>
      </c>
      <c r="D150" s="413">
        <v>5</v>
      </c>
      <c r="E150" s="414">
        <v>85000</v>
      </c>
      <c r="F150" s="114">
        <v>0</v>
      </c>
      <c r="G150" s="415">
        <f t="shared" si="12"/>
        <v>5312.5</v>
      </c>
      <c r="H150" s="416">
        <f t="shared" si="13"/>
        <v>0</v>
      </c>
      <c r="I150" s="416">
        <f t="shared" si="14"/>
        <v>15</v>
      </c>
      <c r="J150" s="457"/>
      <c r="K150" s="457"/>
      <c r="L150" s="457"/>
      <c r="N150" s="46"/>
      <c r="O150" s="46"/>
      <c r="P150" s="46"/>
      <c r="Q150" s="46"/>
      <c r="R150" s="46"/>
      <c r="S150" s="56"/>
      <c r="T150" s="56"/>
      <c r="X150" s="50"/>
      <c r="Y150" s="50"/>
      <c r="Z150" s="50"/>
      <c r="AB150" s="50"/>
      <c r="AC150" s="50"/>
      <c r="AD150" s="50"/>
      <c r="AE150" s="50"/>
      <c r="AF150" s="50"/>
      <c r="AG150" s="50"/>
      <c r="AH150" s="50"/>
      <c r="AI150" s="50"/>
      <c r="AJ150" s="50"/>
      <c r="AK150" s="50"/>
      <c r="AL150" s="50"/>
      <c r="AM150" s="50"/>
      <c r="AN150" s="50"/>
      <c r="AO150" s="50"/>
      <c r="AP150" s="50"/>
      <c r="AQ150" s="50"/>
      <c r="AR150" s="50"/>
      <c r="AS150" s="50"/>
      <c r="AT150" s="50"/>
      <c r="AU150" s="50"/>
      <c r="AV150" s="50"/>
      <c r="AW150" s="50"/>
      <c r="AX150" s="50"/>
      <c r="AY150" s="50"/>
      <c r="AZ150" s="50"/>
    </row>
    <row r="151" spans="2:52">
      <c r="B151" s="197" t="str">
        <f>'1_Training Plan'!C152</f>
        <v>Accident Investigation Training</v>
      </c>
      <c r="C151" s="196">
        <f>'1_Training Plan'!D152</f>
        <v>15</v>
      </c>
      <c r="D151" s="413">
        <v>1</v>
      </c>
      <c r="E151" s="414">
        <v>85000</v>
      </c>
      <c r="F151" s="114">
        <v>0</v>
      </c>
      <c r="G151" s="415">
        <f t="shared" ref="G151" si="15">(C151*D151)*(E151/(364-124))</f>
        <v>5312.5</v>
      </c>
      <c r="H151" s="416">
        <f t="shared" ref="H151" si="16">F151*C151</f>
        <v>0</v>
      </c>
      <c r="I151" s="416">
        <f t="shared" ref="I151" si="17">C151*D151</f>
        <v>15</v>
      </c>
      <c r="J151" s="457"/>
      <c r="K151" s="457"/>
      <c r="L151" s="457"/>
      <c r="N151" s="46"/>
      <c r="O151" s="46"/>
      <c r="P151" s="46"/>
      <c r="Q151" s="46"/>
      <c r="R151" s="46"/>
      <c r="S151" s="56"/>
      <c r="T151" s="56"/>
      <c r="X151" s="50"/>
      <c r="Y151" s="50"/>
      <c r="Z151" s="50"/>
      <c r="AB151" s="50"/>
      <c r="AC151" s="50"/>
      <c r="AD151" s="50"/>
      <c r="AE151" s="50"/>
      <c r="AF151" s="50"/>
      <c r="AG151" s="50"/>
      <c r="AH151" s="50"/>
      <c r="AI151" s="50"/>
      <c r="AJ151" s="50"/>
      <c r="AK151" s="50"/>
      <c r="AL151" s="50"/>
      <c r="AM151" s="50"/>
      <c r="AN151" s="50"/>
      <c r="AO151" s="50"/>
      <c r="AP151" s="50"/>
      <c r="AQ151" s="50"/>
      <c r="AR151" s="50"/>
      <c r="AS151" s="50"/>
      <c r="AT151" s="50"/>
      <c r="AU151" s="50"/>
      <c r="AV151" s="50"/>
      <c r="AW151" s="50"/>
      <c r="AX151" s="50"/>
      <c r="AY151" s="50"/>
      <c r="AZ151" s="50"/>
    </row>
    <row r="152" spans="2:52">
      <c r="B152" s="197" t="str">
        <f>'1_Training Plan'!C153</f>
        <v>Safety Representative Training</v>
      </c>
      <c r="C152" s="196">
        <f>'1_Training Plan'!D153</f>
        <v>15</v>
      </c>
      <c r="D152" s="413">
        <v>0.5</v>
      </c>
      <c r="E152" s="414">
        <v>85000</v>
      </c>
      <c r="F152" s="114">
        <v>0</v>
      </c>
      <c r="G152" s="415">
        <f t="shared" ref="G152:G187" si="18">(C152*D152)*(E152/(364-124))</f>
        <v>2656.25</v>
      </c>
      <c r="H152" s="416">
        <f t="shared" ref="H152:H187" si="19">F152*C152</f>
        <v>0</v>
      </c>
      <c r="I152" s="416">
        <f t="shared" ref="I152:I187" si="20">C152*D152</f>
        <v>7.5</v>
      </c>
      <c r="J152" s="457"/>
      <c r="K152" s="457"/>
      <c r="L152" s="457"/>
      <c r="N152" s="46"/>
      <c r="O152" s="46"/>
      <c r="P152" s="46"/>
      <c r="Q152" s="46"/>
      <c r="R152" s="46"/>
      <c r="S152" s="56"/>
      <c r="T152" s="56"/>
      <c r="X152" s="50"/>
      <c r="Y152" s="50"/>
      <c r="Z152" s="50"/>
      <c r="AB152" s="50"/>
      <c r="AC152" s="50"/>
      <c r="AD152" s="50"/>
      <c r="AE152" s="50"/>
      <c r="AF152" s="50"/>
      <c r="AG152" s="50"/>
      <c r="AH152" s="50"/>
      <c r="AI152" s="50"/>
      <c r="AJ152" s="50"/>
      <c r="AK152" s="50"/>
      <c r="AL152" s="50"/>
      <c r="AM152" s="50"/>
      <c r="AN152" s="50"/>
      <c r="AO152" s="50"/>
      <c r="AP152" s="50"/>
      <c r="AQ152" s="50"/>
      <c r="AR152" s="50"/>
      <c r="AS152" s="50"/>
      <c r="AT152" s="50"/>
      <c r="AU152" s="50"/>
      <c r="AV152" s="50"/>
      <c r="AW152" s="50"/>
      <c r="AX152" s="50"/>
      <c r="AY152" s="50"/>
      <c r="AZ152" s="50"/>
    </row>
    <row r="153" spans="2:52">
      <c r="B153" s="197" t="str">
        <f>'1_Training Plan'!C154</f>
        <v>Working at Heights (Safe use of Ladders)</v>
      </c>
      <c r="C153" s="196">
        <f>'1_Training Plan'!D154</f>
        <v>200</v>
      </c>
      <c r="D153" s="413">
        <v>0.8</v>
      </c>
      <c r="E153" s="414">
        <v>85000</v>
      </c>
      <c r="F153" s="114">
        <v>0</v>
      </c>
      <c r="G153" s="415">
        <f t="shared" si="18"/>
        <v>56666.666666666672</v>
      </c>
      <c r="H153" s="416">
        <f t="shared" si="19"/>
        <v>0</v>
      </c>
      <c r="I153" s="416">
        <f t="shared" si="20"/>
        <v>160</v>
      </c>
      <c r="J153" s="457"/>
      <c r="K153" s="457"/>
      <c r="L153" s="457"/>
      <c r="N153" s="46"/>
      <c r="O153" s="46"/>
      <c r="P153" s="46"/>
      <c r="Q153" s="46"/>
      <c r="R153" s="46"/>
      <c r="S153" s="56"/>
      <c r="T153" s="56"/>
      <c r="X153" s="50"/>
      <c r="Y153" s="50"/>
      <c r="Z153" s="50"/>
      <c r="AB153" s="50"/>
      <c r="AC153" s="50"/>
      <c r="AD153" s="50"/>
      <c r="AE153" s="50"/>
      <c r="AF153" s="50"/>
      <c r="AG153" s="50"/>
      <c r="AH153" s="50"/>
      <c r="AI153" s="50"/>
      <c r="AJ153" s="50"/>
      <c r="AK153" s="50"/>
      <c r="AL153" s="50"/>
      <c r="AM153" s="50"/>
      <c r="AN153" s="50"/>
      <c r="AO153" s="50"/>
      <c r="AP153" s="50"/>
      <c r="AQ153" s="50"/>
      <c r="AR153" s="50"/>
      <c r="AS153" s="50"/>
      <c r="AT153" s="50"/>
      <c r="AU153" s="50"/>
      <c r="AV153" s="50"/>
      <c r="AW153" s="50"/>
      <c r="AX153" s="50"/>
      <c r="AY153" s="50"/>
      <c r="AZ153" s="50"/>
    </row>
    <row r="154" spans="2:52">
      <c r="B154" s="197" t="str">
        <f>'1_Training Plan'!C155</f>
        <v>Risk Assessment Training</v>
      </c>
      <c r="C154" s="196">
        <f>'1_Training Plan'!D155</f>
        <v>9</v>
      </c>
      <c r="D154" s="413">
        <v>1</v>
      </c>
      <c r="E154" s="414">
        <v>85000</v>
      </c>
      <c r="F154" s="114">
        <v>0</v>
      </c>
      <c r="G154" s="415">
        <f>(C154*D154)*(E154/(364-124))</f>
        <v>3187.5</v>
      </c>
      <c r="H154" s="416">
        <f t="shared" si="19"/>
        <v>0</v>
      </c>
      <c r="I154" s="416">
        <f>C154*D154</f>
        <v>9</v>
      </c>
      <c r="J154" s="457"/>
      <c r="K154" s="457"/>
      <c r="L154" s="457"/>
      <c r="N154" s="46"/>
      <c r="O154" s="46"/>
      <c r="P154" s="46"/>
      <c r="Q154" s="46"/>
      <c r="R154" s="46"/>
      <c r="S154" s="56"/>
      <c r="T154" s="56"/>
      <c r="X154" s="50"/>
      <c r="Y154" s="50"/>
      <c r="Z154" s="50"/>
      <c r="AB154" s="50"/>
      <c r="AC154" s="50"/>
      <c r="AD154" s="50"/>
      <c r="AE154" s="50"/>
      <c r="AF154" s="50"/>
      <c r="AG154" s="50"/>
      <c r="AH154" s="50"/>
      <c r="AI154" s="50"/>
      <c r="AJ154" s="50"/>
      <c r="AK154" s="50"/>
      <c r="AL154" s="50"/>
      <c r="AM154" s="50"/>
      <c r="AN154" s="50"/>
      <c r="AO154" s="50"/>
      <c r="AP154" s="50"/>
      <c r="AQ154" s="50"/>
      <c r="AR154" s="50"/>
      <c r="AS154" s="50"/>
      <c r="AT154" s="50"/>
      <c r="AU154" s="50"/>
      <c r="AV154" s="50"/>
      <c r="AW154" s="50"/>
      <c r="AX154" s="50"/>
      <c r="AY154" s="50"/>
      <c r="AZ154" s="50"/>
    </row>
    <row r="155" spans="2:52">
      <c r="B155" s="197" t="str">
        <f>'1_Training Plan'!C156</f>
        <v>DGSA Training</v>
      </c>
      <c r="C155" s="196">
        <f>'1_Training Plan'!D156</f>
        <v>3</v>
      </c>
      <c r="D155" s="413">
        <v>5</v>
      </c>
      <c r="E155" s="414">
        <v>85000</v>
      </c>
      <c r="F155" s="114">
        <v>0</v>
      </c>
      <c r="G155" s="415">
        <f>(C155*D155)*(E155/(364-124))</f>
        <v>5312.5</v>
      </c>
      <c r="H155" s="416">
        <f t="shared" si="19"/>
        <v>0</v>
      </c>
      <c r="I155" s="416">
        <f>C155*D155</f>
        <v>15</v>
      </c>
      <c r="J155" s="457"/>
      <c r="K155" s="457"/>
      <c r="L155" s="457"/>
      <c r="N155" s="46"/>
      <c r="O155" s="46"/>
      <c r="P155" s="46"/>
      <c r="Q155" s="46"/>
      <c r="R155" s="46"/>
      <c r="S155" s="56"/>
      <c r="T155" s="56"/>
      <c r="X155" s="50"/>
      <c r="Y155" s="50"/>
      <c r="Z155" s="50"/>
      <c r="AB155" s="50"/>
      <c r="AC155" s="50"/>
      <c r="AD155" s="50"/>
      <c r="AE155" s="50"/>
      <c r="AF155" s="50"/>
      <c r="AG155" s="50"/>
      <c r="AH155" s="50"/>
      <c r="AI155" s="50"/>
      <c r="AJ155" s="50"/>
      <c r="AK155" s="50"/>
      <c r="AL155" s="50"/>
      <c r="AM155" s="50"/>
      <c r="AN155" s="50"/>
      <c r="AO155" s="50"/>
      <c r="AP155" s="50"/>
      <c r="AQ155" s="50"/>
      <c r="AR155" s="50"/>
      <c r="AS155" s="50"/>
      <c r="AT155" s="50"/>
      <c r="AU155" s="50"/>
      <c r="AV155" s="50"/>
      <c r="AW155" s="50"/>
      <c r="AX155" s="50"/>
      <c r="AY155" s="50"/>
      <c r="AZ155" s="50"/>
    </row>
    <row r="156" spans="2:52">
      <c r="B156" s="197" t="str">
        <f>'1_Training Plan'!C157</f>
        <v>IOSH Temporary works coordination course</v>
      </c>
      <c r="C156" s="196">
        <f>'1_Training Plan'!D157</f>
        <v>9</v>
      </c>
      <c r="D156" s="413">
        <v>5</v>
      </c>
      <c r="E156" s="414">
        <v>85000</v>
      </c>
      <c r="F156" s="114">
        <v>0</v>
      </c>
      <c r="G156" s="415">
        <f t="shared" si="18"/>
        <v>15937.5</v>
      </c>
      <c r="H156" s="416">
        <f t="shared" si="19"/>
        <v>0</v>
      </c>
      <c r="I156" s="416">
        <f t="shared" si="20"/>
        <v>45</v>
      </c>
      <c r="J156" s="457"/>
      <c r="K156" s="457"/>
      <c r="L156" s="457"/>
      <c r="N156" s="46"/>
      <c r="O156" s="46"/>
      <c r="P156" s="46"/>
      <c r="Q156" s="46"/>
      <c r="R156" s="46"/>
      <c r="S156" s="56"/>
      <c r="T156" s="56"/>
      <c r="X156" s="50"/>
      <c r="Y156" s="50"/>
      <c r="Z156" s="50"/>
      <c r="AB156" s="50"/>
      <c r="AC156" s="50"/>
      <c r="AD156" s="50"/>
      <c r="AE156" s="50"/>
      <c r="AF156" s="50"/>
      <c r="AG156" s="50"/>
      <c r="AH156" s="50"/>
      <c r="AI156" s="50"/>
      <c r="AJ156" s="50"/>
      <c r="AK156" s="50"/>
      <c r="AL156" s="50"/>
      <c r="AM156" s="50"/>
      <c r="AN156" s="50"/>
      <c r="AO156" s="50"/>
      <c r="AP156" s="50"/>
      <c r="AQ156" s="50"/>
      <c r="AR156" s="50"/>
      <c r="AS156" s="50"/>
      <c r="AT156" s="50"/>
      <c r="AU156" s="50"/>
      <c r="AV156" s="50"/>
      <c r="AW156" s="50"/>
      <c r="AX156" s="50"/>
      <c r="AY156" s="50"/>
      <c r="AZ156" s="50"/>
    </row>
    <row r="157" spans="2:52">
      <c r="B157" s="197" t="str">
        <f>'1_Training Plan'!C158</f>
        <v>Face Fit Testing</v>
      </c>
      <c r="C157" s="196">
        <f>'1_Training Plan'!D158</f>
        <v>120</v>
      </c>
      <c r="D157" s="413">
        <v>0.3</v>
      </c>
      <c r="E157" s="414">
        <v>85000</v>
      </c>
      <c r="F157" s="114">
        <v>0</v>
      </c>
      <c r="G157" s="415">
        <f t="shared" si="18"/>
        <v>12750</v>
      </c>
      <c r="H157" s="416">
        <f t="shared" si="19"/>
        <v>0</v>
      </c>
      <c r="I157" s="416">
        <f t="shared" si="20"/>
        <v>36</v>
      </c>
      <c r="J157" s="457"/>
      <c r="K157" s="457"/>
      <c r="L157" s="457"/>
      <c r="N157" s="46"/>
      <c r="O157" s="46"/>
      <c r="P157" s="46"/>
      <c r="Q157" s="46"/>
      <c r="R157" s="46"/>
      <c r="S157" s="56"/>
      <c r="T157" s="56"/>
      <c r="X157" s="50"/>
      <c r="Y157" s="50"/>
      <c r="Z157" s="50"/>
      <c r="AB157" s="50"/>
      <c r="AC157" s="50"/>
      <c r="AD157" s="50"/>
      <c r="AE157" s="50"/>
      <c r="AF157" s="50"/>
      <c r="AG157" s="50"/>
      <c r="AH157" s="50"/>
      <c r="AI157" s="50"/>
      <c r="AJ157" s="50"/>
      <c r="AK157" s="50"/>
      <c r="AL157" s="50"/>
      <c r="AM157" s="50"/>
      <c r="AN157" s="50"/>
      <c r="AO157" s="50"/>
      <c r="AP157" s="50"/>
      <c r="AQ157" s="50"/>
      <c r="AR157" s="50"/>
      <c r="AS157" s="50"/>
      <c r="AT157" s="50"/>
      <c r="AU157" s="50"/>
      <c r="AV157" s="50"/>
      <c r="AW157" s="50"/>
      <c r="AX157" s="50"/>
      <c r="AY157" s="50"/>
      <c r="AZ157" s="50"/>
    </row>
    <row r="158" spans="2:52">
      <c r="B158" s="197" t="str">
        <f>'1_Training Plan'!C159</f>
        <v xml:space="preserve">Manual Handling Trainer </v>
      </c>
      <c r="C158" s="196">
        <f>'1_Training Plan'!D159</f>
        <v>3</v>
      </c>
      <c r="D158" s="413">
        <v>2</v>
      </c>
      <c r="E158" s="414">
        <v>85000</v>
      </c>
      <c r="F158" s="114">
        <v>0</v>
      </c>
      <c r="G158" s="415">
        <f t="shared" si="18"/>
        <v>2125</v>
      </c>
      <c r="H158" s="416">
        <f t="shared" si="19"/>
        <v>0</v>
      </c>
      <c r="I158" s="416">
        <f t="shared" si="20"/>
        <v>6</v>
      </c>
      <c r="J158" s="457"/>
      <c r="K158" s="457"/>
      <c r="L158" s="457"/>
      <c r="N158" s="46"/>
      <c r="O158" s="46"/>
      <c r="P158" s="46"/>
      <c r="Q158" s="46"/>
      <c r="R158" s="46"/>
      <c r="S158" s="56"/>
      <c r="T158" s="56"/>
      <c r="X158" s="50"/>
      <c r="Y158" s="50"/>
      <c r="Z158" s="50"/>
      <c r="AB158" s="50"/>
      <c r="AC158" s="50"/>
      <c r="AD158" s="50"/>
      <c r="AE158" s="50"/>
      <c r="AF158" s="50"/>
      <c r="AG158" s="50"/>
      <c r="AH158" s="50"/>
      <c r="AI158" s="50"/>
      <c r="AJ158" s="50"/>
      <c r="AK158" s="50"/>
      <c r="AL158" s="50"/>
      <c r="AM158" s="50"/>
      <c r="AN158" s="50"/>
      <c r="AO158" s="50"/>
      <c r="AP158" s="50"/>
      <c r="AQ158" s="50"/>
      <c r="AR158" s="50"/>
      <c r="AS158" s="50"/>
      <c r="AT158" s="50"/>
      <c r="AU158" s="50"/>
      <c r="AV158" s="50"/>
      <c r="AW158" s="50"/>
      <c r="AX158" s="50"/>
      <c r="AY158" s="50"/>
      <c r="AZ158" s="50"/>
    </row>
    <row r="159" spans="2:52">
      <c r="B159" s="197" t="str">
        <f>'1_Training Plan'!C160</f>
        <v>Fire Warden/Marshal</v>
      </c>
      <c r="C159" s="196">
        <f>'1_Training Plan'!D160</f>
        <v>9</v>
      </c>
      <c r="D159" s="413">
        <v>0.8</v>
      </c>
      <c r="E159" s="414">
        <v>85000</v>
      </c>
      <c r="F159" s="114">
        <v>0</v>
      </c>
      <c r="G159" s="415">
        <f t="shared" si="18"/>
        <v>2550</v>
      </c>
      <c r="H159" s="416">
        <f t="shared" si="19"/>
        <v>0</v>
      </c>
      <c r="I159" s="416">
        <f t="shared" si="20"/>
        <v>7.2</v>
      </c>
      <c r="J159" s="457"/>
      <c r="K159" s="457"/>
      <c r="L159" s="457"/>
      <c r="N159" s="46"/>
      <c r="O159" s="46"/>
      <c r="P159" s="46"/>
      <c r="Q159" s="46"/>
      <c r="R159" s="46"/>
      <c r="S159" s="56"/>
      <c r="T159" s="56"/>
      <c r="X159" s="50"/>
      <c r="Y159" s="50"/>
      <c r="Z159" s="50"/>
      <c r="AB159" s="50"/>
      <c r="AC159" s="50"/>
      <c r="AD159" s="50"/>
      <c r="AE159" s="50"/>
      <c r="AF159" s="50"/>
      <c r="AG159" s="50"/>
      <c r="AH159" s="50"/>
      <c r="AI159" s="50"/>
      <c r="AJ159" s="50"/>
      <c r="AK159" s="50"/>
      <c r="AL159" s="50"/>
      <c r="AM159" s="50"/>
      <c r="AN159" s="50"/>
      <c r="AO159" s="50"/>
      <c r="AP159" s="50"/>
      <c r="AQ159" s="50"/>
      <c r="AR159" s="50"/>
      <c r="AS159" s="50"/>
      <c r="AT159" s="50"/>
      <c r="AU159" s="50"/>
      <c r="AV159" s="50"/>
      <c r="AW159" s="50"/>
      <c r="AX159" s="50"/>
      <c r="AY159" s="50"/>
      <c r="AZ159" s="50"/>
    </row>
    <row r="160" spans="2:52">
      <c r="B160" s="197" t="str">
        <f>'1_Training Plan'!C161</f>
        <v>3 Day FAR</v>
      </c>
      <c r="C160" s="196">
        <f>'1_Training Plan'!D161</f>
        <v>30</v>
      </c>
      <c r="D160" s="413">
        <v>3</v>
      </c>
      <c r="E160" s="414">
        <v>85000</v>
      </c>
      <c r="F160" s="114">
        <v>0</v>
      </c>
      <c r="G160" s="415">
        <f t="shared" si="18"/>
        <v>31875</v>
      </c>
      <c r="H160" s="416">
        <f t="shared" si="19"/>
        <v>0</v>
      </c>
      <c r="I160" s="416">
        <f t="shared" si="20"/>
        <v>90</v>
      </c>
      <c r="J160" s="457"/>
      <c r="K160" s="457"/>
      <c r="L160" s="457"/>
      <c r="N160" s="46"/>
      <c r="O160" s="46"/>
      <c r="P160" s="46"/>
      <c r="Q160" s="46"/>
      <c r="R160" s="46"/>
      <c r="S160" s="56"/>
      <c r="T160" s="56"/>
      <c r="X160" s="50"/>
      <c r="Y160" s="50"/>
      <c r="Z160" s="50"/>
      <c r="AB160" s="50"/>
      <c r="AC160" s="50"/>
      <c r="AD160" s="50"/>
      <c r="AE160" s="50"/>
      <c r="AF160" s="50"/>
      <c r="AG160" s="50"/>
      <c r="AH160" s="50"/>
      <c r="AI160" s="50"/>
      <c r="AJ160" s="50"/>
      <c r="AK160" s="50"/>
      <c r="AL160" s="50"/>
      <c r="AM160" s="50"/>
      <c r="AN160" s="50"/>
      <c r="AO160" s="50"/>
      <c r="AP160" s="50"/>
      <c r="AQ160" s="50"/>
      <c r="AR160" s="50"/>
      <c r="AS160" s="50"/>
      <c r="AT160" s="50"/>
      <c r="AU160" s="50"/>
      <c r="AV160" s="50"/>
      <c r="AW160" s="50"/>
      <c r="AX160" s="50"/>
      <c r="AY160" s="50"/>
      <c r="AZ160" s="50"/>
    </row>
    <row r="161" spans="2:52">
      <c r="B161" s="197" t="str">
        <f>'1_Training Plan'!C162</f>
        <v>2 Day FAR Refresher</v>
      </c>
      <c r="C161" s="196">
        <f>'1_Training Plan'!D162</f>
        <v>30</v>
      </c>
      <c r="D161" s="413">
        <v>2</v>
      </c>
      <c r="E161" s="414">
        <v>85000</v>
      </c>
      <c r="F161" s="114">
        <v>0</v>
      </c>
      <c r="G161" s="415">
        <f t="shared" si="18"/>
        <v>21250</v>
      </c>
      <c r="H161" s="416">
        <f t="shared" si="19"/>
        <v>0</v>
      </c>
      <c r="I161" s="416">
        <f t="shared" si="20"/>
        <v>60</v>
      </c>
      <c r="J161" s="457"/>
      <c r="K161" s="457"/>
      <c r="L161" s="457"/>
      <c r="N161" s="46"/>
      <c r="O161" s="46"/>
      <c r="P161" s="46"/>
      <c r="Q161" s="46"/>
      <c r="R161" s="46"/>
      <c r="S161" s="56"/>
      <c r="T161" s="56"/>
      <c r="X161" s="50"/>
      <c r="Y161" s="50"/>
      <c r="Z161" s="50"/>
      <c r="AB161" s="50"/>
      <c r="AC161" s="50"/>
      <c r="AD161" s="50"/>
      <c r="AE161" s="50"/>
      <c r="AF161" s="50"/>
      <c r="AG161" s="50"/>
      <c r="AH161" s="50"/>
      <c r="AI161" s="50"/>
      <c r="AJ161" s="50"/>
      <c r="AK161" s="50"/>
      <c r="AL161" s="50"/>
      <c r="AM161" s="50"/>
      <c r="AN161" s="50"/>
      <c r="AO161" s="50"/>
      <c r="AP161" s="50"/>
      <c r="AQ161" s="50"/>
      <c r="AR161" s="50"/>
      <c r="AS161" s="50"/>
      <c r="AT161" s="50"/>
      <c r="AU161" s="50"/>
      <c r="AV161" s="50"/>
      <c r="AW161" s="50"/>
      <c r="AX161" s="50"/>
      <c r="AY161" s="50"/>
      <c r="AZ161" s="50"/>
    </row>
    <row r="162" spans="2:52">
      <c r="B162" s="197" t="str">
        <f>'1_Training Plan'!C163</f>
        <v>Atex Training</v>
      </c>
      <c r="C162" s="196">
        <f>'1_Training Plan'!D163</f>
        <v>60</v>
      </c>
      <c r="D162" s="413">
        <v>0.5</v>
      </c>
      <c r="E162" s="414">
        <v>85000</v>
      </c>
      <c r="F162" s="114">
        <v>0</v>
      </c>
      <c r="G162" s="415">
        <f t="shared" si="18"/>
        <v>10625</v>
      </c>
      <c r="H162" s="416">
        <f t="shared" si="19"/>
        <v>0</v>
      </c>
      <c r="I162" s="416">
        <f t="shared" si="20"/>
        <v>30</v>
      </c>
      <c r="J162" s="457"/>
      <c r="K162" s="457"/>
      <c r="L162" s="457"/>
      <c r="N162" s="46"/>
      <c r="O162" s="46"/>
      <c r="P162" s="46"/>
      <c r="Q162" s="46"/>
      <c r="R162" s="46"/>
      <c r="S162" s="56"/>
      <c r="T162" s="56"/>
      <c r="X162" s="50"/>
      <c r="Y162" s="50"/>
      <c r="Z162" s="50"/>
      <c r="AB162" s="50"/>
      <c r="AC162" s="50"/>
      <c r="AD162" s="50"/>
      <c r="AE162" s="50"/>
      <c r="AF162" s="50"/>
      <c r="AG162" s="50"/>
      <c r="AH162" s="50"/>
      <c r="AI162" s="50"/>
      <c r="AJ162" s="50"/>
      <c r="AK162" s="50"/>
      <c r="AL162" s="50"/>
      <c r="AM162" s="50"/>
      <c r="AN162" s="50"/>
      <c r="AO162" s="50"/>
      <c r="AP162" s="50"/>
      <c r="AQ162" s="50"/>
      <c r="AR162" s="50"/>
      <c r="AS162" s="50"/>
      <c r="AT162" s="50"/>
      <c r="AU162" s="50"/>
      <c r="AV162" s="50"/>
      <c r="AW162" s="50"/>
      <c r="AX162" s="50"/>
      <c r="AY162" s="50"/>
      <c r="AZ162" s="50"/>
    </row>
    <row r="163" spans="2:52">
      <c r="B163" s="197" t="str">
        <f>'1_Training Plan'!C164</f>
        <v>Incident Controller Training</v>
      </c>
      <c r="C163" s="196">
        <f>'1_Training Plan'!D164</f>
        <v>18</v>
      </c>
      <c r="D163" s="413">
        <v>0.5</v>
      </c>
      <c r="E163" s="414">
        <v>85000</v>
      </c>
      <c r="F163" s="114">
        <v>0</v>
      </c>
      <c r="G163" s="415">
        <f t="shared" si="18"/>
        <v>3187.5</v>
      </c>
      <c r="H163" s="416">
        <f t="shared" si="19"/>
        <v>0</v>
      </c>
      <c r="I163" s="416">
        <f t="shared" si="20"/>
        <v>9</v>
      </c>
      <c r="J163" s="457"/>
      <c r="K163" s="457"/>
      <c r="L163" s="457"/>
      <c r="N163" s="46"/>
      <c r="O163" s="46"/>
      <c r="P163" s="46"/>
      <c r="Q163" s="46"/>
      <c r="R163" s="46"/>
      <c r="S163" s="56"/>
      <c r="T163" s="56"/>
      <c r="X163" s="50"/>
      <c r="Y163" s="50"/>
      <c r="Z163" s="50"/>
      <c r="AB163" s="50"/>
      <c r="AC163" s="50"/>
      <c r="AD163" s="50"/>
      <c r="AE163" s="50"/>
      <c r="AF163" s="50"/>
      <c r="AG163" s="50"/>
      <c r="AH163" s="50"/>
      <c r="AI163" s="50"/>
      <c r="AJ163" s="50"/>
      <c r="AK163" s="50"/>
      <c r="AL163" s="50"/>
      <c r="AM163" s="50"/>
      <c r="AN163" s="50"/>
      <c r="AO163" s="50"/>
      <c r="AP163" s="50"/>
      <c r="AQ163" s="50"/>
      <c r="AR163" s="50"/>
      <c r="AS163" s="50"/>
      <c r="AT163" s="50"/>
      <c r="AU163" s="50"/>
      <c r="AV163" s="50"/>
      <c r="AW163" s="50"/>
      <c r="AX163" s="50"/>
      <c r="AY163" s="50"/>
      <c r="AZ163" s="50"/>
    </row>
    <row r="164" spans="2:52">
      <c r="B164" s="197" t="str">
        <f>'1_Training Plan'!C165</f>
        <v>Assembly point controller training</v>
      </c>
      <c r="C164" s="196">
        <f>'1_Training Plan'!D165</f>
        <v>15</v>
      </c>
      <c r="D164" s="413">
        <v>0.8</v>
      </c>
      <c r="E164" s="414">
        <v>85000</v>
      </c>
      <c r="F164" s="114">
        <v>0</v>
      </c>
      <c r="G164" s="415">
        <f t="shared" si="18"/>
        <v>4250</v>
      </c>
      <c r="H164" s="416">
        <f t="shared" si="19"/>
        <v>0</v>
      </c>
      <c r="I164" s="416">
        <f t="shared" si="20"/>
        <v>12</v>
      </c>
      <c r="J164" s="457"/>
      <c r="K164" s="457"/>
      <c r="L164" s="457"/>
      <c r="N164" s="46"/>
      <c r="O164" s="46"/>
      <c r="P164" s="46"/>
      <c r="Q164" s="46"/>
      <c r="R164" s="46"/>
      <c r="S164" s="56"/>
      <c r="T164" s="56"/>
      <c r="X164" s="50"/>
      <c r="Y164" s="50"/>
      <c r="Z164" s="50"/>
      <c r="AB164" s="50"/>
      <c r="AC164" s="50"/>
      <c r="AD164" s="50"/>
      <c r="AE164" s="50"/>
      <c r="AF164" s="50"/>
      <c r="AG164" s="50"/>
      <c r="AH164" s="50"/>
      <c r="AI164" s="50"/>
      <c r="AJ164" s="50"/>
      <c r="AK164" s="50"/>
      <c r="AL164" s="50"/>
      <c r="AM164" s="50"/>
      <c r="AN164" s="50"/>
      <c r="AO164" s="50"/>
      <c r="AP164" s="50"/>
      <c r="AQ164" s="50"/>
      <c r="AR164" s="50"/>
      <c r="AS164" s="50"/>
      <c r="AT164" s="50"/>
      <c r="AU164" s="50"/>
      <c r="AV164" s="50"/>
      <c r="AW164" s="50"/>
      <c r="AX164" s="50"/>
      <c r="AY164" s="50"/>
      <c r="AZ164" s="50"/>
    </row>
    <row r="165" spans="2:52">
      <c r="B165" s="197" t="str">
        <f>'1_Training Plan'!C166</f>
        <v xml:space="preserve">Traffic management controller training </v>
      </c>
      <c r="C165" s="196">
        <f>'1_Training Plan'!D166</f>
        <v>9</v>
      </c>
      <c r="D165" s="413">
        <v>5</v>
      </c>
      <c r="E165" s="414">
        <v>85000</v>
      </c>
      <c r="F165" s="114">
        <v>0</v>
      </c>
      <c r="G165" s="415">
        <f t="shared" si="18"/>
        <v>15937.5</v>
      </c>
      <c r="H165" s="416">
        <f t="shared" si="19"/>
        <v>0</v>
      </c>
      <c r="I165" s="416">
        <f t="shared" si="20"/>
        <v>45</v>
      </c>
      <c r="J165" s="457"/>
      <c r="K165" s="457"/>
      <c r="L165" s="457"/>
      <c r="N165" s="46"/>
      <c r="O165" s="46"/>
      <c r="P165" s="46"/>
      <c r="Q165" s="46"/>
      <c r="R165" s="46"/>
      <c r="S165" s="56"/>
      <c r="T165" s="56"/>
      <c r="X165" s="50"/>
      <c r="Y165" s="50"/>
      <c r="Z165" s="50"/>
      <c r="AB165" s="50"/>
      <c r="AC165" s="50"/>
      <c r="AD165" s="50"/>
      <c r="AE165" s="50"/>
      <c r="AF165" s="50"/>
      <c r="AG165" s="50"/>
      <c r="AH165" s="50"/>
      <c r="AI165" s="50"/>
      <c r="AJ165" s="50"/>
      <c r="AK165" s="50"/>
      <c r="AL165" s="50"/>
      <c r="AM165" s="50"/>
      <c r="AN165" s="50"/>
      <c r="AO165" s="50"/>
      <c r="AP165" s="50"/>
      <c r="AQ165" s="50"/>
      <c r="AR165" s="50"/>
      <c r="AS165" s="50"/>
      <c r="AT165" s="50"/>
      <c r="AU165" s="50"/>
      <c r="AV165" s="50"/>
      <c r="AW165" s="50"/>
      <c r="AX165" s="50"/>
      <c r="AY165" s="50"/>
      <c r="AZ165" s="50"/>
    </row>
    <row r="166" spans="2:52">
      <c r="B166" s="197" t="str">
        <f>'1_Training Plan'!C167</f>
        <v>Chemical Spillage Training</v>
      </c>
      <c r="C166" s="196">
        <f>'1_Training Plan'!D167</f>
        <v>200</v>
      </c>
      <c r="D166" s="413">
        <v>0.5</v>
      </c>
      <c r="E166" s="414">
        <v>85000</v>
      </c>
      <c r="F166" s="114">
        <v>0</v>
      </c>
      <c r="G166" s="415">
        <f t="shared" si="18"/>
        <v>35416.666666666672</v>
      </c>
      <c r="H166" s="416">
        <f t="shared" si="19"/>
        <v>0</v>
      </c>
      <c r="I166" s="416">
        <f t="shared" si="20"/>
        <v>100</v>
      </c>
      <c r="J166" s="457"/>
      <c r="K166" s="457"/>
      <c r="L166" s="457"/>
      <c r="N166" s="46"/>
      <c r="O166" s="46"/>
      <c r="P166" s="46"/>
      <c r="Q166" s="46"/>
      <c r="R166" s="46"/>
      <c r="S166" s="56"/>
      <c r="T166" s="56"/>
      <c r="X166" s="50"/>
      <c r="Y166" s="50"/>
      <c r="Z166" s="50"/>
      <c r="AB166" s="50"/>
      <c r="AC166" s="50"/>
      <c r="AD166" s="50"/>
      <c r="AE166" s="50"/>
      <c r="AF166" s="50"/>
      <c r="AG166" s="50"/>
      <c r="AH166" s="50"/>
      <c r="AI166" s="50"/>
      <c r="AJ166" s="50"/>
      <c r="AK166" s="50"/>
      <c r="AL166" s="50"/>
      <c r="AM166" s="50"/>
      <c r="AN166" s="50"/>
      <c r="AO166" s="50"/>
      <c r="AP166" s="50"/>
      <c r="AQ166" s="50"/>
      <c r="AR166" s="50"/>
      <c r="AS166" s="50"/>
      <c r="AT166" s="50"/>
      <c r="AU166" s="50"/>
      <c r="AV166" s="50"/>
      <c r="AW166" s="50"/>
      <c r="AX166" s="50"/>
      <c r="AY166" s="50"/>
      <c r="AZ166" s="50"/>
    </row>
    <row r="167" spans="2:52">
      <c r="B167" s="197" t="str">
        <f>'1_Training Plan'!C168</f>
        <v>Diphoterine Training</v>
      </c>
      <c r="C167" s="196">
        <f>'1_Training Plan'!D168</f>
        <v>350</v>
      </c>
      <c r="D167" s="413">
        <v>0.5</v>
      </c>
      <c r="E167" s="414">
        <v>85000</v>
      </c>
      <c r="F167" s="114">
        <v>0</v>
      </c>
      <c r="G167" s="415">
        <f t="shared" si="18"/>
        <v>61979.166666666672</v>
      </c>
      <c r="H167" s="416">
        <f t="shared" si="19"/>
        <v>0</v>
      </c>
      <c r="I167" s="416">
        <f t="shared" si="20"/>
        <v>175</v>
      </c>
      <c r="J167" s="457"/>
      <c r="K167" s="457"/>
      <c r="L167" s="457"/>
      <c r="N167" s="46"/>
      <c r="O167" s="46"/>
      <c r="P167" s="46"/>
      <c r="Q167" s="46"/>
      <c r="R167" s="46"/>
      <c r="S167" s="56"/>
      <c r="T167" s="56"/>
      <c r="X167" s="50"/>
      <c r="Y167" s="50"/>
      <c r="Z167" s="50"/>
      <c r="AB167" s="50"/>
      <c r="AC167" s="50"/>
      <c r="AD167" s="50"/>
      <c r="AE167" s="50"/>
      <c r="AF167" s="50"/>
      <c r="AG167" s="50"/>
      <c r="AH167" s="50"/>
      <c r="AI167" s="50"/>
      <c r="AJ167" s="50"/>
      <c r="AK167" s="50"/>
      <c r="AL167" s="50"/>
      <c r="AM167" s="50"/>
      <c r="AN167" s="50"/>
      <c r="AO167" s="50"/>
      <c r="AP167" s="50"/>
      <c r="AQ167" s="50"/>
      <c r="AR167" s="50"/>
      <c r="AS167" s="50"/>
      <c r="AT167" s="50"/>
      <c r="AU167" s="50"/>
      <c r="AV167" s="50"/>
      <c r="AW167" s="50"/>
      <c r="AX167" s="50"/>
      <c r="AY167" s="50"/>
      <c r="AZ167" s="50"/>
    </row>
    <row r="168" spans="2:52">
      <c r="B168" s="197" t="str">
        <f>'1_Training Plan'!C169</f>
        <v>Mental Health First Aid</v>
      </c>
      <c r="C168" s="196">
        <f>'1_Training Plan'!D169</f>
        <v>10</v>
      </c>
      <c r="D168" s="413">
        <v>1</v>
      </c>
      <c r="E168" s="414">
        <v>85000</v>
      </c>
      <c r="F168" s="114">
        <v>0</v>
      </c>
      <c r="G168" s="415">
        <f t="shared" si="18"/>
        <v>3541.666666666667</v>
      </c>
      <c r="H168" s="416">
        <f t="shared" si="19"/>
        <v>0</v>
      </c>
      <c r="I168" s="416">
        <f t="shared" si="20"/>
        <v>10</v>
      </c>
      <c r="J168" s="457"/>
      <c r="K168" s="457"/>
      <c r="L168" s="457"/>
      <c r="N168" s="46"/>
      <c r="O168" s="46"/>
      <c r="P168" s="46"/>
      <c r="Q168" s="46"/>
      <c r="R168" s="46"/>
      <c r="S168" s="56"/>
      <c r="T168" s="56"/>
      <c r="X168" s="50"/>
      <c r="Y168" s="50"/>
      <c r="Z168" s="50"/>
      <c r="AB168" s="50"/>
      <c r="AC168" s="50"/>
      <c r="AD168" s="50"/>
      <c r="AE168" s="50"/>
      <c r="AF168" s="50"/>
      <c r="AG168" s="50"/>
      <c r="AH168" s="50"/>
      <c r="AI168" s="50"/>
      <c r="AJ168" s="50"/>
      <c r="AK168" s="50"/>
      <c r="AL168" s="50"/>
      <c r="AM168" s="50"/>
      <c r="AN168" s="50"/>
      <c r="AO168" s="50"/>
      <c r="AP168" s="50"/>
      <c r="AQ168" s="50"/>
      <c r="AR168" s="50"/>
      <c r="AS168" s="50"/>
      <c r="AT168" s="50"/>
      <c r="AU168" s="50"/>
      <c r="AV168" s="50"/>
      <c r="AW168" s="50"/>
      <c r="AX168" s="50"/>
      <c r="AY168" s="50"/>
      <c r="AZ168" s="50"/>
    </row>
    <row r="169" spans="2:52">
      <c r="B169" s="197" t="str">
        <f>'1_Training Plan'!C170</f>
        <v>EHS System training</v>
      </c>
      <c r="C169" s="196">
        <f>'1_Training Plan'!D170</f>
        <v>40</v>
      </c>
      <c r="D169" s="413">
        <v>0.3</v>
      </c>
      <c r="E169" s="414">
        <v>85000</v>
      </c>
      <c r="F169" s="114">
        <v>0</v>
      </c>
      <c r="G169" s="415">
        <f t="shared" si="18"/>
        <v>4250</v>
      </c>
      <c r="H169" s="416">
        <f t="shared" si="19"/>
        <v>0</v>
      </c>
      <c r="I169" s="416">
        <f t="shared" si="20"/>
        <v>12</v>
      </c>
      <c r="J169" s="457"/>
      <c r="K169" s="457"/>
      <c r="L169" s="457"/>
      <c r="N169" s="46"/>
      <c r="O169" s="46"/>
      <c r="P169" s="46"/>
      <c r="Q169" s="46"/>
      <c r="R169" s="46"/>
      <c r="S169" s="56"/>
      <c r="T169" s="56"/>
      <c r="X169" s="50"/>
      <c r="Y169" s="50"/>
      <c r="Z169" s="50"/>
      <c r="AB169" s="50"/>
      <c r="AC169" s="50"/>
      <c r="AD169" s="50"/>
      <c r="AE169" s="50"/>
      <c r="AF169" s="50"/>
      <c r="AG169" s="50"/>
      <c r="AH169" s="50"/>
      <c r="AI169" s="50"/>
      <c r="AJ169" s="50"/>
      <c r="AK169" s="50"/>
      <c r="AL169" s="50"/>
      <c r="AM169" s="50"/>
      <c r="AN169" s="50"/>
      <c r="AO169" s="50"/>
      <c r="AP169" s="50"/>
      <c r="AQ169" s="50"/>
      <c r="AR169" s="50"/>
      <c r="AS169" s="50"/>
      <c r="AT169" s="50"/>
      <c r="AU169" s="50"/>
      <c r="AV169" s="50"/>
      <c r="AW169" s="50"/>
      <c r="AX169" s="50"/>
      <c r="AY169" s="50"/>
      <c r="AZ169" s="50"/>
    </row>
    <row r="170" spans="2:52">
      <c r="B170" s="197" t="str">
        <f>'1_Training Plan'!C171</f>
        <v>SafePermit Training</v>
      </c>
      <c r="C170" s="196">
        <f>'1_Training Plan'!D171</f>
        <v>12</v>
      </c>
      <c r="D170" s="413">
        <v>0.3</v>
      </c>
      <c r="E170" s="414">
        <v>85000</v>
      </c>
      <c r="F170" s="114">
        <v>0</v>
      </c>
      <c r="G170" s="415">
        <f t="shared" si="18"/>
        <v>1275</v>
      </c>
      <c r="H170" s="416">
        <f t="shared" si="19"/>
        <v>0</v>
      </c>
      <c r="I170" s="416">
        <f t="shared" si="20"/>
        <v>3.5999999999999996</v>
      </c>
      <c r="J170" s="457"/>
      <c r="K170" s="457"/>
      <c r="L170" s="457"/>
      <c r="N170" s="46"/>
      <c r="O170" s="46"/>
      <c r="P170" s="46"/>
      <c r="Q170" s="46"/>
      <c r="R170" s="46"/>
      <c r="S170" s="56"/>
      <c r="T170" s="56"/>
      <c r="X170" s="50"/>
      <c r="Y170" s="50"/>
      <c r="Z170" s="50"/>
      <c r="AB170" s="50"/>
      <c r="AC170" s="50"/>
      <c r="AD170" s="50"/>
      <c r="AE170" s="50"/>
      <c r="AF170" s="50"/>
      <c r="AG170" s="50"/>
      <c r="AH170" s="50"/>
      <c r="AI170" s="50"/>
      <c r="AJ170" s="50"/>
      <c r="AK170" s="50"/>
      <c r="AL170" s="50"/>
      <c r="AM170" s="50"/>
      <c r="AN170" s="50"/>
      <c r="AO170" s="50"/>
      <c r="AP170" s="50"/>
      <c r="AQ170" s="50"/>
      <c r="AR170" s="50"/>
      <c r="AS170" s="50"/>
      <c r="AT170" s="50"/>
      <c r="AU170" s="50"/>
      <c r="AV170" s="50"/>
      <c r="AW170" s="50"/>
      <c r="AX170" s="50"/>
      <c r="AY170" s="50"/>
      <c r="AZ170" s="50"/>
    </row>
    <row r="171" spans="2:52">
      <c r="B171" s="197" t="str">
        <f>'1_Training Plan'!C172</f>
        <v>IPAF MEWP</v>
      </c>
      <c r="C171" s="196">
        <f>'1_Training Plan'!D172</f>
        <v>10</v>
      </c>
      <c r="D171" s="413">
        <v>1</v>
      </c>
      <c r="E171" s="414">
        <v>85000</v>
      </c>
      <c r="F171" s="114">
        <v>0</v>
      </c>
      <c r="G171" s="415">
        <f t="shared" si="18"/>
        <v>3541.666666666667</v>
      </c>
      <c r="H171" s="416">
        <f t="shared" si="19"/>
        <v>0</v>
      </c>
      <c r="I171" s="416">
        <f t="shared" si="20"/>
        <v>10</v>
      </c>
      <c r="J171" s="457"/>
      <c r="K171" s="457"/>
      <c r="L171" s="457"/>
      <c r="N171" s="46"/>
      <c r="O171" s="46"/>
      <c r="P171" s="46"/>
      <c r="Q171" s="46"/>
      <c r="R171" s="46"/>
      <c r="S171" s="56"/>
      <c r="T171" s="56"/>
      <c r="X171" s="50"/>
      <c r="Y171" s="50"/>
      <c r="Z171" s="50"/>
      <c r="AB171" s="50"/>
      <c r="AC171" s="50"/>
      <c r="AD171" s="50"/>
      <c r="AE171" s="50"/>
      <c r="AF171" s="50"/>
      <c r="AG171" s="50"/>
      <c r="AH171" s="50"/>
      <c r="AI171" s="50"/>
      <c r="AJ171" s="50"/>
      <c r="AK171" s="50"/>
      <c r="AL171" s="50"/>
      <c r="AM171" s="50"/>
      <c r="AN171" s="50"/>
      <c r="AO171" s="50"/>
      <c r="AP171" s="50"/>
      <c r="AQ171" s="50"/>
      <c r="AR171" s="50"/>
      <c r="AS171" s="50"/>
      <c r="AT171" s="50"/>
      <c r="AU171" s="50"/>
      <c r="AV171" s="50"/>
      <c r="AW171" s="50"/>
      <c r="AX171" s="50"/>
      <c r="AY171" s="50"/>
      <c r="AZ171" s="50"/>
    </row>
    <row r="172" spans="2:52">
      <c r="B172" s="197" t="str">
        <f>'1_Training Plan'!C173</f>
        <v>RTITB Forklift</v>
      </c>
      <c r="C172" s="196">
        <f>'1_Training Plan'!D173</f>
        <v>10</v>
      </c>
      <c r="D172" s="413">
        <v>5</v>
      </c>
      <c r="E172" s="414">
        <v>85000</v>
      </c>
      <c r="F172" s="114">
        <v>0</v>
      </c>
      <c r="G172" s="415">
        <f t="shared" si="18"/>
        <v>17708.333333333336</v>
      </c>
      <c r="H172" s="416">
        <f t="shared" si="19"/>
        <v>0</v>
      </c>
      <c r="I172" s="416">
        <f t="shared" si="20"/>
        <v>50</v>
      </c>
      <c r="J172" s="457"/>
      <c r="K172" s="457"/>
      <c r="L172" s="457"/>
      <c r="N172" s="46"/>
      <c r="O172" s="46"/>
      <c r="P172" s="46"/>
      <c r="Q172" s="46"/>
      <c r="R172" s="46"/>
      <c r="S172" s="56"/>
      <c r="T172" s="56"/>
      <c r="X172" s="50"/>
      <c r="Y172" s="50"/>
      <c r="Z172" s="50"/>
      <c r="AB172" s="50"/>
      <c r="AC172" s="50"/>
      <c r="AD172" s="50"/>
      <c r="AE172" s="50"/>
      <c r="AF172" s="50"/>
      <c r="AG172" s="50"/>
      <c r="AH172" s="50"/>
      <c r="AI172" s="50"/>
      <c r="AJ172" s="50"/>
      <c r="AK172" s="50"/>
      <c r="AL172" s="50"/>
      <c r="AM172" s="50"/>
      <c r="AN172" s="50"/>
      <c r="AO172" s="50"/>
      <c r="AP172" s="50"/>
      <c r="AQ172" s="50"/>
      <c r="AR172" s="50"/>
      <c r="AS172" s="50"/>
      <c r="AT172" s="50"/>
      <c r="AU172" s="50"/>
      <c r="AV172" s="50"/>
      <c r="AW172" s="50"/>
      <c r="AX172" s="50"/>
      <c r="AY172" s="50"/>
      <c r="AZ172" s="50"/>
    </row>
    <row r="173" spans="2:52">
      <c r="B173" s="197" t="str">
        <f>'1_Training Plan'!C174</f>
        <v xml:space="preserve">IPAF Harness </v>
      </c>
      <c r="C173" s="196">
        <f>'1_Training Plan'!D174</f>
        <v>10</v>
      </c>
      <c r="D173" s="413">
        <v>1</v>
      </c>
      <c r="E173" s="414">
        <v>85000</v>
      </c>
      <c r="F173" s="114">
        <v>0</v>
      </c>
      <c r="G173" s="415">
        <f t="shared" si="18"/>
        <v>3541.666666666667</v>
      </c>
      <c r="H173" s="416">
        <f t="shared" si="19"/>
        <v>0</v>
      </c>
      <c r="I173" s="416">
        <f t="shared" si="20"/>
        <v>10</v>
      </c>
      <c r="J173" s="457"/>
      <c r="K173" s="457"/>
      <c r="L173" s="457"/>
      <c r="N173" s="46"/>
      <c r="O173" s="46"/>
      <c r="P173" s="46"/>
      <c r="Q173" s="46"/>
      <c r="R173" s="46"/>
      <c r="S173" s="56"/>
      <c r="T173" s="56"/>
      <c r="X173" s="50"/>
      <c r="Y173" s="50"/>
      <c r="Z173" s="50"/>
      <c r="AB173" s="50"/>
      <c r="AC173" s="50"/>
      <c r="AD173" s="50"/>
      <c r="AE173" s="50"/>
      <c r="AF173" s="50"/>
      <c r="AG173" s="50"/>
      <c r="AH173" s="50"/>
      <c r="AI173" s="50"/>
      <c r="AJ173" s="50"/>
      <c r="AK173" s="50"/>
      <c r="AL173" s="50"/>
      <c r="AM173" s="50"/>
      <c r="AN173" s="50"/>
      <c r="AO173" s="50"/>
      <c r="AP173" s="50"/>
      <c r="AQ173" s="50"/>
      <c r="AR173" s="50"/>
      <c r="AS173" s="50"/>
      <c r="AT173" s="50"/>
      <c r="AU173" s="50"/>
      <c r="AV173" s="50"/>
      <c r="AW173" s="50"/>
      <c r="AX173" s="50"/>
      <c r="AY173" s="50"/>
      <c r="AZ173" s="50"/>
    </row>
    <row r="174" spans="2:52" ht="15.75" customHeight="1">
      <c r="B174" s="197" t="str">
        <f>'1_Training Plan'!C175</f>
        <v>Quality mindset training</v>
      </c>
      <c r="C174" s="196">
        <f>'1_Training Plan'!D175</f>
        <v>900</v>
      </c>
      <c r="D174" s="413">
        <v>0.125</v>
      </c>
      <c r="E174" s="414">
        <v>85000</v>
      </c>
      <c r="F174" s="114">
        <v>0</v>
      </c>
      <c r="G174" s="415">
        <f t="shared" si="18"/>
        <v>39843.75</v>
      </c>
      <c r="H174" s="416">
        <f t="shared" si="19"/>
        <v>0</v>
      </c>
      <c r="I174" s="416">
        <f t="shared" si="20"/>
        <v>112.5</v>
      </c>
      <c r="J174" s="457"/>
      <c r="K174" s="457"/>
      <c r="L174" s="457"/>
      <c r="N174" s="46"/>
      <c r="O174" s="46"/>
      <c r="P174" s="46"/>
      <c r="Q174" s="46"/>
      <c r="R174" s="46"/>
      <c r="S174" s="56"/>
      <c r="T174" s="56"/>
      <c r="X174" s="50"/>
      <c r="Y174" s="50"/>
      <c r="Z174" s="50"/>
      <c r="AB174" s="50"/>
      <c r="AC174" s="50"/>
      <c r="AD174" s="50"/>
      <c r="AE174" s="50"/>
      <c r="AF174" s="50"/>
      <c r="AG174" s="50"/>
      <c r="AH174" s="50"/>
      <c r="AI174" s="50"/>
      <c r="AJ174" s="50"/>
      <c r="AK174" s="50"/>
      <c r="AL174" s="50"/>
      <c r="AM174" s="50"/>
      <c r="AN174" s="50"/>
      <c r="AO174" s="50"/>
      <c r="AP174" s="50"/>
      <c r="AQ174" s="50"/>
      <c r="AR174" s="50"/>
      <c r="AS174" s="50"/>
      <c r="AT174" s="50"/>
      <c r="AU174" s="50"/>
      <c r="AV174" s="50"/>
      <c r="AW174" s="50"/>
      <c r="AX174" s="50"/>
      <c r="AY174" s="50"/>
      <c r="AZ174" s="50"/>
    </row>
    <row r="175" spans="2:52">
      <c r="B175" s="197" t="str">
        <f>'1_Training Plan'!C176</f>
        <v xml:space="preserve">Final Inspectors Competency Training </v>
      </c>
      <c r="C175" s="196">
        <f>'1_Training Plan'!D176</f>
        <v>200</v>
      </c>
      <c r="D175" s="413">
        <v>0.5</v>
      </c>
      <c r="E175" s="414">
        <v>85000</v>
      </c>
      <c r="F175" s="114">
        <v>0</v>
      </c>
      <c r="G175" s="415">
        <f t="shared" si="18"/>
        <v>35416.666666666672</v>
      </c>
      <c r="H175" s="416">
        <f t="shared" si="19"/>
        <v>0</v>
      </c>
      <c r="I175" s="416">
        <f t="shared" si="20"/>
        <v>100</v>
      </c>
      <c r="J175" s="457"/>
      <c r="K175" s="457"/>
      <c r="L175" s="457"/>
      <c r="N175" s="46"/>
      <c r="O175" s="46"/>
      <c r="P175" s="46"/>
      <c r="Q175" s="46"/>
      <c r="R175" s="46"/>
      <c r="S175" s="56"/>
      <c r="T175" s="56"/>
      <c r="X175" s="50"/>
      <c r="Y175" s="50"/>
      <c r="Z175" s="50"/>
      <c r="AB175" s="50"/>
      <c r="AC175" s="50"/>
      <c r="AD175" s="50"/>
      <c r="AE175" s="50"/>
      <c r="AF175" s="50"/>
      <c r="AG175" s="50"/>
      <c r="AH175" s="50"/>
      <c r="AI175" s="50"/>
      <c r="AJ175" s="50"/>
      <c r="AK175" s="50"/>
      <c r="AL175" s="50"/>
      <c r="AM175" s="50"/>
      <c r="AN175" s="50"/>
      <c r="AO175" s="50"/>
      <c r="AP175" s="50"/>
      <c r="AQ175" s="50"/>
      <c r="AR175" s="50"/>
      <c r="AS175" s="50"/>
      <c r="AT175" s="50"/>
      <c r="AU175" s="50"/>
      <c r="AV175" s="50"/>
      <c r="AW175" s="50"/>
      <c r="AX175" s="50"/>
      <c r="AY175" s="50"/>
      <c r="AZ175" s="50"/>
    </row>
    <row r="176" spans="2:52">
      <c r="B176" s="197" t="str">
        <f>'1_Training Plan'!C177</f>
        <v xml:space="preserve">Awareness Communication Forms </v>
      </c>
      <c r="C176" s="196">
        <f>'1_Training Plan'!D177</f>
        <v>900</v>
      </c>
      <c r="D176" s="458">
        <v>0.1</v>
      </c>
      <c r="E176" s="414">
        <v>85000</v>
      </c>
      <c r="F176" s="114">
        <v>0</v>
      </c>
      <c r="G176" s="415">
        <f t="shared" si="18"/>
        <v>31875</v>
      </c>
      <c r="H176" s="416">
        <f t="shared" si="19"/>
        <v>0</v>
      </c>
      <c r="I176" s="416">
        <f t="shared" si="20"/>
        <v>90</v>
      </c>
      <c r="J176" s="457"/>
      <c r="K176" s="457"/>
      <c r="L176" s="457"/>
      <c r="N176" s="46"/>
      <c r="O176" s="46"/>
      <c r="P176" s="46"/>
      <c r="Q176" s="46"/>
      <c r="R176" s="46"/>
      <c r="S176" s="56"/>
      <c r="T176" s="56"/>
      <c r="X176" s="50"/>
      <c r="Y176" s="50"/>
      <c r="Z176" s="50"/>
      <c r="AB176" s="50"/>
      <c r="AC176" s="50"/>
      <c r="AD176" s="50"/>
      <c r="AE176" s="50"/>
      <c r="AF176" s="50"/>
      <c r="AG176" s="50"/>
      <c r="AH176" s="50"/>
      <c r="AI176" s="50"/>
      <c r="AJ176" s="50"/>
      <c r="AK176" s="50"/>
      <c r="AL176" s="50"/>
      <c r="AM176" s="50"/>
      <c r="AN176" s="50"/>
      <c r="AO176" s="50"/>
      <c r="AP176" s="50"/>
      <c r="AQ176" s="50"/>
      <c r="AR176" s="50"/>
      <c r="AS176" s="50"/>
      <c r="AT176" s="50"/>
      <c r="AU176" s="50"/>
      <c r="AV176" s="50"/>
      <c r="AW176" s="50"/>
      <c r="AX176" s="50"/>
      <c r="AY176" s="50"/>
      <c r="AZ176" s="50"/>
    </row>
    <row r="177" spans="1:55">
      <c r="B177" s="197" t="str">
        <f>'1_Training Plan'!C178</f>
        <v xml:space="preserve">Audit Prep Training </v>
      </c>
      <c r="C177" s="196">
        <f>'1_Training Plan'!D178</f>
        <v>900</v>
      </c>
      <c r="D177" s="458">
        <v>0.1</v>
      </c>
      <c r="E177" s="414">
        <v>85000</v>
      </c>
      <c r="F177" s="114">
        <v>0</v>
      </c>
      <c r="G177" s="415">
        <f t="shared" si="18"/>
        <v>31875</v>
      </c>
      <c r="H177" s="416">
        <f t="shared" si="19"/>
        <v>0</v>
      </c>
      <c r="I177" s="416">
        <f t="shared" si="20"/>
        <v>90</v>
      </c>
      <c r="J177" s="457"/>
      <c r="K177" s="457"/>
      <c r="L177" s="457"/>
      <c r="N177" s="46"/>
      <c r="O177" s="46"/>
      <c r="P177" s="46"/>
      <c r="Q177" s="46"/>
      <c r="R177" s="46"/>
      <c r="S177" s="56"/>
      <c r="T177" s="56"/>
      <c r="X177" s="50"/>
      <c r="Y177" s="50"/>
      <c r="Z177" s="50"/>
      <c r="AB177" s="50"/>
      <c r="AC177" s="50"/>
      <c r="AD177" s="50"/>
      <c r="AE177" s="50"/>
      <c r="AF177" s="50"/>
      <c r="AG177" s="50"/>
      <c r="AH177" s="50"/>
      <c r="AI177" s="50"/>
      <c r="AJ177" s="50"/>
      <c r="AK177" s="50"/>
      <c r="AL177" s="50"/>
      <c r="AM177" s="50"/>
      <c r="AN177" s="50"/>
      <c r="AO177" s="50"/>
      <c r="AP177" s="50"/>
      <c r="AQ177" s="50"/>
      <c r="AR177" s="50"/>
      <c r="AS177" s="50"/>
      <c r="AT177" s="50"/>
      <c r="AU177" s="50"/>
      <c r="AV177" s="50"/>
      <c r="AW177" s="50"/>
      <c r="AX177" s="50"/>
      <c r="AY177" s="50"/>
      <c r="AZ177" s="50"/>
    </row>
    <row r="178" spans="1:55">
      <c r="B178" s="197" t="str">
        <f>'1_Training Plan'!C179</f>
        <v xml:space="preserve">Quality Lunch and Learns </v>
      </c>
      <c r="C178" s="196">
        <f>'1_Training Plan'!D179</f>
        <v>300</v>
      </c>
      <c r="D178" s="458">
        <v>0.1</v>
      </c>
      <c r="E178" s="414">
        <v>85000</v>
      </c>
      <c r="F178" s="114">
        <v>0</v>
      </c>
      <c r="G178" s="415">
        <f t="shared" si="18"/>
        <v>10625</v>
      </c>
      <c r="H178" s="416">
        <f t="shared" si="19"/>
        <v>0</v>
      </c>
      <c r="I178" s="416">
        <f t="shared" si="20"/>
        <v>30</v>
      </c>
      <c r="J178" s="457"/>
      <c r="K178" s="457"/>
      <c r="L178" s="457"/>
      <c r="N178" s="46"/>
      <c r="O178" s="46"/>
      <c r="P178" s="46"/>
      <c r="Q178" s="46"/>
      <c r="R178" s="46"/>
      <c r="S178" s="56"/>
      <c r="T178" s="56"/>
      <c r="X178" s="50"/>
      <c r="Y178" s="50"/>
      <c r="Z178" s="50"/>
      <c r="AB178" s="50"/>
      <c r="AC178" s="50"/>
      <c r="AD178" s="50"/>
      <c r="AE178" s="50"/>
      <c r="AF178" s="50"/>
      <c r="AG178" s="50"/>
      <c r="AH178" s="50"/>
      <c r="AI178" s="50"/>
      <c r="AJ178" s="50"/>
      <c r="AK178" s="50"/>
      <c r="AL178" s="50"/>
      <c r="AM178" s="50"/>
      <c r="AN178" s="50"/>
      <c r="AO178" s="50"/>
      <c r="AP178" s="50"/>
      <c r="AQ178" s="50"/>
      <c r="AR178" s="50"/>
      <c r="AS178" s="50"/>
      <c r="AT178" s="50"/>
      <c r="AU178" s="50"/>
      <c r="AV178" s="50"/>
      <c r="AW178" s="50"/>
      <c r="AX178" s="50"/>
      <c r="AY178" s="50"/>
      <c r="AZ178" s="50"/>
    </row>
    <row r="179" spans="1:55">
      <c r="B179" s="197" t="str">
        <f>'1_Training Plan'!C180</f>
        <v>Trackwise NC Owner Trianing</v>
      </c>
      <c r="C179" s="196">
        <f>'1_Training Plan'!D180</f>
        <v>20</v>
      </c>
      <c r="D179" s="458">
        <v>0.25</v>
      </c>
      <c r="E179" s="414">
        <v>85000</v>
      </c>
      <c r="F179" s="114">
        <v>0</v>
      </c>
      <c r="G179" s="415">
        <f t="shared" si="18"/>
        <v>1770.8333333333335</v>
      </c>
      <c r="H179" s="416">
        <f t="shared" si="19"/>
        <v>0</v>
      </c>
      <c r="I179" s="416">
        <f t="shared" si="20"/>
        <v>5</v>
      </c>
      <c r="J179" s="457"/>
      <c r="K179" s="457"/>
      <c r="L179" s="457"/>
      <c r="N179" s="46"/>
      <c r="O179" s="46"/>
      <c r="P179" s="46"/>
      <c r="Q179" s="46"/>
      <c r="R179" s="46"/>
      <c r="S179" s="56"/>
      <c r="T179" s="56"/>
      <c r="X179" s="50"/>
      <c r="Y179" s="50"/>
      <c r="Z179" s="50"/>
      <c r="AB179" s="50"/>
      <c r="AC179" s="50"/>
      <c r="AD179" s="50"/>
      <c r="AE179" s="50"/>
      <c r="AF179" s="50"/>
      <c r="AG179" s="50"/>
      <c r="AH179" s="50"/>
      <c r="AI179" s="50"/>
      <c r="AJ179" s="50"/>
      <c r="AK179" s="50"/>
      <c r="AL179" s="50"/>
      <c r="AM179" s="50"/>
      <c r="AN179" s="50"/>
      <c r="AO179" s="50"/>
      <c r="AP179" s="50"/>
      <c r="AQ179" s="50"/>
      <c r="AR179" s="50"/>
      <c r="AS179" s="50"/>
      <c r="AT179" s="50"/>
      <c r="AU179" s="50"/>
      <c r="AV179" s="50"/>
      <c r="AW179" s="50"/>
      <c r="AX179" s="50"/>
      <c r="AY179" s="50"/>
      <c r="AZ179" s="50"/>
    </row>
    <row r="180" spans="1:55">
      <c r="B180" s="197" t="str">
        <f>'1_Training Plan'!C181</f>
        <v xml:space="preserve">Trackwise NC Specialist Training </v>
      </c>
      <c r="C180" s="196">
        <f>'1_Training Plan'!D181</f>
        <v>20</v>
      </c>
      <c r="D180" s="458">
        <v>0.3</v>
      </c>
      <c r="E180" s="414">
        <v>85000</v>
      </c>
      <c r="F180" s="114">
        <v>0</v>
      </c>
      <c r="G180" s="415">
        <f t="shared" si="18"/>
        <v>2125</v>
      </c>
      <c r="H180" s="416">
        <f t="shared" si="19"/>
        <v>0</v>
      </c>
      <c r="I180" s="416">
        <f t="shared" si="20"/>
        <v>6</v>
      </c>
      <c r="J180" s="457"/>
      <c r="K180" s="457"/>
      <c r="L180" s="457"/>
      <c r="N180" s="46"/>
      <c r="O180" s="46"/>
      <c r="P180" s="46"/>
      <c r="Q180" s="46"/>
      <c r="R180" s="46"/>
      <c r="S180" s="56"/>
      <c r="T180" s="56"/>
      <c r="X180" s="50"/>
      <c r="Y180" s="50"/>
      <c r="Z180" s="50"/>
      <c r="AB180" s="50"/>
      <c r="AC180" s="50"/>
      <c r="AD180" s="50"/>
      <c r="AE180" s="50"/>
      <c r="AF180" s="50"/>
      <c r="AG180" s="50"/>
      <c r="AH180" s="50"/>
      <c r="AI180" s="50"/>
      <c r="AJ180" s="50"/>
      <c r="AK180" s="50"/>
      <c r="AL180" s="50"/>
      <c r="AM180" s="50"/>
      <c r="AN180" s="50"/>
      <c r="AO180" s="50"/>
      <c r="AP180" s="50"/>
      <c r="AQ180" s="50"/>
      <c r="AR180" s="50"/>
      <c r="AS180" s="50"/>
      <c r="AT180" s="50"/>
      <c r="AU180" s="50"/>
      <c r="AV180" s="50"/>
      <c r="AW180" s="50"/>
      <c r="AX180" s="50"/>
      <c r="AY180" s="50"/>
      <c r="AZ180" s="50"/>
    </row>
    <row r="181" spans="1:55">
      <c r="B181" s="197" t="str">
        <f>'1_Training Plan'!C182</f>
        <v xml:space="preserve">Trackwise CAPA Owner Training </v>
      </c>
      <c r="C181" s="196">
        <f>'1_Training Plan'!D182</f>
        <v>20</v>
      </c>
      <c r="D181" s="458">
        <v>0.3</v>
      </c>
      <c r="E181" s="414">
        <v>85000</v>
      </c>
      <c r="F181" s="114">
        <v>0</v>
      </c>
      <c r="G181" s="415">
        <f t="shared" si="18"/>
        <v>2125</v>
      </c>
      <c r="H181" s="416">
        <f t="shared" si="19"/>
        <v>0</v>
      </c>
      <c r="I181" s="416">
        <f t="shared" si="20"/>
        <v>6</v>
      </c>
      <c r="J181" s="457"/>
      <c r="K181" s="457"/>
      <c r="L181" s="457"/>
      <c r="N181" s="46"/>
      <c r="O181" s="46"/>
      <c r="P181" s="46"/>
      <c r="Q181" s="46"/>
      <c r="R181" s="46"/>
      <c r="S181" s="56"/>
      <c r="T181" s="56"/>
      <c r="X181" s="50"/>
      <c r="Y181" s="50"/>
      <c r="Z181" s="50"/>
      <c r="AB181" s="50"/>
      <c r="AC181" s="50"/>
      <c r="AD181" s="50"/>
      <c r="AE181" s="50"/>
      <c r="AF181" s="50"/>
      <c r="AG181" s="50"/>
      <c r="AH181" s="50"/>
      <c r="AI181" s="50"/>
      <c r="AJ181" s="50"/>
      <c r="AK181" s="50"/>
      <c r="AL181" s="50"/>
      <c r="AM181" s="50"/>
      <c r="AN181" s="50"/>
      <c r="AO181" s="50"/>
      <c r="AP181" s="50"/>
      <c r="AQ181" s="50"/>
      <c r="AR181" s="50"/>
      <c r="AS181" s="50"/>
      <c r="AT181" s="50"/>
      <c r="AU181" s="50"/>
      <c r="AV181" s="50"/>
      <c r="AW181" s="50"/>
      <c r="AX181" s="50"/>
      <c r="AY181" s="50"/>
      <c r="AZ181" s="50"/>
    </row>
    <row r="182" spans="1:55">
      <c r="B182" s="197" t="str">
        <f>'1_Training Plan'!C183</f>
        <v xml:space="preserve">iAuditor </v>
      </c>
      <c r="C182" s="196">
        <f>'1_Training Plan'!D183</f>
        <v>240</v>
      </c>
      <c r="D182" s="458">
        <v>0.3</v>
      </c>
      <c r="E182" s="414">
        <v>85000</v>
      </c>
      <c r="F182" s="114">
        <v>0</v>
      </c>
      <c r="G182" s="415">
        <f t="shared" si="18"/>
        <v>25500</v>
      </c>
      <c r="H182" s="416">
        <f t="shared" si="19"/>
        <v>0</v>
      </c>
      <c r="I182" s="416">
        <f t="shared" si="20"/>
        <v>72</v>
      </c>
      <c r="J182" s="457"/>
      <c r="K182" s="457"/>
      <c r="L182" s="457"/>
      <c r="N182" s="46"/>
      <c r="O182" s="46"/>
      <c r="P182" s="46"/>
      <c r="Q182" s="46"/>
      <c r="R182" s="46"/>
      <c r="S182" s="56"/>
      <c r="T182" s="56"/>
      <c r="X182" s="50"/>
      <c r="Y182" s="50"/>
      <c r="Z182" s="50"/>
      <c r="AB182" s="50"/>
      <c r="AC182" s="50"/>
      <c r="AD182" s="50"/>
      <c r="AE182" s="50"/>
      <c r="AF182" s="50"/>
      <c r="AG182" s="50"/>
      <c r="AH182" s="50"/>
      <c r="AI182" s="50"/>
      <c r="AJ182" s="50"/>
      <c r="AK182" s="50"/>
      <c r="AL182" s="50"/>
      <c r="AM182" s="50"/>
      <c r="AN182" s="50"/>
      <c r="AO182" s="50"/>
      <c r="AP182" s="50"/>
      <c r="AQ182" s="50"/>
      <c r="AR182" s="50"/>
      <c r="AS182" s="50"/>
      <c r="AT182" s="50"/>
      <c r="AU182" s="50"/>
      <c r="AV182" s="50"/>
      <c r="AW182" s="50"/>
      <c r="AX182" s="50"/>
      <c r="AY182" s="50"/>
      <c r="AZ182" s="50"/>
    </row>
    <row r="183" spans="1:55">
      <c r="B183" s="197" t="str">
        <f>'1_Training Plan'!C184</f>
        <v>Laboratory Versatility</v>
      </c>
      <c r="C183" s="196">
        <f>'1_Training Plan'!D184</f>
        <v>20</v>
      </c>
      <c r="D183" s="458">
        <v>30</v>
      </c>
      <c r="E183" s="414">
        <v>85000</v>
      </c>
      <c r="F183" s="114">
        <v>0</v>
      </c>
      <c r="G183" s="415">
        <f t="shared" si="18"/>
        <v>212500</v>
      </c>
      <c r="H183" s="416">
        <f t="shared" si="19"/>
        <v>0</v>
      </c>
      <c r="I183" s="416">
        <f t="shared" si="20"/>
        <v>600</v>
      </c>
      <c r="J183" s="457"/>
      <c r="K183" s="457"/>
      <c r="L183" s="457"/>
      <c r="N183" s="46"/>
      <c r="O183" s="46"/>
      <c r="P183" s="46"/>
      <c r="Q183" s="46"/>
      <c r="R183" s="46"/>
      <c r="S183" s="56"/>
      <c r="T183" s="56"/>
      <c r="X183" s="50"/>
      <c r="Y183" s="50"/>
      <c r="Z183" s="50"/>
      <c r="AB183" s="50"/>
      <c r="AC183" s="50"/>
      <c r="AD183" s="50"/>
      <c r="AE183" s="50"/>
      <c r="AF183" s="50"/>
      <c r="AG183" s="50"/>
      <c r="AH183" s="50"/>
      <c r="AI183" s="50"/>
      <c r="AJ183" s="50"/>
      <c r="AK183" s="50"/>
      <c r="AL183" s="50"/>
      <c r="AM183" s="50"/>
      <c r="AN183" s="50"/>
      <c r="AO183" s="50"/>
      <c r="AP183" s="50"/>
      <c r="AQ183" s="50"/>
      <c r="AR183" s="50"/>
      <c r="AS183" s="50"/>
      <c r="AT183" s="50"/>
      <c r="AU183" s="50"/>
      <c r="AV183" s="50"/>
      <c r="AW183" s="50"/>
      <c r="AX183" s="50"/>
      <c r="AY183" s="50"/>
      <c r="AZ183" s="50"/>
    </row>
    <row r="184" spans="1:55">
      <c r="B184" s="197" t="str">
        <f>'1_Training Plan'!C185</f>
        <v xml:space="preserve">AAMI industrial training of medical devices </v>
      </c>
      <c r="C184" s="196">
        <f>'1_Training Plan'!D185</f>
        <v>1</v>
      </c>
      <c r="D184" s="458">
        <v>2</v>
      </c>
      <c r="E184" s="414">
        <v>85000</v>
      </c>
      <c r="F184" s="114">
        <v>0</v>
      </c>
      <c r="G184" s="415">
        <f t="shared" si="18"/>
        <v>708.33333333333337</v>
      </c>
      <c r="H184" s="416">
        <f t="shared" si="19"/>
        <v>0</v>
      </c>
      <c r="I184" s="416">
        <f t="shared" si="20"/>
        <v>2</v>
      </c>
      <c r="J184" s="457"/>
      <c r="K184" s="457"/>
      <c r="L184" s="457"/>
      <c r="N184" s="46"/>
      <c r="O184" s="46"/>
      <c r="P184" s="46"/>
      <c r="Q184" s="46"/>
      <c r="R184" s="46"/>
      <c r="S184" s="56"/>
      <c r="T184" s="56"/>
      <c r="X184" s="50"/>
      <c r="Y184" s="50"/>
      <c r="Z184" s="50"/>
      <c r="AB184" s="50"/>
      <c r="AC184" s="50"/>
      <c r="AD184" s="50"/>
      <c r="AE184" s="50"/>
      <c r="AF184" s="50"/>
      <c r="AG184" s="50"/>
      <c r="AH184" s="50"/>
      <c r="AI184" s="50"/>
      <c r="AJ184" s="50"/>
      <c r="AK184" s="50"/>
      <c r="AL184" s="50"/>
      <c r="AM184" s="50"/>
      <c r="AN184" s="50"/>
      <c r="AO184" s="50"/>
      <c r="AP184" s="50"/>
      <c r="AQ184" s="50"/>
      <c r="AR184" s="50"/>
      <c r="AS184" s="50"/>
      <c r="AT184" s="50"/>
      <c r="AU184" s="50"/>
      <c r="AV184" s="50"/>
      <c r="AW184" s="50"/>
      <c r="AX184" s="50"/>
      <c r="AY184" s="50"/>
      <c r="AZ184" s="50"/>
    </row>
    <row r="185" spans="1:55">
      <c r="B185" s="197" t="str">
        <f>'1_Training Plan'!C186</f>
        <v>LIMS</v>
      </c>
      <c r="C185" s="196">
        <f>'1_Training Plan'!D186</f>
        <v>5</v>
      </c>
      <c r="D185" s="458">
        <v>0.3</v>
      </c>
      <c r="E185" s="414">
        <v>85000</v>
      </c>
      <c r="F185" s="114">
        <v>0</v>
      </c>
      <c r="G185" s="415">
        <f t="shared" si="18"/>
        <v>531.25</v>
      </c>
      <c r="H185" s="416">
        <f t="shared" si="19"/>
        <v>0</v>
      </c>
      <c r="I185" s="416">
        <f t="shared" si="20"/>
        <v>1.5</v>
      </c>
      <c r="J185" s="457"/>
      <c r="K185" s="457"/>
      <c r="L185" s="457"/>
      <c r="N185" s="46"/>
      <c r="O185" s="46"/>
      <c r="P185" s="46"/>
      <c r="Q185" s="46"/>
      <c r="R185" s="46"/>
      <c r="S185" s="56"/>
      <c r="T185" s="56"/>
      <c r="X185" s="50"/>
      <c r="Y185" s="50"/>
      <c r="Z185" s="50"/>
      <c r="AB185" s="50"/>
      <c r="AC185" s="50"/>
      <c r="AD185" s="50"/>
      <c r="AE185" s="50"/>
      <c r="AF185" s="50"/>
      <c r="AG185" s="50"/>
      <c r="AH185" s="50"/>
      <c r="AI185" s="50"/>
      <c r="AJ185" s="50"/>
      <c r="AK185" s="50"/>
      <c r="AL185" s="50"/>
      <c r="AM185" s="50"/>
      <c r="AN185" s="50"/>
      <c r="AO185" s="50"/>
      <c r="AP185" s="50"/>
      <c r="AQ185" s="50"/>
      <c r="AR185" s="50"/>
      <c r="AS185" s="50"/>
      <c r="AT185" s="50"/>
      <c r="AU185" s="50"/>
      <c r="AV185" s="50"/>
      <c r="AW185" s="50"/>
      <c r="AX185" s="50"/>
      <c r="AY185" s="50"/>
      <c r="AZ185" s="50"/>
    </row>
    <row r="186" spans="1:55">
      <c r="B186" s="197" t="str">
        <f>'1_Training Plan'!C187</f>
        <v>Analyst respirator training</v>
      </c>
      <c r="C186" s="196">
        <f>'1_Training Plan'!D187</f>
        <v>2</v>
      </c>
      <c r="D186" s="458">
        <v>2</v>
      </c>
      <c r="E186" s="414">
        <v>85000</v>
      </c>
      <c r="F186" s="114">
        <v>0</v>
      </c>
      <c r="G186" s="415">
        <f t="shared" si="18"/>
        <v>1416.6666666666667</v>
      </c>
      <c r="H186" s="416">
        <f t="shared" si="19"/>
        <v>0</v>
      </c>
      <c r="I186" s="416">
        <f t="shared" si="20"/>
        <v>4</v>
      </c>
      <c r="J186" s="457"/>
      <c r="K186" s="457"/>
      <c r="L186" s="457"/>
      <c r="N186" s="46"/>
      <c r="O186" s="46"/>
      <c r="P186" s="46"/>
      <c r="Q186" s="46"/>
      <c r="R186" s="46"/>
      <c r="S186" s="56"/>
      <c r="T186" s="56"/>
      <c r="X186" s="50"/>
      <c r="Y186" s="50"/>
      <c r="Z186" s="50"/>
      <c r="AB186" s="50"/>
      <c r="AC186" s="50"/>
      <c r="AD186" s="50"/>
      <c r="AE186" s="50"/>
      <c r="AF186" s="50"/>
      <c r="AG186" s="50"/>
      <c r="AH186" s="50"/>
      <c r="AI186" s="50"/>
      <c r="AJ186" s="50"/>
      <c r="AK186" s="50"/>
      <c r="AL186" s="50"/>
      <c r="AM186" s="50"/>
      <c r="AN186" s="50"/>
      <c r="AO186" s="50"/>
      <c r="AP186" s="50"/>
      <c r="AQ186" s="50"/>
      <c r="AR186" s="50"/>
      <c r="AS186" s="50"/>
      <c r="AT186" s="50"/>
      <c r="AU186" s="50"/>
      <c r="AV186" s="50"/>
      <c r="AW186" s="50"/>
      <c r="AX186" s="50"/>
      <c r="AY186" s="50"/>
      <c r="AZ186" s="50"/>
    </row>
    <row r="187" spans="1:55">
      <c r="B187" s="197" t="str">
        <f>'1_Training Plan'!C188</f>
        <v>Mastering Employment Relations &amp; Negotiations Skills</v>
      </c>
      <c r="C187" s="196">
        <v>6</v>
      </c>
      <c r="D187" s="458">
        <v>1</v>
      </c>
      <c r="E187" s="414">
        <v>85000</v>
      </c>
      <c r="F187" s="114">
        <v>0</v>
      </c>
      <c r="G187" s="415">
        <f t="shared" si="18"/>
        <v>2125</v>
      </c>
      <c r="H187" s="416">
        <f t="shared" si="19"/>
        <v>0</v>
      </c>
      <c r="I187" s="416">
        <f t="shared" si="20"/>
        <v>6</v>
      </c>
      <c r="J187" s="457"/>
      <c r="K187" s="457"/>
      <c r="L187" s="457"/>
      <c r="N187" s="46"/>
      <c r="O187" s="46"/>
      <c r="P187" s="46"/>
      <c r="Q187" s="46"/>
      <c r="R187" s="46"/>
      <c r="S187" s="56"/>
      <c r="T187" s="56"/>
      <c r="X187" s="50"/>
      <c r="Y187" s="50"/>
      <c r="Z187" s="50"/>
      <c r="AB187" s="50"/>
      <c r="AC187" s="50"/>
      <c r="AD187" s="50"/>
      <c r="AE187" s="50"/>
      <c r="AF187" s="50"/>
      <c r="AG187" s="50"/>
      <c r="AH187" s="50"/>
      <c r="AI187" s="50"/>
      <c r="AJ187" s="50"/>
      <c r="AK187" s="50"/>
      <c r="AL187" s="50"/>
      <c r="AM187" s="50"/>
      <c r="AN187" s="50"/>
      <c r="AO187" s="50"/>
      <c r="AP187" s="50"/>
      <c r="AQ187" s="50"/>
      <c r="AR187" s="50"/>
      <c r="AS187" s="50"/>
      <c r="AT187" s="50"/>
      <c r="AU187" s="50"/>
      <c r="AV187" s="50"/>
      <c r="AW187" s="50"/>
      <c r="AX187" s="50"/>
      <c r="AY187" s="50"/>
      <c r="AZ187" s="50"/>
    </row>
    <row r="188" spans="1:55">
      <c r="B188" s="197" t="str">
        <f>'1_Training Plan'!C189</f>
        <v>New equipment Vendor FATs</v>
      </c>
      <c r="C188" s="196">
        <f>'1_Training Plan'!D189</f>
        <v>60</v>
      </c>
      <c r="D188" s="458">
        <v>2</v>
      </c>
      <c r="E188" s="414">
        <v>85000</v>
      </c>
      <c r="F188" s="114">
        <v>0</v>
      </c>
      <c r="G188" s="415">
        <f t="shared" ref="G188" si="21">(C188*D188)*(E188/(364-124))</f>
        <v>42500</v>
      </c>
      <c r="H188" s="416">
        <f t="shared" ref="H188" si="22">F188*C188</f>
        <v>0</v>
      </c>
      <c r="I188" s="416">
        <f t="shared" ref="I188" si="23">C188*D188</f>
        <v>120</v>
      </c>
      <c r="N188" s="46"/>
      <c r="O188" s="46"/>
      <c r="P188" s="46"/>
      <c r="Q188" s="46"/>
      <c r="R188" s="46"/>
      <c r="S188" s="56"/>
      <c r="T188" s="56"/>
      <c r="X188" s="50"/>
      <c r="Y188" s="50"/>
      <c r="Z188" s="50"/>
      <c r="AB188" s="50"/>
      <c r="AC188" s="50"/>
      <c r="AD188" s="50"/>
      <c r="AE188" s="50"/>
      <c r="AF188" s="50"/>
      <c r="AG188" s="50"/>
      <c r="AH188" s="50"/>
      <c r="AI188" s="50"/>
      <c r="AJ188" s="50"/>
      <c r="AK188" s="50"/>
      <c r="AL188" s="50"/>
      <c r="AM188" s="50"/>
      <c r="AN188" s="50"/>
      <c r="AO188" s="50"/>
      <c r="AP188" s="50"/>
      <c r="AQ188" s="50"/>
      <c r="AR188" s="50"/>
      <c r="AS188" s="50"/>
      <c r="AT188" s="50"/>
      <c r="AU188" s="50"/>
      <c r="AV188" s="50"/>
      <c r="AW188" s="50"/>
      <c r="AX188" s="50"/>
      <c r="AY188" s="50"/>
      <c r="AZ188" s="50"/>
    </row>
    <row r="189" spans="1:55" s="43" customFormat="1" ht="18.75" customHeight="1">
      <c r="A189" s="121" t="s">
        <v>78</v>
      </c>
      <c r="B189" s="111"/>
      <c r="F189" s="335"/>
      <c r="G189" s="336"/>
      <c r="N189" s="46"/>
      <c r="O189" s="46"/>
      <c r="P189" s="46"/>
      <c r="Q189" s="46"/>
      <c r="R189" s="46"/>
      <c r="S189" s="46"/>
      <c r="T189" s="46"/>
      <c r="U189" s="46"/>
      <c r="V189" s="46"/>
      <c r="W189" s="46"/>
      <c r="X189" s="46"/>
      <c r="Y189" s="46"/>
      <c r="Z189" s="46"/>
      <c r="AA189" s="46"/>
      <c r="AB189" s="46"/>
      <c r="AC189" s="46"/>
      <c r="AD189" s="46"/>
      <c r="AE189" s="46"/>
      <c r="AF189" s="46"/>
      <c r="AG189" s="46"/>
      <c r="AH189" s="46"/>
      <c r="AI189" s="46"/>
      <c r="AJ189" s="46"/>
      <c r="AK189" s="46"/>
      <c r="AL189" s="46"/>
      <c r="AM189" s="46"/>
      <c r="AN189" s="46"/>
      <c r="AO189" s="46"/>
      <c r="AP189" s="46"/>
      <c r="AQ189" s="46"/>
      <c r="AR189" s="46"/>
      <c r="AS189" s="46"/>
      <c r="AT189" s="46"/>
      <c r="AU189" s="46"/>
      <c r="AV189" s="46"/>
      <c r="AW189" s="46"/>
      <c r="AX189" s="46"/>
      <c r="AY189" s="46"/>
      <c r="AZ189" s="46"/>
      <c r="BA189" s="46"/>
      <c r="BB189" s="46"/>
      <c r="BC189" s="46"/>
    </row>
    <row r="190" spans="1:55" ht="31.5" customHeight="1">
      <c r="B190" s="147"/>
      <c r="C190" s="354" t="s">
        <v>556</v>
      </c>
      <c r="D190" s="355" t="s">
        <v>557</v>
      </c>
      <c r="E190" s="356"/>
      <c r="F190" s="357"/>
      <c r="G190" s="365" t="s">
        <v>15</v>
      </c>
      <c r="H190" s="358" t="s">
        <v>558</v>
      </c>
      <c r="I190" s="358" t="s">
        <v>555</v>
      </c>
      <c r="M190" s="48"/>
      <c r="N190" s="46"/>
      <c r="O190" s="82"/>
      <c r="P190" s="46"/>
      <c r="Q190" s="46"/>
      <c r="R190" s="46"/>
      <c r="S190" s="56"/>
      <c r="T190" s="56"/>
      <c r="U190" s="46"/>
      <c r="V190" s="46"/>
      <c r="W190" s="46"/>
      <c r="X190" s="50"/>
      <c r="Y190" s="50"/>
      <c r="Z190" s="50"/>
      <c r="AB190" s="50"/>
      <c r="AC190" s="50"/>
      <c r="AD190" s="50"/>
      <c r="AE190" s="50"/>
      <c r="AF190" s="50"/>
      <c r="AG190" s="50"/>
      <c r="AH190" s="50"/>
      <c r="AI190" s="50"/>
      <c r="AJ190" s="50"/>
      <c r="AK190" s="50"/>
      <c r="AL190" s="50"/>
      <c r="AM190" s="50"/>
      <c r="AN190" s="50"/>
      <c r="AO190" s="50"/>
      <c r="AP190" s="50"/>
      <c r="AQ190" s="50"/>
      <c r="AR190" s="50"/>
      <c r="AS190" s="50"/>
      <c r="AT190" s="50"/>
      <c r="AU190" s="50"/>
      <c r="AV190" s="50"/>
      <c r="AW190" s="50"/>
      <c r="AX190" s="50"/>
      <c r="AY190" s="50"/>
      <c r="AZ190" s="50"/>
      <c r="BA190" s="50"/>
      <c r="BB190" s="50"/>
      <c r="BC190" s="50"/>
    </row>
    <row r="191" spans="1:55" s="69" customFormat="1" ht="20.25" customHeight="1">
      <c r="A191" s="101"/>
      <c r="B191" s="148"/>
      <c r="C191" s="359">
        <f>SUM(C9:C188)</f>
        <v>13637</v>
      </c>
      <c r="D191" s="361">
        <f>SUM(D9:D188)</f>
        <v>1301.6249999999991</v>
      </c>
      <c r="E191" s="360"/>
      <c r="F191" s="360"/>
      <c r="G191" s="394">
        <f>SUM(G9:G188)</f>
        <v>8821902.0833333321</v>
      </c>
      <c r="H191" s="361">
        <f>SUM(H9:H188)</f>
        <v>2000</v>
      </c>
      <c r="I191" s="361">
        <f>SUM(I9:I188)</f>
        <v>24908.899999999998</v>
      </c>
      <c r="N191" s="70"/>
      <c r="O191" s="70"/>
      <c r="P191" s="70"/>
      <c r="Q191" s="70"/>
      <c r="R191" s="70"/>
      <c r="S191" s="70"/>
      <c r="T191" s="70"/>
      <c r="U191" s="70"/>
      <c r="V191" s="70"/>
      <c r="W191" s="70"/>
      <c r="X191" s="70"/>
      <c r="Y191" s="70"/>
      <c r="Z191" s="70"/>
      <c r="AA191" s="70"/>
      <c r="AB191" s="70"/>
      <c r="AC191" s="70"/>
      <c r="AD191" s="70"/>
      <c r="AE191" s="70"/>
      <c r="AF191" s="70"/>
      <c r="AG191" s="70"/>
      <c r="AH191" s="70"/>
      <c r="AI191" s="70"/>
      <c r="AJ191" s="70"/>
      <c r="AK191" s="70"/>
      <c r="AL191" s="70"/>
      <c r="AM191" s="70"/>
      <c r="AN191" s="70"/>
      <c r="AO191" s="70"/>
      <c r="AP191" s="70"/>
      <c r="AQ191" s="70"/>
      <c r="AR191" s="70"/>
      <c r="AS191" s="70"/>
      <c r="AT191" s="70"/>
      <c r="AU191" s="70"/>
      <c r="AV191" s="70"/>
      <c r="AW191" s="70"/>
      <c r="AX191" s="70"/>
      <c r="AY191" s="70"/>
      <c r="AZ191" s="70"/>
      <c r="BA191" s="70"/>
      <c r="BB191" s="70"/>
      <c r="BC191" s="70"/>
    </row>
    <row r="192" spans="1:55" s="69" customFormat="1" ht="20.25" customHeight="1">
      <c r="A192" s="101"/>
      <c r="B192" s="187"/>
      <c r="C192" s="188"/>
      <c r="D192" s="189"/>
      <c r="E192" s="159"/>
      <c r="F192" s="159"/>
      <c r="G192" s="159"/>
      <c r="H192" s="159"/>
      <c r="I192" s="159"/>
      <c r="J192" s="120"/>
      <c r="N192" s="70"/>
      <c r="O192" s="70"/>
      <c r="P192" s="70"/>
      <c r="Q192" s="70"/>
      <c r="R192" s="70"/>
      <c r="S192" s="70"/>
      <c r="T192" s="70"/>
      <c r="U192" s="70"/>
      <c r="V192" s="70"/>
      <c r="W192" s="70"/>
      <c r="X192" s="70"/>
      <c r="Y192" s="70"/>
      <c r="Z192" s="70"/>
      <c r="AA192" s="70"/>
      <c r="AB192" s="70"/>
      <c r="AC192" s="70"/>
      <c r="AD192" s="70"/>
      <c r="AE192" s="70"/>
      <c r="AF192" s="70"/>
      <c r="AG192" s="70"/>
      <c r="AH192" s="70"/>
      <c r="AI192" s="70"/>
      <c r="AJ192" s="70"/>
      <c r="AK192" s="70"/>
      <c r="AL192" s="70"/>
      <c r="AM192" s="70"/>
      <c r="AN192" s="70"/>
      <c r="AO192" s="70"/>
      <c r="AP192" s="70"/>
      <c r="AQ192" s="70"/>
      <c r="AR192" s="70"/>
      <c r="AS192" s="70"/>
      <c r="AT192" s="70"/>
      <c r="AU192" s="70"/>
      <c r="AV192" s="70"/>
      <c r="AW192" s="70"/>
      <c r="AX192" s="70"/>
      <c r="AY192" s="70"/>
      <c r="AZ192" s="70"/>
      <c r="BA192" s="70"/>
      <c r="BB192" s="70"/>
      <c r="BC192" s="70"/>
    </row>
    <row r="193" spans="1:58" ht="36" customHeight="1">
      <c r="D193" s="110"/>
      <c r="J193" s="274"/>
      <c r="K193" s="43"/>
      <c r="L193" s="43"/>
      <c r="M193" s="43"/>
      <c r="N193" s="46"/>
      <c r="O193" s="46"/>
      <c r="P193" s="46"/>
      <c r="Q193" s="46"/>
      <c r="R193" s="46"/>
      <c r="S193" s="56"/>
      <c r="T193" s="56"/>
      <c r="U193" s="46"/>
      <c r="V193" s="46"/>
      <c r="W193" s="46"/>
      <c r="X193" s="50"/>
      <c r="Y193" s="50"/>
      <c r="Z193" s="50"/>
      <c r="AB193" s="50"/>
      <c r="AC193" s="50"/>
      <c r="AD193" s="50"/>
      <c r="AE193" s="50"/>
      <c r="AF193" s="50"/>
      <c r="AG193" s="50"/>
      <c r="AH193" s="50"/>
      <c r="AI193" s="50"/>
      <c r="AJ193" s="50"/>
      <c r="AK193" s="50"/>
      <c r="AL193" s="50"/>
      <c r="AM193" s="50"/>
      <c r="AN193" s="50"/>
      <c r="AO193" s="50"/>
      <c r="AP193" s="50"/>
      <c r="AQ193" s="50"/>
      <c r="AR193" s="50"/>
      <c r="AS193" s="50"/>
      <c r="AT193" s="50"/>
      <c r="AU193" s="50"/>
      <c r="AV193" s="50"/>
      <c r="AW193" s="50"/>
      <c r="AX193" s="50"/>
      <c r="AY193" s="50"/>
      <c r="AZ193" s="50"/>
      <c r="BA193" s="50"/>
      <c r="BB193" s="50"/>
      <c r="BC193" s="50"/>
    </row>
    <row r="194" spans="1:58" s="51" customFormat="1" ht="21" customHeight="1">
      <c r="B194" s="374" t="s">
        <v>559</v>
      </c>
      <c r="C194" s="375"/>
      <c r="D194" s="376"/>
      <c r="E194" s="378"/>
      <c r="F194" s="378"/>
      <c r="G194" s="378"/>
      <c r="H194" s="378"/>
      <c r="I194" s="378"/>
      <c r="J194" s="275"/>
      <c r="K194" s="324"/>
      <c r="N194" s="46"/>
      <c r="O194" s="46"/>
      <c r="P194" s="46"/>
      <c r="Q194" s="46"/>
      <c r="R194" s="46"/>
      <c r="S194" s="56"/>
      <c r="T194" s="56"/>
      <c r="U194" s="46"/>
      <c r="V194" s="46"/>
      <c r="W194" s="46"/>
      <c r="X194" s="60"/>
      <c r="Y194" s="60"/>
      <c r="Z194" s="60"/>
      <c r="AA194" s="60"/>
      <c r="AB194" s="60"/>
      <c r="AC194" s="60"/>
      <c r="AD194" s="60"/>
      <c r="AE194" s="60"/>
      <c r="AF194" s="60"/>
      <c r="AG194" s="60"/>
      <c r="AH194" s="60"/>
      <c r="AI194" s="60"/>
      <c r="AJ194" s="60"/>
      <c r="AK194" s="60"/>
      <c r="AL194" s="60"/>
      <c r="AM194" s="60"/>
      <c r="AN194" s="60"/>
      <c r="AO194" s="60"/>
      <c r="AP194" s="60"/>
      <c r="AQ194" s="60"/>
      <c r="AR194" s="60"/>
      <c r="AS194" s="60"/>
      <c r="AT194" s="60"/>
      <c r="AU194" s="60"/>
      <c r="AV194" s="60"/>
      <c r="AW194" s="60"/>
      <c r="AX194" s="60"/>
      <c r="AY194" s="60"/>
      <c r="AZ194" s="60"/>
      <c r="BA194" s="60"/>
      <c r="BB194" s="60"/>
      <c r="BC194" s="60"/>
    </row>
    <row r="195" spans="1:58" s="43" customFormat="1" ht="14.4">
      <c r="A195" s="99"/>
      <c r="B195" s="57"/>
      <c r="E195" s="518" t="s">
        <v>560</v>
      </c>
      <c r="F195" s="519"/>
      <c r="G195" s="522" t="s">
        <v>561</v>
      </c>
      <c r="H195" s="523"/>
      <c r="I195" s="523"/>
      <c r="J195" s="524"/>
      <c r="M195" s="92"/>
      <c r="N195" s="92"/>
      <c r="Q195" s="46"/>
      <c r="R195" s="46"/>
      <c r="S195" s="46"/>
      <c r="T195" s="46"/>
      <c r="U195" s="46"/>
      <c r="V195" s="46"/>
      <c r="W195" s="46"/>
      <c r="X195" s="46"/>
      <c r="Y195" s="46"/>
      <c r="Z195" s="46"/>
      <c r="AA195" s="46"/>
      <c r="AB195" s="46"/>
      <c r="AC195" s="46"/>
      <c r="AD195" s="46"/>
      <c r="AE195" s="46"/>
      <c r="AF195" s="46"/>
      <c r="AG195" s="46"/>
      <c r="AH195" s="46"/>
      <c r="AI195" s="46"/>
      <c r="AJ195" s="46"/>
      <c r="AK195" s="46"/>
      <c r="AL195" s="46"/>
      <c r="AM195" s="46"/>
      <c r="AN195" s="46"/>
      <c r="AO195" s="46"/>
      <c r="AP195" s="46"/>
      <c r="AQ195" s="46"/>
      <c r="AR195" s="46"/>
      <c r="AS195" s="46"/>
      <c r="AT195" s="46"/>
      <c r="AU195" s="46"/>
      <c r="AV195" s="46"/>
      <c r="AW195" s="46"/>
      <c r="AX195" s="46"/>
      <c r="AY195" s="46"/>
      <c r="AZ195" s="46"/>
      <c r="BA195" s="46"/>
      <c r="BB195" s="46"/>
      <c r="BC195" s="46"/>
      <c r="BD195" s="46"/>
      <c r="BE195" s="46"/>
      <c r="BF195" s="46"/>
    </row>
    <row r="196" spans="1:58" s="43" customFormat="1" ht="39.6">
      <c r="A196" s="99"/>
      <c r="B196" s="135" t="s">
        <v>562</v>
      </c>
      <c r="C196" s="137" t="s">
        <v>563</v>
      </c>
      <c r="D196" s="145" t="s">
        <v>564</v>
      </c>
      <c r="E196" s="161" t="s">
        <v>565</v>
      </c>
      <c r="F196" s="162" t="s">
        <v>566</v>
      </c>
      <c r="G196" s="395" t="s">
        <v>567</v>
      </c>
      <c r="H196" s="350" t="s">
        <v>568</v>
      </c>
      <c r="I196" s="351" t="s">
        <v>569</v>
      </c>
      <c r="J196" s="352" t="s">
        <v>25</v>
      </c>
      <c r="M196" s="92"/>
      <c r="N196" s="92"/>
      <c r="Q196" s="46"/>
      <c r="R196" s="46"/>
      <c r="S196" s="46"/>
      <c r="T196" s="46"/>
      <c r="U196" s="46"/>
      <c r="V196" s="46"/>
      <c r="W196" s="46"/>
      <c r="X196" s="46"/>
      <c r="Y196" s="46"/>
      <c r="Z196" s="46"/>
      <c r="AA196" s="46"/>
      <c r="AB196" s="46"/>
      <c r="AC196" s="46"/>
      <c r="AD196" s="46"/>
      <c r="AE196" s="46"/>
      <c r="AF196" s="46"/>
      <c r="AG196" s="46"/>
      <c r="AH196" s="46"/>
      <c r="AI196" s="46"/>
      <c r="AJ196" s="46"/>
      <c r="AK196" s="46"/>
      <c r="AL196" s="46"/>
      <c r="AM196" s="46"/>
      <c r="AN196" s="46"/>
      <c r="AO196" s="46"/>
      <c r="AP196" s="46"/>
      <c r="AQ196" s="46"/>
      <c r="AR196" s="46"/>
      <c r="AS196" s="46"/>
      <c r="AT196" s="46"/>
      <c r="AU196" s="46"/>
      <c r="AV196" s="46"/>
      <c r="AW196" s="46"/>
      <c r="AX196" s="46"/>
      <c r="AY196" s="46"/>
      <c r="AZ196" s="46"/>
      <c r="BA196" s="46"/>
      <c r="BB196" s="46"/>
      <c r="BC196" s="46"/>
      <c r="BD196" s="46"/>
      <c r="BE196" s="46"/>
      <c r="BF196" s="46"/>
    </row>
    <row r="197" spans="1:58" s="43" customFormat="1">
      <c r="A197" s="462"/>
      <c r="B197" s="459" t="str">
        <f t="shared" ref="B197:B228" si="24">B9</f>
        <v>Coaching skills for managers</v>
      </c>
      <c r="C197" s="134" t="s">
        <v>570</v>
      </c>
      <c r="D197" s="276" t="s">
        <v>571</v>
      </c>
      <c r="E197" s="140">
        <v>25200</v>
      </c>
      <c r="F197" s="139">
        <f>D9</f>
        <v>5</v>
      </c>
      <c r="G197" s="142"/>
      <c r="H197" s="143"/>
      <c r="I197" s="144">
        <f>H197/(364-104)</f>
        <v>0</v>
      </c>
      <c r="J197" s="326">
        <f t="shared" ref="J197:J212" si="25">G197*I197</f>
        <v>0</v>
      </c>
      <c r="M197" s="92"/>
      <c r="N197" s="92"/>
      <c r="Q197" s="46"/>
      <c r="R197" s="46"/>
      <c r="S197" s="46"/>
      <c r="T197" s="46"/>
      <c r="U197" s="46"/>
      <c r="V197" s="46"/>
      <c r="W197" s="46"/>
      <c r="X197" s="46"/>
      <c r="Y197" s="46"/>
      <c r="Z197" s="46"/>
      <c r="AA197" s="46"/>
      <c r="AB197" s="46"/>
      <c r="AC197" s="46"/>
      <c r="AD197" s="46"/>
      <c r="AE197" s="46"/>
      <c r="AF197" s="46"/>
      <c r="AG197" s="46"/>
      <c r="AH197" s="46"/>
      <c r="AI197" s="46"/>
      <c r="AJ197" s="46"/>
      <c r="AK197" s="46"/>
      <c r="AL197" s="46"/>
      <c r="AM197" s="46"/>
      <c r="AN197" s="46"/>
      <c r="AO197" s="46"/>
      <c r="AP197" s="46"/>
      <c r="AQ197" s="46"/>
      <c r="AR197" s="46"/>
      <c r="AS197" s="46"/>
      <c r="AT197" s="46"/>
      <c r="AU197" s="46"/>
      <c r="AV197" s="46"/>
      <c r="AW197" s="46"/>
      <c r="AX197" s="46"/>
      <c r="AY197" s="46"/>
      <c r="AZ197" s="46"/>
      <c r="BA197" s="46"/>
      <c r="BB197" s="46"/>
      <c r="BC197" s="46"/>
      <c r="BD197" s="46"/>
      <c r="BE197" s="46"/>
      <c r="BF197" s="46"/>
    </row>
    <row r="198" spans="1:58" s="43" customFormat="1" ht="14.4">
      <c r="A198" s="462"/>
      <c r="B198" s="459" t="str">
        <f t="shared" si="24"/>
        <v>Mentoring skills for managers</v>
      </c>
      <c r="C198" s="132" t="s">
        <v>570</v>
      </c>
      <c r="D198" s="276" t="s">
        <v>571</v>
      </c>
      <c r="E198" s="141">
        <v>18000</v>
      </c>
      <c r="F198" s="139">
        <f>D10</f>
        <v>5</v>
      </c>
      <c r="G198" s="138"/>
      <c r="H198" s="113"/>
      <c r="I198" s="112">
        <f>H198/(364-104)</f>
        <v>0</v>
      </c>
      <c r="J198" s="327">
        <f t="shared" si="25"/>
        <v>0</v>
      </c>
      <c r="K198" s="325"/>
      <c r="M198" s="517"/>
      <c r="N198" s="517"/>
      <c r="O198" s="517"/>
      <c r="Q198" s="46"/>
      <c r="R198" s="46"/>
      <c r="S198" s="46"/>
      <c r="T198" s="46"/>
      <c r="U198" s="46"/>
      <c r="V198" s="46"/>
      <c r="W198" s="46"/>
      <c r="X198" s="46"/>
      <c r="Y198" s="46"/>
      <c r="Z198" s="46"/>
      <c r="AA198" s="46"/>
      <c r="AB198" s="46"/>
      <c r="AC198" s="46"/>
      <c r="AD198" s="46"/>
      <c r="AE198" s="46"/>
      <c r="AF198" s="46"/>
      <c r="AG198" s="46"/>
      <c r="AH198" s="46"/>
      <c r="AI198" s="46"/>
      <c r="AJ198" s="46"/>
      <c r="AK198" s="46"/>
      <c r="AL198" s="46"/>
      <c r="AM198" s="46"/>
      <c r="AN198" s="46"/>
      <c r="AO198" s="46"/>
      <c r="AP198" s="46"/>
      <c r="AQ198" s="46"/>
      <c r="AR198" s="46"/>
      <c r="AS198" s="46"/>
      <c r="AT198" s="46"/>
      <c r="AU198" s="46"/>
      <c r="AV198" s="46"/>
      <c r="AW198" s="46"/>
      <c r="AX198" s="46"/>
      <c r="AY198" s="46"/>
      <c r="AZ198" s="46"/>
      <c r="BA198" s="46"/>
      <c r="BB198" s="46"/>
      <c r="BC198" s="46"/>
      <c r="BD198" s="46"/>
      <c r="BE198" s="46"/>
      <c r="BF198" s="46"/>
    </row>
    <row r="199" spans="1:58" s="43" customFormat="1" ht="14.4">
      <c r="A199" s="461"/>
      <c r="B199" s="459" t="str">
        <f t="shared" si="24"/>
        <v xml:space="preserve">Coaching &amp; Mentoring </v>
      </c>
      <c r="C199" s="134" t="s">
        <v>572</v>
      </c>
      <c r="D199" s="276" t="s">
        <v>573</v>
      </c>
      <c r="E199" s="141"/>
      <c r="F199" s="139"/>
      <c r="G199" s="142">
        <v>9</v>
      </c>
      <c r="H199" s="143">
        <v>85000</v>
      </c>
      <c r="I199" s="144">
        <f>H199/(364-104)</f>
        <v>326.92307692307691</v>
      </c>
      <c r="J199" s="326">
        <f>G199*I199</f>
        <v>2942.3076923076924</v>
      </c>
      <c r="K199" s="322"/>
      <c r="M199" s="123"/>
      <c r="N199" s="123"/>
      <c r="O199" s="123"/>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row>
    <row r="200" spans="1:58" s="43" customFormat="1" ht="14.4">
      <c r="A200" s="461"/>
      <c r="B200" s="459" t="str">
        <f t="shared" si="24"/>
        <v>Certificate in Leadership Development - MTU</v>
      </c>
      <c r="C200" s="132" t="s">
        <v>574</v>
      </c>
      <c r="D200" s="276" t="s">
        <v>571</v>
      </c>
      <c r="E200" s="141">
        <v>25000</v>
      </c>
      <c r="F200" s="139">
        <f>D12</f>
        <v>40</v>
      </c>
      <c r="G200" s="138"/>
      <c r="H200" s="113"/>
      <c r="I200" s="278">
        <f t="shared" ref="I200:I212" si="26">H200/(364-104)</f>
        <v>0</v>
      </c>
      <c r="J200" s="327">
        <f t="shared" si="25"/>
        <v>0</v>
      </c>
      <c r="K200" s="99"/>
      <c r="L200" s="124"/>
      <c r="M200" s="125"/>
      <c r="N200" s="321"/>
      <c r="P200" s="46"/>
      <c r="Q200" s="46"/>
      <c r="R200" s="46"/>
      <c r="S200" s="46"/>
      <c r="T200" s="46"/>
      <c r="U200" s="56"/>
      <c r="V200" s="56"/>
      <c r="W200" s="46"/>
      <c r="X200" s="46"/>
      <c r="Y200" s="46"/>
      <c r="Z200" s="46"/>
      <c r="AA200" s="46"/>
      <c r="AB200" s="46"/>
      <c r="AC200" s="46"/>
      <c r="AD200" s="46"/>
      <c r="AE200" s="46"/>
      <c r="AF200" s="46"/>
      <c r="AG200" s="46"/>
      <c r="AH200" s="46"/>
      <c r="AI200" s="46"/>
      <c r="AJ200" s="46"/>
      <c r="AK200" s="46"/>
      <c r="AL200" s="46"/>
      <c r="AM200" s="46"/>
      <c r="AN200" s="46"/>
      <c r="AO200" s="46"/>
      <c r="AP200" s="46"/>
      <c r="AQ200" s="46"/>
      <c r="AR200" s="46"/>
      <c r="AS200" s="46"/>
      <c r="AT200" s="46"/>
      <c r="AU200" s="46"/>
      <c r="AV200" s="46"/>
      <c r="AW200" s="46"/>
      <c r="AX200" s="46"/>
      <c r="AY200" s="46"/>
      <c r="AZ200" s="46"/>
      <c r="BA200" s="46"/>
      <c r="BB200" s="46"/>
      <c r="BC200" s="46"/>
      <c r="BD200" s="46"/>
      <c r="BE200" s="46"/>
    </row>
    <row r="201" spans="1:58" s="43" customFormat="1" ht="14.4">
      <c r="A201" s="462"/>
      <c r="B201" s="459" t="str">
        <f t="shared" si="24"/>
        <v>Lean Six Sigma - Black Belt</v>
      </c>
      <c r="C201" s="134" t="s">
        <v>574</v>
      </c>
      <c r="D201" s="276" t="s">
        <v>571</v>
      </c>
      <c r="E201" s="141">
        <v>23750</v>
      </c>
      <c r="F201" s="139">
        <f>D13</f>
        <v>12</v>
      </c>
      <c r="G201" s="142"/>
      <c r="H201" s="273"/>
      <c r="I201" s="144">
        <f t="shared" si="26"/>
        <v>0</v>
      </c>
      <c r="J201" s="326">
        <f t="shared" si="25"/>
        <v>0</v>
      </c>
      <c r="K201" s="99"/>
      <c r="L201" s="124"/>
      <c r="M201" s="125"/>
      <c r="N201" s="126"/>
      <c r="P201" s="46"/>
      <c r="Q201" s="46"/>
      <c r="R201" s="46"/>
      <c r="S201" s="46"/>
      <c r="T201" s="46"/>
      <c r="U201" s="56"/>
      <c r="V201" s="56"/>
      <c r="W201" s="46"/>
      <c r="X201" s="46"/>
      <c r="Y201" s="46"/>
      <c r="Z201" s="46"/>
      <c r="AA201" s="46"/>
      <c r="AB201" s="46"/>
      <c r="AC201" s="46"/>
      <c r="AD201" s="46"/>
      <c r="AE201" s="46"/>
      <c r="AF201" s="46"/>
      <c r="AG201" s="46"/>
      <c r="AH201" s="46"/>
      <c r="AI201" s="46"/>
      <c r="AJ201" s="46"/>
      <c r="AK201" s="46"/>
      <c r="AL201" s="46"/>
      <c r="AM201" s="46"/>
      <c r="AN201" s="46"/>
      <c r="AO201" s="46"/>
      <c r="AP201" s="46"/>
      <c r="AQ201" s="46"/>
      <c r="AR201" s="46"/>
      <c r="AS201" s="46"/>
      <c r="AT201" s="46"/>
      <c r="AU201" s="46"/>
      <c r="AV201" s="46"/>
      <c r="AW201" s="46"/>
      <c r="AX201" s="46"/>
      <c r="AY201" s="46"/>
      <c r="AZ201" s="46"/>
      <c r="BA201" s="46"/>
      <c r="BB201" s="46"/>
      <c r="BC201" s="46"/>
      <c r="BD201" s="46"/>
      <c r="BE201" s="46"/>
    </row>
    <row r="202" spans="1:58" s="43" customFormat="1" ht="14.4">
      <c r="A202" s="461"/>
      <c r="B202" s="459" t="str">
        <f t="shared" si="24"/>
        <v>Lean Six Sigma - White Belt</v>
      </c>
      <c r="C202" s="132" t="s">
        <v>575</v>
      </c>
      <c r="D202" s="276" t="s">
        <v>573</v>
      </c>
      <c r="E202" s="141"/>
      <c r="F202" s="139"/>
      <c r="G202" s="138">
        <v>0.13</v>
      </c>
      <c r="H202" s="113">
        <v>85000</v>
      </c>
      <c r="I202" s="278">
        <f t="shared" si="26"/>
        <v>326.92307692307691</v>
      </c>
      <c r="J202" s="327">
        <f t="shared" si="25"/>
        <v>42.5</v>
      </c>
      <c r="K202" s="99"/>
      <c r="L202" s="124"/>
      <c r="M202" s="125"/>
      <c r="N202" s="126"/>
      <c r="P202" s="46"/>
      <c r="Q202" s="46"/>
      <c r="R202" s="46"/>
      <c r="S202" s="46"/>
      <c r="T202" s="46"/>
      <c r="U202" s="56"/>
      <c r="V202" s="56"/>
      <c r="W202" s="46"/>
      <c r="X202" s="46"/>
      <c r="Y202" s="46"/>
      <c r="Z202" s="46"/>
      <c r="AA202" s="46"/>
      <c r="AB202" s="46"/>
      <c r="AC202" s="46"/>
      <c r="AD202" s="46"/>
      <c r="AE202" s="46"/>
      <c r="AF202" s="46"/>
      <c r="AG202" s="46"/>
      <c r="AH202" s="46"/>
      <c r="AI202" s="46"/>
      <c r="AJ202" s="46"/>
      <c r="AK202" s="46"/>
      <c r="AL202" s="46"/>
      <c r="AM202" s="46"/>
      <c r="AN202" s="46"/>
      <c r="AO202" s="46"/>
      <c r="AP202" s="46"/>
      <c r="AQ202" s="46"/>
      <c r="AR202" s="46"/>
      <c r="AS202" s="46"/>
      <c r="AT202" s="46"/>
      <c r="AU202" s="46"/>
      <c r="AV202" s="46"/>
      <c r="AW202" s="46"/>
      <c r="AX202" s="46"/>
      <c r="AY202" s="46"/>
      <c r="AZ202" s="46"/>
      <c r="BA202" s="46"/>
      <c r="BB202" s="46"/>
      <c r="BC202" s="46"/>
      <c r="BD202" s="46"/>
      <c r="BE202" s="46"/>
    </row>
    <row r="203" spans="1:58" s="43" customFormat="1" ht="14.4">
      <c r="A203" s="462"/>
      <c r="B203" s="459" t="str">
        <f t="shared" si="24"/>
        <v>Lean Six Sigma - Green Belt</v>
      </c>
      <c r="C203" s="134" t="s">
        <v>574</v>
      </c>
      <c r="D203" s="276" t="s">
        <v>571</v>
      </c>
      <c r="E203" s="141">
        <v>27000</v>
      </c>
      <c r="F203" s="139">
        <f>D15</f>
        <v>9</v>
      </c>
      <c r="G203" s="142"/>
      <c r="H203" s="143"/>
      <c r="I203" s="144">
        <f t="shared" si="26"/>
        <v>0</v>
      </c>
      <c r="J203" s="326">
        <f t="shared" si="25"/>
        <v>0</v>
      </c>
      <c r="K203" s="99"/>
      <c r="L203" s="124"/>
      <c r="M203" s="125"/>
      <c r="N203" s="126"/>
      <c r="P203" s="46"/>
      <c r="Q203" s="46"/>
      <c r="R203" s="46"/>
      <c r="S203" s="46"/>
      <c r="T203" s="46"/>
      <c r="U203" s="56"/>
      <c r="V203" s="56"/>
      <c r="W203" s="46"/>
      <c r="X203" s="46"/>
      <c r="Y203" s="46"/>
      <c r="Z203" s="46"/>
      <c r="AA203" s="46"/>
      <c r="AB203" s="46"/>
      <c r="AC203" s="46"/>
      <c r="AD203" s="46"/>
      <c r="AE203" s="46"/>
      <c r="AF203" s="46"/>
      <c r="AG203" s="46"/>
      <c r="AH203" s="46"/>
      <c r="AI203" s="46"/>
      <c r="AJ203" s="46"/>
      <c r="AK203" s="46"/>
      <c r="AL203" s="46"/>
      <c r="AM203" s="46"/>
      <c r="AN203" s="46"/>
      <c r="AO203" s="46"/>
      <c r="AP203" s="46"/>
      <c r="AQ203" s="46"/>
      <c r="AR203" s="46"/>
      <c r="AS203" s="46"/>
      <c r="AT203" s="46"/>
      <c r="AU203" s="46"/>
      <c r="AV203" s="46"/>
      <c r="AW203" s="46"/>
      <c r="AX203" s="46"/>
      <c r="AY203" s="46"/>
      <c r="AZ203" s="46"/>
      <c r="BA203" s="46"/>
      <c r="BB203" s="46"/>
      <c r="BC203" s="46"/>
      <c r="BD203" s="46"/>
      <c r="BE203" s="46"/>
    </row>
    <row r="204" spans="1:58" s="43" customFormat="1" ht="14.4">
      <c r="A204" s="462"/>
      <c r="B204" s="459" t="str">
        <f t="shared" si="24"/>
        <v>Lean Six Sigma - Yellow Belt</v>
      </c>
      <c r="C204" s="132" t="s">
        <v>576</v>
      </c>
      <c r="D204" s="276" t="s">
        <v>571</v>
      </c>
      <c r="E204" s="141">
        <v>33750</v>
      </c>
      <c r="F204" s="139">
        <f>D16</f>
        <v>3</v>
      </c>
      <c r="G204" s="138"/>
      <c r="H204" s="113"/>
      <c r="I204" s="278">
        <f t="shared" si="26"/>
        <v>0</v>
      </c>
      <c r="J204" s="327">
        <f t="shared" si="25"/>
        <v>0</v>
      </c>
      <c r="K204" s="99"/>
      <c r="L204" s="124"/>
      <c r="M204" s="125"/>
      <c r="N204" s="126"/>
      <c r="P204" s="46"/>
      <c r="Q204" s="46"/>
      <c r="R204" s="46"/>
      <c r="S204" s="46"/>
      <c r="T204" s="46"/>
      <c r="U204" s="56"/>
      <c r="V204" s="56"/>
      <c r="W204" s="46"/>
      <c r="X204" s="46"/>
      <c r="Y204" s="46"/>
      <c r="Z204" s="46"/>
      <c r="AA204" s="46"/>
      <c r="AB204" s="46"/>
      <c r="AC204" s="46"/>
      <c r="AD204" s="46"/>
      <c r="AE204" s="46"/>
      <c r="AF204" s="46"/>
      <c r="AG204" s="46"/>
      <c r="AH204" s="46"/>
      <c r="AI204" s="46"/>
      <c r="AJ204" s="46"/>
      <c r="AK204" s="46"/>
      <c r="AL204" s="46"/>
      <c r="AM204" s="46"/>
      <c r="AN204" s="46"/>
      <c r="AO204" s="46"/>
      <c r="AP204" s="46"/>
      <c r="AQ204" s="46"/>
      <c r="AR204" s="46"/>
      <c r="AS204" s="46"/>
      <c r="AT204" s="46"/>
      <c r="AU204" s="46"/>
      <c r="AV204" s="46"/>
      <c r="AW204" s="46"/>
      <c r="AX204" s="46"/>
      <c r="AY204" s="46"/>
      <c r="AZ204" s="46"/>
      <c r="BA204" s="46"/>
      <c r="BB204" s="46"/>
      <c r="BC204" s="46"/>
      <c r="BD204" s="46"/>
      <c r="BE204" s="46"/>
    </row>
    <row r="205" spans="1:58" s="43" customFormat="1" ht="14.4">
      <c r="A205" s="461"/>
      <c r="B205" s="459" t="str">
        <f t="shared" si="24"/>
        <v>Lockout Tagout Training</v>
      </c>
      <c r="C205" s="134" t="s">
        <v>577</v>
      </c>
      <c r="D205" s="276" t="s">
        <v>573</v>
      </c>
      <c r="E205" s="141"/>
      <c r="F205" s="139"/>
      <c r="G205" s="142">
        <v>1</v>
      </c>
      <c r="H205" s="143">
        <v>85000</v>
      </c>
      <c r="I205" s="144">
        <f t="shared" si="26"/>
        <v>326.92307692307691</v>
      </c>
      <c r="J205" s="326">
        <f t="shared" si="25"/>
        <v>326.92307692307691</v>
      </c>
      <c r="K205" s="99"/>
      <c r="L205" s="124"/>
      <c r="M205" s="125"/>
      <c r="N205" s="126"/>
      <c r="P205" s="46"/>
      <c r="Q205" s="46"/>
      <c r="R205" s="46"/>
      <c r="S205" s="46"/>
      <c r="T205" s="46"/>
      <c r="U205" s="46"/>
      <c r="V205" s="46"/>
      <c r="W205" s="46"/>
      <c r="X205" s="46"/>
      <c r="Y205" s="46"/>
      <c r="Z205" s="46"/>
      <c r="AA205" s="46"/>
      <c r="AB205" s="46"/>
      <c r="AC205" s="46"/>
      <c r="AD205" s="46"/>
      <c r="AE205" s="46"/>
      <c r="AF205" s="46"/>
      <c r="AG205" s="46"/>
      <c r="AH205" s="46"/>
      <c r="AI205" s="46"/>
      <c r="AJ205" s="46"/>
      <c r="AK205" s="46"/>
      <c r="AL205" s="46"/>
      <c r="AM205" s="46"/>
      <c r="AN205" s="46"/>
      <c r="AO205" s="46"/>
      <c r="AP205" s="46"/>
      <c r="AQ205" s="46"/>
      <c r="AR205" s="46"/>
      <c r="AS205" s="46"/>
      <c r="AT205" s="46"/>
      <c r="AU205" s="46"/>
      <c r="AV205" s="46"/>
      <c r="AW205" s="46"/>
      <c r="AX205" s="46"/>
      <c r="AY205" s="46"/>
      <c r="AZ205" s="46"/>
      <c r="BA205" s="46"/>
      <c r="BB205" s="46"/>
      <c r="BC205" s="46"/>
      <c r="BD205" s="46"/>
      <c r="BE205" s="46"/>
    </row>
    <row r="206" spans="1:58" s="43" customFormat="1" ht="14.4">
      <c r="A206" s="461"/>
      <c r="B206" s="459" t="str">
        <f t="shared" si="24"/>
        <v>Lean Fundamentals</v>
      </c>
      <c r="C206" s="132" t="s">
        <v>578</v>
      </c>
      <c r="D206" s="276" t="s">
        <v>573</v>
      </c>
      <c r="E206" s="141"/>
      <c r="F206" s="139"/>
      <c r="G206" s="138">
        <v>0.5</v>
      </c>
      <c r="H206" s="143">
        <v>85000</v>
      </c>
      <c r="I206" s="278">
        <f t="shared" si="26"/>
        <v>326.92307692307691</v>
      </c>
      <c r="J206" s="327">
        <f t="shared" si="25"/>
        <v>163.46153846153845</v>
      </c>
      <c r="K206" s="99"/>
      <c r="L206" s="124"/>
      <c r="M206" s="125"/>
      <c r="N206" s="126"/>
      <c r="P206" s="46"/>
      <c r="Q206" s="46"/>
      <c r="R206" s="46"/>
      <c r="S206" s="46"/>
      <c r="T206" s="46"/>
      <c r="U206" s="56"/>
      <c r="V206" s="56"/>
      <c r="W206" s="46"/>
      <c r="X206" s="46"/>
      <c r="Y206" s="46"/>
      <c r="Z206" s="46"/>
      <c r="AA206" s="46"/>
      <c r="AB206" s="46"/>
      <c r="AC206" s="46"/>
      <c r="AD206" s="46"/>
      <c r="AE206" s="46"/>
      <c r="AF206" s="46"/>
      <c r="AG206" s="46"/>
      <c r="AH206" s="46"/>
      <c r="AI206" s="46"/>
      <c r="AJ206" s="46"/>
      <c r="AK206" s="46"/>
      <c r="AL206" s="46"/>
      <c r="AM206" s="46"/>
      <c r="AN206" s="46"/>
      <c r="AO206" s="46"/>
      <c r="AP206" s="46"/>
      <c r="AQ206" s="46"/>
      <c r="AR206" s="46"/>
      <c r="AS206" s="46"/>
      <c r="AT206" s="46"/>
      <c r="AU206" s="46"/>
      <c r="AV206" s="46"/>
      <c r="AW206" s="46"/>
      <c r="AX206" s="46"/>
      <c r="AY206" s="46"/>
      <c r="AZ206" s="46"/>
      <c r="BA206" s="46"/>
      <c r="BB206" s="46"/>
      <c r="BC206" s="46"/>
      <c r="BD206" s="46"/>
      <c r="BE206" s="46"/>
    </row>
    <row r="207" spans="1:58" s="43" customFormat="1" ht="14.4">
      <c r="A207" s="461"/>
      <c r="B207" s="459" t="str">
        <f t="shared" si="24"/>
        <v>Stryker Lean Tools - Daily Management</v>
      </c>
      <c r="C207" s="134" t="s">
        <v>578</v>
      </c>
      <c r="D207" s="276" t="s">
        <v>573</v>
      </c>
      <c r="E207" s="141"/>
      <c r="F207" s="139"/>
      <c r="G207" s="142">
        <v>1</v>
      </c>
      <c r="H207" s="143">
        <v>85000</v>
      </c>
      <c r="I207" s="144">
        <f t="shared" si="26"/>
        <v>326.92307692307691</v>
      </c>
      <c r="J207" s="326">
        <f t="shared" si="25"/>
        <v>326.92307692307691</v>
      </c>
      <c r="K207" s="99"/>
      <c r="L207" s="124"/>
      <c r="M207" s="125"/>
      <c r="N207" s="126"/>
      <c r="P207" s="46"/>
      <c r="Q207" s="46"/>
      <c r="R207" s="46"/>
      <c r="S207" s="46"/>
      <c r="T207" s="46"/>
      <c r="U207" s="46"/>
      <c r="V207" s="46"/>
      <c r="W207" s="46"/>
      <c r="X207" s="46"/>
      <c r="Y207" s="46"/>
      <c r="Z207" s="46"/>
      <c r="AA207" s="46"/>
      <c r="AB207" s="46"/>
      <c r="AC207" s="46"/>
      <c r="AD207" s="46"/>
      <c r="AE207" s="46"/>
      <c r="AF207" s="46"/>
      <c r="AG207" s="46"/>
      <c r="AH207" s="46"/>
      <c r="AI207" s="46"/>
      <c r="AJ207" s="46"/>
      <c r="AK207" s="46"/>
      <c r="AL207" s="46"/>
      <c r="AM207" s="46"/>
      <c r="AN207" s="46"/>
      <c r="AO207" s="46"/>
      <c r="AP207" s="46"/>
      <c r="AQ207" s="46"/>
      <c r="AR207" s="46"/>
      <c r="AS207" s="46"/>
      <c r="AT207" s="46"/>
      <c r="AU207" s="46"/>
      <c r="AV207" s="46"/>
      <c r="AW207" s="46"/>
      <c r="AX207" s="46"/>
      <c r="AY207" s="46"/>
      <c r="AZ207" s="46"/>
      <c r="BA207" s="46"/>
      <c r="BB207" s="46"/>
      <c r="BC207" s="46"/>
      <c r="BD207" s="46"/>
      <c r="BE207" s="46"/>
    </row>
    <row r="208" spans="1:58" s="43" customFormat="1" ht="14.4">
      <c r="A208" s="461"/>
      <c r="B208" s="459" t="str">
        <f t="shared" si="24"/>
        <v>Stryker Lean - Leader Standard Work</v>
      </c>
      <c r="C208" s="132" t="s">
        <v>578</v>
      </c>
      <c r="D208" s="276" t="s">
        <v>573</v>
      </c>
      <c r="E208" s="141"/>
      <c r="F208" s="139"/>
      <c r="G208" s="138">
        <v>1</v>
      </c>
      <c r="H208" s="143">
        <v>85000</v>
      </c>
      <c r="I208" s="278">
        <f t="shared" si="26"/>
        <v>326.92307692307691</v>
      </c>
      <c r="J208" s="327">
        <f t="shared" si="25"/>
        <v>326.92307692307691</v>
      </c>
      <c r="K208" s="99"/>
      <c r="L208" s="124"/>
      <c r="M208" s="125"/>
      <c r="N208" s="126"/>
      <c r="P208" s="46"/>
      <c r="Q208" s="46"/>
      <c r="R208" s="46"/>
      <c r="S208" s="46"/>
      <c r="T208" s="46"/>
      <c r="U208" s="46"/>
      <c r="V208" s="46"/>
      <c r="W208" s="46"/>
      <c r="X208" s="46"/>
      <c r="Y208" s="46"/>
      <c r="Z208" s="46"/>
      <c r="AA208" s="46"/>
      <c r="AB208" s="46"/>
      <c r="AC208" s="46"/>
      <c r="AD208" s="46"/>
      <c r="AE208" s="46"/>
      <c r="AF208" s="46"/>
      <c r="AG208" s="46"/>
      <c r="AH208" s="46"/>
      <c r="AI208" s="46"/>
      <c r="AJ208" s="46"/>
      <c r="AK208" s="46"/>
      <c r="AL208" s="46"/>
      <c r="AM208" s="46"/>
      <c r="AN208" s="46"/>
      <c r="AO208" s="46"/>
      <c r="AP208" s="46"/>
      <c r="AQ208" s="46"/>
      <c r="AR208" s="46"/>
      <c r="AS208" s="46"/>
      <c r="AT208" s="46"/>
      <c r="AU208" s="46"/>
      <c r="AV208" s="46"/>
      <c r="AW208" s="46"/>
      <c r="AX208" s="46"/>
      <c r="AY208" s="46"/>
      <c r="AZ208" s="46"/>
      <c r="BA208" s="46"/>
      <c r="BB208" s="46"/>
      <c r="BC208" s="46"/>
      <c r="BD208" s="46"/>
      <c r="BE208" s="46"/>
    </row>
    <row r="209" spans="1:57" s="43" customFormat="1" ht="14.4">
      <c r="A209" s="463"/>
      <c r="B209" s="459" t="str">
        <f t="shared" si="24"/>
        <v>Stryker Lean - Global Problem Solving Level 1</v>
      </c>
      <c r="C209" s="134" t="s">
        <v>578</v>
      </c>
      <c r="D209" s="276" t="s">
        <v>573</v>
      </c>
      <c r="E209" s="141"/>
      <c r="F209" s="139"/>
      <c r="G209" s="142">
        <v>1</v>
      </c>
      <c r="H209" s="143">
        <v>85000</v>
      </c>
      <c r="I209" s="144">
        <f t="shared" si="26"/>
        <v>326.92307692307691</v>
      </c>
      <c r="J209" s="326">
        <f t="shared" si="25"/>
        <v>326.92307692307691</v>
      </c>
      <c r="K209" s="99"/>
      <c r="L209" s="124"/>
      <c r="M209" s="125"/>
      <c r="N209" s="126"/>
      <c r="P209" s="46"/>
      <c r="Q209" s="46"/>
      <c r="R209" s="46"/>
      <c r="S209" s="46"/>
      <c r="T209" s="46"/>
      <c r="U209" s="46"/>
      <c r="V209" s="46"/>
      <c r="W209" s="46"/>
      <c r="X209" s="46"/>
      <c r="Y209" s="46"/>
      <c r="Z209" s="46"/>
      <c r="AA209" s="46"/>
      <c r="AB209" s="46"/>
      <c r="AC209" s="46"/>
      <c r="AD209" s="46"/>
      <c r="AE209" s="46"/>
      <c r="AF209" s="46"/>
      <c r="AG209" s="46"/>
      <c r="AH209" s="46"/>
      <c r="AI209" s="46"/>
      <c r="AJ209" s="46"/>
      <c r="AK209" s="46"/>
      <c r="AL209" s="46"/>
      <c r="AM209" s="46"/>
      <c r="AN209" s="46"/>
      <c r="AO209" s="46"/>
      <c r="AP209" s="46"/>
      <c r="AQ209" s="46"/>
      <c r="AR209" s="46"/>
      <c r="AS209" s="46"/>
      <c r="AT209" s="46"/>
      <c r="AU209" s="46"/>
      <c r="AV209" s="46"/>
      <c r="AW209" s="46"/>
      <c r="AX209" s="46"/>
      <c r="AY209" s="46"/>
      <c r="AZ209" s="46"/>
      <c r="BA209" s="46"/>
      <c r="BB209" s="46"/>
      <c r="BC209" s="46"/>
      <c r="BD209" s="46"/>
      <c r="BE209" s="46"/>
    </row>
    <row r="210" spans="1:57" s="43" customFormat="1" ht="14.4">
      <c r="A210" s="464"/>
      <c r="B210" s="459" t="str">
        <f t="shared" si="24"/>
        <v>Stryker Lean - Global Problem Solving Level 2</v>
      </c>
      <c r="C210" s="132" t="s">
        <v>578</v>
      </c>
      <c r="D210" s="276" t="s">
        <v>573</v>
      </c>
      <c r="E210" s="141"/>
      <c r="F210" s="139"/>
      <c r="G210" s="138">
        <v>3</v>
      </c>
      <c r="H210" s="143">
        <v>85000</v>
      </c>
      <c r="I210" s="278">
        <f t="shared" si="26"/>
        <v>326.92307692307691</v>
      </c>
      <c r="J210" s="327">
        <f t="shared" si="25"/>
        <v>980.76923076923072</v>
      </c>
      <c r="K210" s="99"/>
      <c r="L210" s="124"/>
      <c r="M210" s="125"/>
      <c r="N210" s="126"/>
      <c r="P210" s="46"/>
      <c r="Q210" s="46"/>
      <c r="R210" s="46"/>
      <c r="S210" s="46"/>
      <c r="T210" s="46"/>
      <c r="U210" s="46"/>
      <c r="V210" s="46"/>
      <c r="W210" s="46"/>
      <c r="X210" s="46"/>
      <c r="Y210" s="46"/>
      <c r="Z210" s="46"/>
      <c r="AA210" s="46"/>
      <c r="AB210" s="46"/>
      <c r="AC210" s="46"/>
      <c r="AD210" s="46"/>
      <c r="AE210" s="46"/>
      <c r="AF210" s="46"/>
      <c r="AG210" s="46"/>
      <c r="AH210" s="46"/>
      <c r="AI210" s="46"/>
      <c r="AJ210" s="46"/>
      <c r="AK210" s="46"/>
      <c r="AL210" s="46"/>
      <c r="AM210" s="46"/>
      <c r="AN210" s="46"/>
      <c r="AO210" s="46"/>
      <c r="AP210" s="46"/>
      <c r="AQ210" s="46"/>
      <c r="AR210" s="46"/>
      <c r="AS210" s="46"/>
      <c r="AT210" s="46"/>
      <c r="AU210" s="46"/>
      <c r="AV210" s="46"/>
      <c r="AW210" s="46"/>
      <c r="AX210" s="46"/>
      <c r="AY210" s="46"/>
      <c r="AZ210" s="46"/>
      <c r="BA210" s="46"/>
      <c r="BB210" s="46"/>
      <c r="BC210" s="46"/>
      <c r="BD210" s="46"/>
      <c r="BE210" s="46"/>
    </row>
    <row r="211" spans="1:57" s="43" customFormat="1" ht="14.4">
      <c r="A211" s="464"/>
      <c r="B211" s="459" t="str">
        <f t="shared" si="24"/>
        <v>Stryker Lean - Global Problem Solving Level 3</v>
      </c>
      <c r="C211" s="132" t="s">
        <v>578</v>
      </c>
      <c r="D211" s="276" t="s">
        <v>573</v>
      </c>
      <c r="E211" s="141"/>
      <c r="F211" s="139"/>
      <c r="G211" s="142">
        <v>5</v>
      </c>
      <c r="H211" s="143">
        <v>85000</v>
      </c>
      <c r="I211" s="144">
        <f t="shared" ref="I211" si="27">H211/(364-104)</f>
        <v>326.92307692307691</v>
      </c>
      <c r="J211" s="326">
        <f t="shared" ref="J211" si="28">G211*I211</f>
        <v>1634.6153846153845</v>
      </c>
      <c r="K211" s="99"/>
      <c r="L211" s="124"/>
      <c r="M211" s="125"/>
      <c r="N211" s="126"/>
      <c r="P211" s="46"/>
      <c r="Q211" s="46"/>
      <c r="R211" s="46"/>
      <c r="S211" s="46"/>
      <c r="T211" s="46"/>
      <c r="U211" s="46"/>
      <c r="V211" s="46"/>
      <c r="W211" s="46"/>
      <c r="X211" s="46"/>
      <c r="Y211" s="46"/>
      <c r="Z211" s="46"/>
      <c r="AA211" s="46"/>
      <c r="AB211" s="46"/>
      <c r="AC211" s="46"/>
      <c r="AD211" s="46"/>
      <c r="AE211" s="46"/>
      <c r="AF211" s="46"/>
      <c r="AG211" s="46"/>
      <c r="AH211" s="46"/>
      <c r="AI211" s="46"/>
      <c r="AJ211" s="46"/>
      <c r="AK211" s="46"/>
      <c r="AL211" s="46"/>
      <c r="AM211" s="46"/>
      <c r="AN211" s="46"/>
      <c r="AO211" s="46"/>
      <c r="AP211" s="46"/>
      <c r="AQ211" s="46"/>
      <c r="AR211" s="46"/>
      <c r="AS211" s="46"/>
      <c r="AT211" s="46"/>
      <c r="AU211" s="46"/>
      <c r="AV211" s="46"/>
      <c r="AW211" s="46"/>
      <c r="AX211" s="46"/>
      <c r="AY211" s="46"/>
      <c r="AZ211" s="46"/>
      <c r="BA211" s="46"/>
      <c r="BB211" s="46"/>
      <c r="BC211" s="46"/>
      <c r="BD211" s="46"/>
      <c r="BE211" s="46"/>
    </row>
    <row r="212" spans="1:57" s="43" customFormat="1" ht="14.4">
      <c r="A212" s="462"/>
      <c r="B212" s="459" t="str">
        <f t="shared" si="24"/>
        <v>Stryker Lean Tools - Value Stream Mapping</v>
      </c>
      <c r="C212" s="134" t="s">
        <v>579</v>
      </c>
      <c r="D212" s="276" t="s">
        <v>571</v>
      </c>
      <c r="E212" s="277">
        <v>21875</v>
      </c>
      <c r="F212" s="139">
        <f>D24</f>
        <v>3</v>
      </c>
      <c r="G212" s="348"/>
      <c r="H212" s="273"/>
      <c r="I212" s="144">
        <f t="shared" si="26"/>
        <v>0</v>
      </c>
      <c r="J212" s="349">
        <f t="shared" si="25"/>
        <v>0</v>
      </c>
      <c r="K212" s="99"/>
      <c r="L212" s="124"/>
      <c r="M212" s="125"/>
      <c r="N212" s="126"/>
      <c r="P212" s="46"/>
      <c r="Q212" s="46"/>
      <c r="R212" s="46"/>
      <c r="S212" s="46"/>
      <c r="T212" s="46"/>
      <c r="U212" s="46"/>
      <c r="V212" s="46"/>
      <c r="W212" s="46"/>
      <c r="X212" s="46"/>
      <c r="Y212" s="46"/>
      <c r="Z212" s="46"/>
      <c r="AA212" s="46"/>
      <c r="AB212" s="46"/>
      <c r="AC212" s="46"/>
      <c r="AD212" s="46"/>
      <c r="AE212" s="46"/>
      <c r="AF212" s="46"/>
      <c r="AG212" s="46"/>
      <c r="AH212" s="46"/>
      <c r="AI212" s="46"/>
      <c r="AJ212" s="46"/>
      <c r="AK212" s="46"/>
      <c r="AL212" s="46"/>
      <c r="AM212" s="46"/>
      <c r="AN212" s="46"/>
      <c r="AO212" s="46"/>
      <c r="AP212" s="46"/>
      <c r="AQ212" s="46"/>
      <c r="AR212" s="46"/>
      <c r="AS212" s="46"/>
      <c r="AT212" s="46"/>
      <c r="AU212" s="46"/>
      <c r="AV212" s="46"/>
      <c r="AW212" s="46"/>
      <c r="AX212" s="46"/>
      <c r="AY212" s="46"/>
      <c r="AZ212" s="46"/>
      <c r="BA212" s="46"/>
      <c r="BB212" s="46"/>
      <c r="BC212" s="46"/>
      <c r="BD212" s="46"/>
      <c r="BE212" s="46"/>
    </row>
    <row r="213" spans="1:57" s="43" customFormat="1" ht="14.4">
      <c r="A213" s="464"/>
      <c r="B213" s="459" t="str">
        <f t="shared" si="24"/>
        <v>Stryker Lean Tools - Process Mapping with Visio</v>
      </c>
      <c r="C213" s="132" t="s">
        <v>578</v>
      </c>
      <c r="D213" s="276" t="s">
        <v>573</v>
      </c>
      <c r="E213" s="277"/>
      <c r="F213" s="139"/>
      <c r="G213" s="348">
        <v>1</v>
      </c>
      <c r="H213" s="273">
        <v>85000</v>
      </c>
      <c r="I213" s="144">
        <f t="shared" ref="I213:I241" si="29">H213/(364-104)</f>
        <v>326.92307692307691</v>
      </c>
      <c r="J213" s="349">
        <f t="shared" ref="J213:J241" si="30">G213*I213</f>
        <v>326.92307692307691</v>
      </c>
      <c r="K213" s="99"/>
      <c r="L213" s="124"/>
      <c r="M213" s="125"/>
      <c r="N213" s="126"/>
      <c r="P213" s="46"/>
      <c r="Q213" s="46"/>
      <c r="R213" s="46"/>
      <c r="S213" s="46"/>
      <c r="T213" s="46"/>
      <c r="U213" s="46"/>
      <c r="V213" s="46"/>
      <c r="W213" s="46"/>
      <c r="X213" s="46"/>
      <c r="Y213" s="46"/>
      <c r="Z213" s="46"/>
      <c r="AA213" s="46"/>
      <c r="AB213" s="46"/>
      <c r="AC213" s="46"/>
      <c r="AD213" s="46"/>
      <c r="AE213" s="46"/>
      <c r="AF213" s="46"/>
      <c r="AG213" s="46"/>
      <c r="AH213" s="46"/>
      <c r="AI213" s="46"/>
      <c r="AJ213" s="46"/>
      <c r="AK213" s="46"/>
      <c r="AL213" s="46"/>
      <c r="AM213" s="46"/>
      <c r="AN213" s="46"/>
      <c r="AO213" s="46"/>
      <c r="AP213" s="46"/>
      <c r="AQ213" s="46"/>
      <c r="AR213" s="46"/>
      <c r="AS213" s="46"/>
      <c r="AT213" s="46"/>
      <c r="AU213" s="46"/>
      <c r="AV213" s="46"/>
      <c r="AW213" s="46"/>
      <c r="AX213" s="46"/>
      <c r="AY213" s="46"/>
      <c r="AZ213" s="46"/>
      <c r="BA213" s="46"/>
      <c r="BB213" s="46"/>
      <c r="BC213" s="46"/>
      <c r="BD213" s="46"/>
      <c r="BE213" s="46"/>
    </row>
    <row r="214" spans="1:57" s="43" customFormat="1" ht="14.4">
      <c r="A214" s="464"/>
      <c r="B214" s="459" t="str">
        <f t="shared" si="24"/>
        <v>Stryker Lean Tools - Pull-based system</v>
      </c>
      <c r="C214" s="132" t="s">
        <v>578</v>
      </c>
      <c r="D214" s="276" t="s">
        <v>573</v>
      </c>
      <c r="E214" s="277"/>
      <c r="F214" s="139"/>
      <c r="G214" s="348">
        <v>0.5</v>
      </c>
      <c r="H214" s="273">
        <v>85000</v>
      </c>
      <c r="I214" s="144">
        <f t="shared" si="29"/>
        <v>326.92307692307691</v>
      </c>
      <c r="J214" s="349">
        <f t="shared" si="30"/>
        <v>163.46153846153845</v>
      </c>
      <c r="K214" s="99"/>
      <c r="L214" s="124"/>
      <c r="M214" s="125"/>
      <c r="N214" s="126"/>
      <c r="P214" s="46"/>
      <c r="Q214" s="46"/>
      <c r="R214" s="46"/>
      <c r="S214" s="46"/>
      <c r="T214" s="46"/>
      <c r="U214" s="46"/>
      <c r="V214" s="46"/>
      <c r="W214" s="46"/>
      <c r="X214" s="46"/>
      <c r="Y214" s="46"/>
      <c r="Z214" s="46"/>
      <c r="AA214" s="46"/>
      <c r="AB214" s="46"/>
      <c r="AC214" s="46"/>
      <c r="AD214" s="46"/>
      <c r="AE214" s="46"/>
      <c r="AF214" s="46"/>
      <c r="AG214" s="46"/>
      <c r="AH214" s="46"/>
      <c r="AI214" s="46"/>
      <c r="AJ214" s="46"/>
      <c r="AK214" s="46"/>
      <c r="AL214" s="46"/>
      <c r="AM214" s="46"/>
      <c r="AN214" s="46"/>
      <c r="AO214" s="46"/>
      <c r="AP214" s="46"/>
      <c r="AQ214" s="46"/>
      <c r="AR214" s="46"/>
      <c r="AS214" s="46"/>
      <c r="AT214" s="46"/>
      <c r="AU214" s="46"/>
      <c r="AV214" s="46"/>
      <c r="AW214" s="46"/>
      <c r="AX214" s="46"/>
      <c r="AY214" s="46"/>
      <c r="AZ214" s="46"/>
      <c r="BA214" s="46"/>
      <c r="BB214" s="46"/>
      <c r="BC214" s="46"/>
      <c r="BD214" s="46"/>
      <c r="BE214" s="46"/>
    </row>
    <row r="215" spans="1:57" s="43" customFormat="1" ht="14.4">
      <c r="A215" s="464"/>
      <c r="B215" s="459" t="str">
        <f t="shared" si="24"/>
        <v>Lean - Define Customer Value</v>
      </c>
      <c r="C215" s="134" t="s">
        <v>578</v>
      </c>
      <c r="D215" s="276" t="s">
        <v>573</v>
      </c>
      <c r="E215" s="277"/>
      <c r="F215" s="139"/>
      <c r="G215" s="348">
        <v>0.5</v>
      </c>
      <c r="H215" s="273">
        <v>85000</v>
      </c>
      <c r="I215" s="144">
        <f t="shared" si="29"/>
        <v>326.92307692307691</v>
      </c>
      <c r="J215" s="349">
        <f t="shared" si="30"/>
        <v>163.46153846153845</v>
      </c>
      <c r="K215" s="99"/>
      <c r="L215" s="124"/>
      <c r="M215" s="125"/>
      <c r="N215" s="126"/>
      <c r="P215" s="46"/>
      <c r="Q215" s="46"/>
      <c r="R215" s="46"/>
      <c r="S215" s="46"/>
      <c r="T215" s="46"/>
      <c r="U215" s="46"/>
      <c r="V215" s="46"/>
      <c r="W215" s="46"/>
      <c r="X215" s="46"/>
      <c r="Y215" s="46"/>
      <c r="Z215" s="46"/>
      <c r="AA215" s="46"/>
      <c r="AB215" s="46"/>
      <c r="AC215" s="46"/>
      <c r="AD215" s="46"/>
      <c r="AE215" s="46"/>
      <c r="AF215" s="46"/>
      <c r="AG215" s="46"/>
      <c r="AH215" s="46"/>
      <c r="AI215" s="46"/>
      <c r="AJ215" s="46"/>
      <c r="AK215" s="46"/>
      <c r="AL215" s="46"/>
      <c r="AM215" s="46"/>
      <c r="AN215" s="46"/>
      <c r="AO215" s="46"/>
      <c r="AP215" s="46"/>
      <c r="AQ215" s="46"/>
      <c r="AR215" s="46"/>
      <c r="AS215" s="46"/>
      <c r="AT215" s="46"/>
      <c r="AU215" s="46"/>
      <c r="AV215" s="46"/>
      <c r="AW215" s="46"/>
      <c r="AX215" s="46"/>
      <c r="AY215" s="46"/>
      <c r="AZ215" s="46"/>
      <c r="BA215" s="46"/>
      <c r="BB215" s="46"/>
      <c r="BC215" s="46"/>
      <c r="BD215" s="46"/>
      <c r="BE215" s="46"/>
    </row>
    <row r="216" spans="1:57" s="43" customFormat="1" ht="14.4">
      <c r="A216" s="464"/>
      <c r="B216" s="459" t="str">
        <f t="shared" si="24"/>
        <v>Coating applications engineering training particularly around our PA coating process and capability</v>
      </c>
      <c r="C216" s="132" t="s">
        <v>578</v>
      </c>
      <c r="D216" s="276" t="s">
        <v>573</v>
      </c>
      <c r="E216" s="277"/>
      <c r="F216" s="139"/>
      <c r="G216" s="348">
        <v>0.5</v>
      </c>
      <c r="H216" s="273">
        <v>85000</v>
      </c>
      <c r="I216" s="144">
        <f t="shared" si="29"/>
        <v>326.92307692307691</v>
      </c>
      <c r="J216" s="349">
        <f t="shared" si="30"/>
        <v>163.46153846153845</v>
      </c>
      <c r="K216" s="99"/>
      <c r="L216" s="124"/>
      <c r="M216" s="125"/>
      <c r="N216" s="126"/>
      <c r="P216" s="46"/>
      <c r="Q216" s="46"/>
      <c r="R216" s="46"/>
      <c r="S216" s="46"/>
      <c r="T216" s="46"/>
      <c r="U216" s="46"/>
      <c r="V216" s="46"/>
      <c r="W216" s="46"/>
      <c r="X216" s="46"/>
      <c r="Y216" s="46"/>
      <c r="Z216" s="46"/>
      <c r="AA216" s="46"/>
      <c r="AB216" s="46"/>
      <c r="AC216" s="46"/>
      <c r="AD216" s="46"/>
      <c r="AE216" s="46"/>
      <c r="AF216" s="46"/>
      <c r="AG216" s="46"/>
      <c r="AH216" s="46"/>
      <c r="AI216" s="46"/>
      <c r="AJ216" s="46"/>
      <c r="AK216" s="46"/>
      <c r="AL216" s="46"/>
      <c r="AM216" s="46"/>
      <c r="AN216" s="46"/>
      <c r="AO216" s="46"/>
      <c r="AP216" s="46"/>
      <c r="AQ216" s="46"/>
      <c r="AR216" s="46"/>
      <c r="AS216" s="46"/>
      <c r="AT216" s="46"/>
      <c r="AU216" s="46"/>
      <c r="AV216" s="46"/>
      <c r="AW216" s="46"/>
      <c r="AX216" s="46"/>
      <c r="AY216" s="46"/>
      <c r="AZ216" s="46"/>
      <c r="BA216" s="46"/>
      <c r="BB216" s="46"/>
      <c r="BC216" s="46"/>
      <c r="BD216" s="46"/>
      <c r="BE216" s="46"/>
    </row>
    <row r="217" spans="1:57" s="43" customFormat="1" ht="14.4">
      <c r="A217" s="464"/>
      <c r="B217" s="459" t="str">
        <f t="shared" si="24"/>
        <v>CNC Tooling Analysis Training</v>
      </c>
      <c r="C217" s="134" t="s">
        <v>580</v>
      </c>
      <c r="D217" s="276" t="s">
        <v>573</v>
      </c>
      <c r="E217" s="277"/>
      <c r="F217" s="139"/>
      <c r="G217" s="348">
        <v>0.5</v>
      </c>
      <c r="H217" s="273">
        <v>85000</v>
      </c>
      <c r="I217" s="144">
        <f t="shared" si="29"/>
        <v>326.92307692307691</v>
      </c>
      <c r="J217" s="349">
        <f t="shared" si="30"/>
        <v>163.46153846153845</v>
      </c>
      <c r="K217" s="99"/>
      <c r="L217" s="124"/>
      <c r="M217" s="125"/>
      <c r="N217" s="126"/>
      <c r="P217" s="46"/>
      <c r="Q217" s="46"/>
      <c r="R217" s="46"/>
      <c r="S217" s="46"/>
      <c r="T217" s="46"/>
      <c r="U217" s="46"/>
      <c r="V217" s="46"/>
      <c r="W217" s="46"/>
      <c r="X217" s="46"/>
      <c r="Y217" s="46"/>
      <c r="Z217" s="46"/>
      <c r="AA217" s="46"/>
      <c r="AB217" s="46"/>
      <c r="AC217" s="46"/>
      <c r="AD217" s="46"/>
      <c r="AE217" s="46"/>
      <c r="AF217" s="46"/>
      <c r="AG217" s="46"/>
      <c r="AH217" s="46"/>
      <c r="AI217" s="46"/>
      <c r="AJ217" s="46"/>
      <c r="AK217" s="46"/>
      <c r="AL217" s="46"/>
      <c r="AM217" s="46"/>
      <c r="AN217" s="46"/>
      <c r="AO217" s="46"/>
      <c r="AP217" s="46"/>
      <c r="AQ217" s="46"/>
      <c r="AR217" s="46"/>
      <c r="AS217" s="46"/>
      <c r="AT217" s="46"/>
      <c r="AU217" s="46"/>
      <c r="AV217" s="46"/>
      <c r="AW217" s="46"/>
      <c r="AX217" s="46"/>
      <c r="AY217" s="46"/>
      <c r="AZ217" s="46"/>
      <c r="BA217" s="46"/>
      <c r="BB217" s="46"/>
      <c r="BC217" s="46"/>
      <c r="BD217" s="46"/>
      <c r="BE217" s="46"/>
    </row>
    <row r="218" spans="1:57" s="43" customFormat="1" ht="14.4">
      <c r="A218" s="462"/>
      <c r="B218" s="459" t="str">
        <f t="shared" si="24"/>
        <v>Allen Bradley training course - Accelerated Logix5000 Programmer Leevel 1</v>
      </c>
      <c r="C218" s="132" t="s">
        <v>581</v>
      </c>
      <c r="D218" s="276" t="s">
        <v>571</v>
      </c>
      <c r="E218" s="277">
        <v>9000</v>
      </c>
      <c r="F218" s="139">
        <f>D30</f>
        <v>5</v>
      </c>
      <c r="G218" s="348"/>
      <c r="H218" s="273"/>
      <c r="I218" s="144">
        <f t="shared" ref="I218:I219" si="31">H218/(364-104)</f>
        <v>0</v>
      </c>
      <c r="J218" s="349">
        <f t="shared" ref="J218:J221" si="32">G218*I218</f>
        <v>0</v>
      </c>
      <c r="K218" s="99"/>
      <c r="L218" s="124"/>
      <c r="M218" s="125"/>
      <c r="N218" s="126"/>
      <c r="P218" s="46"/>
      <c r="Q218" s="46"/>
      <c r="R218" s="46"/>
      <c r="S218" s="46"/>
      <c r="T218" s="46"/>
      <c r="U218" s="46"/>
      <c r="V218" s="46"/>
      <c r="W218" s="46"/>
      <c r="X218" s="46"/>
      <c r="Y218" s="46"/>
      <c r="Z218" s="46"/>
      <c r="AA218" s="46"/>
      <c r="AB218" s="46"/>
      <c r="AC218" s="46"/>
      <c r="AD218" s="46"/>
      <c r="AE218" s="46"/>
      <c r="AF218" s="46"/>
      <c r="AG218" s="46"/>
      <c r="AH218" s="46"/>
      <c r="AI218" s="46"/>
      <c r="AJ218" s="46"/>
      <c r="AK218" s="46"/>
      <c r="AL218" s="46"/>
      <c r="AM218" s="46"/>
      <c r="AN218" s="46"/>
      <c r="AO218" s="46"/>
      <c r="AP218" s="46"/>
      <c r="AQ218" s="46"/>
      <c r="AR218" s="46"/>
      <c r="AS218" s="46"/>
      <c r="AT218" s="46"/>
      <c r="AU218" s="46"/>
      <c r="AV218" s="46"/>
      <c r="AW218" s="46"/>
      <c r="AX218" s="46"/>
      <c r="AY218" s="46"/>
      <c r="AZ218" s="46"/>
      <c r="BA218" s="46"/>
      <c r="BB218" s="46"/>
      <c r="BC218" s="46"/>
      <c r="BD218" s="46"/>
      <c r="BE218" s="46"/>
    </row>
    <row r="219" spans="1:57" s="43" customFormat="1" ht="14.4">
      <c r="A219" s="462"/>
      <c r="B219" s="459" t="str">
        <f t="shared" si="24"/>
        <v>Fanuc Robot training - Advanced TPP Programming</v>
      </c>
      <c r="C219" s="134" t="s">
        <v>582</v>
      </c>
      <c r="D219" s="276" t="s">
        <v>571</v>
      </c>
      <c r="E219" s="277">
        <v>10500</v>
      </c>
      <c r="F219" s="139">
        <f>D31</f>
        <v>5</v>
      </c>
      <c r="G219" s="348"/>
      <c r="H219" s="273"/>
      <c r="I219" s="144">
        <f t="shared" si="31"/>
        <v>0</v>
      </c>
      <c r="J219" s="349">
        <f t="shared" si="32"/>
        <v>0</v>
      </c>
      <c r="K219" s="99"/>
      <c r="L219" s="124"/>
      <c r="M219" s="125"/>
      <c r="N219" s="126"/>
      <c r="P219" s="46"/>
      <c r="Q219" s="46"/>
      <c r="R219" s="46"/>
      <c r="S219" s="46"/>
      <c r="T219" s="46"/>
      <c r="U219" s="46"/>
      <c r="V219" s="46"/>
      <c r="W219" s="46"/>
      <c r="X219" s="46"/>
      <c r="Y219" s="46"/>
      <c r="Z219" s="46"/>
      <c r="AA219" s="46"/>
      <c r="AB219" s="46"/>
      <c r="AC219" s="46"/>
      <c r="AD219" s="46"/>
      <c r="AE219" s="46"/>
      <c r="AF219" s="46"/>
      <c r="AG219" s="46"/>
      <c r="AH219" s="46"/>
      <c r="AI219" s="46"/>
      <c r="AJ219" s="46"/>
      <c r="AK219" s="46"/>
      <c r="AL219" s="46"/>
      <c r="AM219" s="46"/>
      <c r="AN219" s="46"/>
      <c r="AO219" s="46"/>
      <c r="AP219" s="46"/>
      <c r="AQ219" s="46"/>
      <c r="AR219" s="46"/>
      <c r="AS219" s="46"/>
      <c r="AT219" s="46"/>
      <c r="AU219" s="46"/>
      <c r="AV219" s="46"/>
      <c r="AW219" s="46"/>
      <c r="AX219" s="46"/>
      <c r="AY219" s="46"/>
      <c r="AZ219" s="46"/>
      <c r="BA219" s="46"/>
      <c r="BB219" s="46"/>
      <c r="BC219" s="46"/>
      <c r="BD219" s="46"/>
      <c r="BE219" s="46"/>
    </row>
    <row r="220" spans="1:57" s="43" customFormat="1" ht="14.4">
      <c r="A220" s="464"/>
      <c r="B220" s="459" t="str">
        <f t="shared" si="24"/>
        <v>Quality Fundamentals Essentials Creation</v>
      </c>
      <c r="C220" s="132" t="s">
        <v>583</v>
      </c>
      <c r="D220" s="276" t="s">
        <v>573</v>
      </c>
      <c r="E220" s="277"/>
      <c r="F220" s="139"/>
      <c r="G220" s="348">
        <v>0.5</v>
      </c>
      <c r="H220" s="273">
        <v>85000</v>
      </c>
      <c r="I220" s="144">
        <f>H220/(364-104)</f>
        <v>326.92307692307691</v>
      </c>
      <c r="J220" s="349">
        <f t="shared" si="32"/>
        <v>163.46153846153845</v>
      </c>
      <c r="K220" s="99"/>
      <c r="L220" s="124"/>
      <c r="M220" s="125"/>
      <c r="N220" s="125"/>
      <c r="O220" s="125"/>
      <c r="P220" s="46"/>
      <c r="Q220" s="46"/>
      <c r="R220" s="46"/>
      <c r="S220" s="46"/>
      <c r="T220" s="46"/>
      <c r="U220" s="46"/>
      <c r="V220" s="46"/>
      <c r="W220" s="46"/>
      <c r="X220" s="46"/>
      <c r="Y220" s="46"/>
      <c r="Z220" s="46"/>
      <c r="AA220" s="46"/>
      <c r="AB220" s="46"/>
      <c r="AC220" s="46"/>
      <c r="AD220" s="46"/>
      <c r="AE220" s="46"/>
      <c r="AF220" s="46"/>
      <c r="AG220" s="46"/>
      <c r="AH220" s="46"/>
      <c r="AI220" s="46"/>
      <c r="AJ220" s="46"/>
      <c r="AK220" s="46"/>
      <c r="AL220" s="46"/>
      <c r="AM220" s="46"/>
      <c r="AN220" s="46"/>
      <c r="AO220" s="46"/>
      <c r="AP220" s="46"/>
      <c r="AQ220" s="46"/>
      <c r="AR220" s="46"/>
      <c r="AS220" s="46"/>
      <c r="AT220" s="46"/>
      <c r="AU220" s="46"/>
      <c r="AV220" s="46"/>
      <c r="AW220" s="46"/>
      <c r="AX220" s="46"/>
      <c r="AY220" s="46"/>
      <c r="AZ220" s="46"/>
      <c r="BA220" s="46"/>
      <c r="BB220" s="46"/>
      <c r="BC220" s="46"/>
      <c r="BD220" s="46"/>
      <c r="BE220" s="46"/>
    </row>
    <row r="221" spans="1:57" s="43" customFormat="1" ht="14.4">
      <c r="A221" s="464"/>
      <c r="B221" s="459" t="str">
        <f t="shared" si="24"/>
        <v>Quality Fundamentals Essentials Delivery &amp; Training</v>
      </c>
      <c r="C221" s="134" t="s">
        <v>583</v>
      </c>
      <c r="D221" s="276" t="s">
        <v>573</v>
      </c>
      <c r="E221" s="277"/>
      <c r="F221" s="139"/>
      <c r="G221" s="348">
        <v>1</v>
      </c>
      <c r="H221" s="273">
        <v>85000</v>
      </c>
      <c r="I221" s="144">
        <f>H221/(364-104)</f>
        <v>326.92307692307691</v>
      </c>
      <c r="J221" s="349">
        <f t="shared" si="32"/>
        <v>326.92307692307691</v>
      </c>
      <c r="K221" s="99"/>
      <c r="L221" s="124"/>
      <c r="M221" s="125"/>
      <c r="N221" s="125"/>
      <c r="O221" s="125"/>
      <c r="P221" s="46"/>
      <c r="Q221" s="46"/>
      <c r="R221" s="46"/>
      <c r="S221" s="46"/>
      <c r="T221" s="46"/>
      <c r="U221" s="46"/>
      <c r="V221" s="46"/>
      <c r="W221" s="46"/>
      <c r="X221" s="46"/>
      <c r="Y221" s="46"/>
      <c r="Z221" s="46"/>
      <c r="AA221" s="46"/>
      <c r="AB221" s="46"/>
      <c r="AC221" s="46"/>
      <c r="AD221" s="46"/>
      <c r="AE221" s="46"/>
      <c r="AF221" s="46"/>
      <c r="AG221" s="46"/>
      <c r="AH221" s="46"/>
      <c r="AI221" s="46"/>
      <c r="AJ221" s="46"/>
      <c r="AK221" s="46"/>
      <c r="AL221" s="46"/>
      <c r="AM221" s="46"/>
      <c r="AN221" s="46"/>
      <c r="AO221" s="46"/>
      <c r="AP221" s="46"/>
      <c r="AQ221" s="46"/>
      <c r="AR221" s="46"/>
      <c r="AS221" s="46"/>
      <c r="AT221" s="46"/>
      <c r="AU221" s="46"/>
      <c r="AV221" s="46"/>
      <c r="AW221" s="46"/>
      <c r="AX221" s="46"/>
      <c r="AY221" s="46"/>
      <c r="AZ221" s="46"/>
      <c r="BA221" s="46"/>
      <c r="BB221" s="46"/>
      <c r="BC221" s="46"/>
      <c r="BD221" s="46"/>
      <c r="BE221" s="46"/>
    </row>
    <row r="222" spans="1:57" s="43" customFormat="1" ht="14.4">
      <c r="A222" s="464"/>
      <c r="B222" s="459" t="str">
        <f t="shared" si="24"/>
        <v>Presentation Skills</v>
      </c>
      <c r="C222" s="132" t="s">
        <v>584</v>
      </c>
      <c r="D222" s="276" t="s">
        <v>571</v>
      </c>
      <c r="E222" s="277">
        <v>8000</v>
      </c>
      <c r="F222" s="139">
        <f>D34</f>
        <v>1</v>
      </c>
      <c r="G222" s="348"/>
      <c r="H222" s="273"/>
      <c r="I222" s="144">
        <f t="shared" si="29"/>
        <v>0</v>
      </c>
      <c r="J222" s="349">
        <f t="shared" si="30"/>
        <v>0</v>
      </c>
      <c r="K222" s="99"/>
      <c r="L222" s="124"/>
      <c r="M222" s="125"/>
      <c r="N222" s="125"/>
      <c r="O222" s="125"/>
      <c r="P222" s="46"/>
      <c r="Q222" s="46"/>
      <c r="R222" s="46"/>
      <c r="S222" s="46"/>
      <c r="T222" s="46"/>
      <c r="U222" s="46"/>
      <c r="V222" s="46"/>
      <c r="W222" s="46"/>
      <c r="X222" s="46"/>
      <c r="Y222" s="46"/>
      <c r="Z222" s="46"/>
      <c r="AA222" s="46"/>
      <c r="AB222" s="46"/>
      <c r="AC222" s="46"/>
      <c r="AD222" s="46"/>
      <c r="AE222" s="46"/>
      <c r="AF222" s="46"/>
      <c r="AG222" s="46"/>
      <c r="AH222" s="46"/>
      <c r="AI222" s="46"/>
      <c r="AJ222" s="46"/>
      <c r="AK222" s="46"/>
      <c r="AL222" s="46"/>
      <c r="AM222" s="46"/>
      <c r="AN222" s="46"/>
      <c r="AO222" s="46"/>
      <c r="AP222" s="46"/>
      <c r="AQ222" s="46"/>
      <c r="AR222" s="46"/>
      <c r="AS222" s="46"/>
      <c r="AT222" s="46"/>
      <c r="AU222" s="46"/>
      <c r="AV222" s="46"/>
      <c r="AW222" s="46"/>
      <c r="AX222" s="46"/>
      <c r="AY222" s="46"/>
      <c r="AZ222" s="46"/>
      <c r="BA222" s="46"/>
      <c r="BB222" s="46"/>
      <c r="BC222" s="46"/>
      <c r="BD222" s="46"/>
      <c r="BE222" s="46"/>
    </row>
    <row r="223" spans="1:57" s="43" customFormat="1" ht="14.4">
      <c r="A223" s="464"/>
      <c r="B223" s="459" t="str">
        <f t="shared" si="24"/>
        <v>Training Techniques for Trainers</v>
      </c>
      <c r="C223" s="134" t="s">
        <v>585</v>
      </c>
      <c r="D223" s="276" t="s">
        <v>573</v>
      </c>
      <c r="E223" s="277"/>
      <c r="F223" s="139"/>
      <c r="G223" s="348">
        <v>1</v>
      </c>
      <c r="H223" s="273">
        <v>85000</v>
      </c>
      <c r="I223" s="144">
        <f t="shared" si="29"/>
        <v>326.92307692307691</v>
      </c>
      <c r="J223" s="349">
        <f t="shared" si="30"/>
        <v>326.92307692307691</v>
      </c>
      <c r="K223" s="99"/>
      <c r="L223" s="124"/>
      <c r="M223" s="125"/>
      <c r="N223" s="125"/>
      <c r="O223" s="125"/>
      <c r="P223" s="46"/>
      <c r="Q223" s="46"/>
      <c r="R223" s="46"/>
      <c r="S223" s="46"/>
      <c r="T223" s="46"/>
      <c r="U223" s="46"/>
      <c r="V223" s="46"/>
      <c r="W223" s="46"/>
      <c r="X223" s="46"/>
      <c r="Y223" s="46"/>
      <c r="Z223" s="46"/>
      <c r="AA223" s="46"/>
      <c r="AB223" s="46"/>
      <c r="AC223" s="46"/>
      <c r="AD223" s="46"/>
      <c r="AE223" s="46"/>
      <c r="AF223" s="46"/>
      <c r="AG223" s="46"/>
      <c r="AH223" s="46"/>
      <c r="AI223" s="46"/>
      <c r="AJ223" s="46"/>
      <c r="AK223" s="46"/>
      <c r="AL223" s="46"/>
      <c r="AM223" s="46"/>
      <c r="AN223" s="46"/>
      <c r="AO223" s="46"/>
      <c r="AP223" s="46"/>
      <c r="AQ223" s="46"/>
      <c r="AR223" s="46"/>
      <c r="AS223" s="46"/>
      <c r="AT223" s="46"/>
      <c r="AU223" s="46"/>
      <c r="AV223" s="46"/>
      <c r="AW223" s="46"/>
      <c r="AX223" s="46"/>
      <c r="AY223" s="46"/>
      <c r="AZ223" s="46"/>
      <c r="BA223" s="46"/>
      <c r="BB223" s="46"/>
      <c r="BC223" s="46"/>
      <c r="BD223" s="46"/>
      <c r="BE223" s="46"/>
    </row>
    <row r="224" spans="1:57" s="43" customFormat="1" ht="14.4">
      <c r="A224" s="464"/>
      <c r="B224" s="459" t="str">
        <f t="shared" si="24"/>
        <v>ISO 13485 Lead Auditor Training</v>
      </c>
      <c r="C224" s="132" t="s">
        <v>584</v>
      </c>
      <c r="D224" s="276" t="s">
        <v>571</v>
      </c>
      <c r="E224" s="277">
        <v>12500</v>
      </c>
      <c r="F224" s="139">
        <f>D36</f>
        <v>3</v>
      </c>
      <c r="G224" s="348"/>
      <c r="H224" s="273"/>
      <c r="I224" s="144">
        <f t="shared" si="29"/>
        <v>0</v>
      </c>
      <c r="J224" s="349">
        <f t="shared" si="30"/>
        <v>0</v>
      </c>
      <c r="K224" s="99"/>
      <c r="L224" s="124"/>
      <c r="M224" s="125"/>
      <c r="N224" s="125"/>
      <c r="O224" s="125"/>
      <c r="P224" s="46"/>
      <c r="Q224" s="46"/>
      <c r="R224" s="46"/>
      <c r="S224" s="46"/>
      <c r="T224" s="46"/>
      <c r="U224" s="46"/>
      <c r="V224" s="46"/>
      <c r="W224" s="46"/>
      <c r="X224" s="46"/>
      <c r="Y224" s="46"/>
      <c r="Z224" s="46"/>
      <c r="AA224" s="46"/>
      <c r="AB224" s="46"/>
      <c r="AC224" s="46"/>
      <c r="AD224" s="46"/>
      <c r="AE224" s="46"/>
      <c r="AF224" s="46"/>
      <c r="AG224" s="46"/>
      <c r="AH224" s="46"/>
      <c r="AI224" s="46"/>
      <c r="AJ224" s="46"/>
      <c r="AK224" s="46"/>
      <c r="AL224" s="46"/>
      <c r="AM224" s="46"/>
      <c r="AN224" s="46"/>
      <c r="AO224" s="46"/>
      <c r="AP224" s="46"/>
      <c r="AQ224" s="46"/>
      <c r="AR224" s="46"/>
      <c r="AS224" s="46"/>
      <c r="AT224" s="46"/>
      <c r="AU224" s="46"/>
      <c r="AV224" s="46"/>
      <c r="AW224" s="46"/>
      <c r="AX224" s="46"/>
      <c r="AY224" s="46"/>
      <c r="AZ224" s="46"/>
      <c r="BA224" s="46"/>
      <c r="BB224" s="46"/>
      <c r="BC224" s="46"/>
      <c r="BD224" s="46"/>
      <c r="BE224" s="46"/>
    </row>
    <row r="225" spans="1:57" s="43" customFormat="1" ht="14.4">
      <c r="A225" s="462"/>
      <c r="B225" s="459" t="str">
        <f t="shared" si="24"/>
        <v>ISO 13485 Internal Auditor Training</v>
      </c>
      <c r="C225" s="132" t="s">
        <v>586</v>
      </c>
      <c r="D225" s="276" t="s">
        <v>571</v>
      </c>
      <c r="E225" s="277">
        <v>12500</v>
      </c>
      <c r="F225" s="139">
        <f>D37</f>
        <v>3</v>
      </c>
      <c r="G225" s="348"/>
      <c r="H225" s="273"/>
      <c r="I225" s="144">
        <f t="shared" si="29"/>
        <v>0</v>
      </c>
      <c r="J225" s="349">
        <f t="shared" si="30"/>
        <v>0</v>
      </c>
      <c r="K225" s="99"/>
      <c r="L225" s="124"/>
      <c r="M225" s="125"/>
      <c r="N225" s="125"/>
      <c r="O225" s="125"/>
      <c r="P225" s="46"/>
      <c r="Q225" s="46"/>
      <c r="R225" s="46"/>
      <c r="S225" s="46"/>
      <c r="T225" s="46"/>
      <c r="U225" s="46"/>
      <c r="V225" s="46"/>
      <c r="W225" s="46"/>
      <c r="X225" s="46"/>
      <c r="Y225" s="46"/>
      <c r="Z225" s="46"/>
      <c r="AA225" s="46"/>
      <c r="AB225" s="46"/>
      <c r="AC225" s="46"/>
      <c r="AD225" s="46"/>
      <c r="AE225" s="46"/>
      <c r="AF225" s="46"/>
      <c r="AG225" s="46"/>
      <c r="AH225" s="46"/>
      <c r="AI225" s="46"/>
      <c r="AJ225" s="46"/>
      <c r="AK225" s="46"/>
      <c r="AL225" s="46"/>
      <c r="AM225" s="46"/>
      <c r="AN225" s="46"/>
      <c r="AO225" s="46"/>
      <c r="AP225" s="46"/>
      <c r="AQ225" s="46"/>
      <c r="AR225" s="46"/>
      <c r="AS225" s="46"/>
      <c r="AT225" s="46"/>
      <c r="AU225" s="46"/>
      <c r="AV225" s="46"/>
      <c r="AW225" s="46"/>
      <c r="AX225" s="46"/>
      <c r="AY225" s="46"/>
      <c r="AZ225" s="46"/>
      <c r="BA225" s="46"/>
      <c r="BB225" s="46"/>
      <c r="BC225" s="46"/>
      <c r="BD225" s="46"/>
      <c r="BE225" s="46"/>
    </row>
    <row r="226" spans="1:57" s="43" customFormat="1" ht="14.4">
      <c r="A226" s="464"/>
      <c r="B226" s="459" t="str">
        <f t="shared" si="24"/>
        <v>Medical Device CAPA &amp; Root Cause Investigation Training</v>
      </c>
      <c r="C226" s="132" t="s">
        <v>583</v>
      </c>
      <c r="D226" s="276" t="s">
        <v>573</v>
      </c>
      <c r="E226" s="277"/>
      <c r="F226" s="139"/>
      <c r="G226" s="348">
        <v>1</v>
      </c>
      <c r="H226" s="273">
        <v>85000</v>
      </c>
      <c r="I226" s="144">
        <f t="shared" si="29"/>
        <v>326.92307692307691</v>
      </c>
      <c r="J226" s="349">
        <f t="shared" si="30"/>
        <v>326.92307692307691</v>
      </c>
      <c r="K226" s="99"/>
      <c r="L226" s="124"/>
      <c r="M226" s="125"/>
      <c r="N226" s="125"/>
      <c r="O226" s="125"/>
      <c r="P226" s="46"/>
      <c r="Q226" s="46"/>
      <c r="R226" s="46"/>
      <c r="S226" s="46"/>
      <c r="T226" s="46"/>
      <c r="U226" s="46"/>
      <c r="V226" s="46"/>
      <c r="W226" s="46"/>
      <c r="X226" s="46"/>
      <c r="Y226" s="46"/>
      <c r="Z226" s="46"/>
      <c r="AA226" s="46"/>
      <c r="AB226" s="46"/>
      <c r="AC226" s="46"/>
      <c r="AD226" s="46"/>
      <c r="AE226" s="46"/>
      <c r="AF226" s="46"/>
      <c r="AG226" s="46"/>
      <c r="AH226" s="46"/>
      <c r="AI226" s="46"/>
      <c r="AJ226" s="46"/>
      <c r="AK226" s="46"/>
      <c r="AL226" s="46"/>
      <c r="AM226" s="46"/>
      <c r="AN226" s="46"/>
      <c r="AO226" s="46"/>
      <c r="AP226" s="46"/>
      <c r="AQ226" s="46"/>
      <c r="AR226" s="46"/>
      <c r="AS226" s="46"/>
      <c r="AT226" s="46"/>
      <c r="AU226" s="46"/>
      <c r="AV226" s="46"/>
      <c r="AW226" s="46"/>
      <c r="AX226" s="46"/>
      <c r="AY226" s="46"/>
      <c r="AZ226" s="46"/>
      <c r="BA226" s="46"/>
      <c r="BB226" s="46"/>
      <c r="BC226" s="46"/>
      <c r="BD226" s="46"/>
      <c r="BE226" s="46"/>
    </row>
    <row r="227" spans="1:57" s="43" customFormat="1" ht="14.4">
      <c r="A227" s="464"/>
      <c r="B227" s="459" t="str">
        <f t="shared" si="24"/>
        <v>Lunch &amp; Learn - Automated Blister Inspection</v>
      </c>
      <c r="C227" s="134" t="s">
        <v>587</v>
      </c>
      <c r="D227" s="276" t="s">
        <v>573</v>
      </c>
      <c r="E227" s="277"/>
      <c r="F227" s="139"/>
      <c r="G227" s="348">
        <v>0.2</v>
      </c>
      <c r="H227" s="273">
        <v>85000</v>
      </c>
      <c r="I227" s="144">
        <f t="shared" ref="I227" si="33">H227/(364-104)</f>
        <v>326.92307692307691</v>
      </c>
      <c r="J227" s="349">
        <f t="shared" ref="J227" si="34">G227*I227</f>
        <v>65.384615384615387</v>
      </c>
      <c r="K227" s="99"/>
      <c r="L227" s="124"/>
      <c r="M227" s="125"/>
      <c r="N227" s="125"/>
      <c r="O227" s="125"/>
      <c r="P227" s="46"/>
      <c r="Q227" s="46"/>
      <c r="R227" s="46"/>
      <c r="S227" s="46"/>
      <c r="T227" s="46"/>
      <c r="U227" s="46"/>
      <c r="V227" s="46"/>
      <c r="W227" s="46"/>
      <c r="X227" s="46"/>
      <c r="Y227" s="46"/>
      <c r="Z227" s="46"/>
      <c r="AA227" s="46"/>
      <c r="AB227" s="46"/>
      <c r="AC227" s="46"/>
      <c r="AD227" s="46"/>
      <c r="AE227" s="46"/>
      <c r="AF227" s="46"/>
      <c r="AG227" s="46"/>
      <c r="AH227" s="46"/>
      <c r="AI227" s="46"/>
      <c r="AJ227" s="46"/>
      <c r="AK227" s="46"/>
      <c r="AL227" s="46"/>
      <c r="AM227" s="46"/>
      <c r="AN227" s="46"/>
      <c r="AO227" s="46"/>
      <c r="AP227" s="46"/>
      <c r="AQ227" s="46"/>
      <c r="AR227" s="46"/>
      <c r="AS227" s="46"/>
      <c r="AT227" s="46"/>
      <c r="AU227" s="46"/>
      <c r="AV227" s="46"/>
      <c r="AW227" s="46"/>
      <c r="AX227" s="46"/>
      <c r="AY227" s="46"/>
      <c r="AZ227" s="46"/>
      <c r="BA227" s="46"/>
      <c r="BB227" s="46"/>
      <c r="BC227" s="46"/>
      <c r="BD227" s="46"/>
      <c r="BE227" s="46"/>
    </row>
    <row r="228" spans="1:57" s="43" customFormat="1" ht="14.4">
      <c r="A228" s="464"/>
      <c r="B228" s="459" t="str">
        <f t="shared" si="24"/>
        <v>Lunch &amp; Learn - Understanding Finance</v>
      </c>
      <c r="C228" s="132" t="s">
        <v>588</v>
      </c>
      <c r="D228" s="276" t="s">
        <v>573</v>
      </c>
      <c r="E228" s="277"/>
      <c r="F228" s="139"/>
      <c r="G228" s="348">
        <v>0.75</v>
      </c>
      <c r="H228" s="273">
        <v>85000</v>
      </c>
      <c r="I228" s="144">
        <f t="shared" si="29"/>
        <v>326.92307692307691</v>
      </c>
      <c r="J228" s="349">
        <f>G228*I228</f>
        <v>245.19230769230768</v>
      </c>
      <c r="K228" s="99"/>
      <c r="L228" s="124"/>
      <c r="M228" s="125"/>
      <c r="N228" s="125"/>
      <c r="O228" s="125"/>
      <c r="P228" s="46"/>
      <c r="Q228" s="46"/>
      <c r="R228" s="46"/>
      <c r="S228" s="46"/>
      <c r="T228" s="46"/>
      <c r="U228" s="46"/>
      <c r="V228" s="46"/>
      <c r="W228" s="46"/>
      <c r="X228" s="46"/>
      <c r="Y228" s="46"/>
      <c r="Z228" s="46"/>
      <c r="AA228" s="46"/>
      <c r="AB228" s="46"/>
      <c r="AC228" s="46"/>
      <c r="AD228" s="46"/>
      <c r="AE228" s="46"/>
      <c r="AF228" s="46"/>
      <c r="AG228" s="46"/>
      <c r="AH228" s="46"/>
      <c r="AI228" s="46"/>
      <c r="AJ228" s="46"/>
      <c r="AK228" s="46"/>
      <c r="AL228" s="46"/>
      <c r="AM228" s="46"/>
      <c r="AN228" s="46"/>
      <c r="AO228" s="46"/>
      <c r="AP228" s="46"/>
      <c r="AQ228" s="46"/>
      <c r="AR228" s="46"/>
      <c r="AS228" s="46"/>
      <c r="AT228" s="46"/>
      <c r="AU228" s="46"/>
      <c r="AV228" s="46"/>
      <c r="AW228" s="46"/>
      <c r="AX228" s="46"/>
      <c r="AY228" s="46"/>
      <c r="AZ228" s="46"/>
      <c r="BA228" s="46"/>
      <c r="BB228" s="46"/>
      <c r="BC228" s="46"/>
      <c r="BD228" s="46"/>
      <c r="BE228" s="46"/>
    </row>
    <row r="229" spans="1:57" s="43" customFormat="1" ht="14.4">
      <c r="A229" s="465"/>
      <c r="B229" s="459" t="str">
        <f t="shared" ref="B229:B260" si="35">B41</f>
        <v>New Technology FAT's</v>
      </c>
      <c r="C229" s="134" t="s">
        <v>589</v>
      </c>
      <c r="D229" s="276" t="s">
        <v>571</v>
      </c>
      <c r="E229" s="277">
        <v>180000</v>
      </c>
      <c r="F229" s="139">
        <f t="shared" ref="F229:F239" si="36">D41</f>
        <v>3</v>
      </c>
      <c r="G229" s="348"/>
      <c r="H229" s="273"/>
      <c r="I229" s="144">
        <f t="shared" si="29"/>
        <v>0</v>
      </c>
      <c r="J229" s="349">
        <f t="shared" si="30"/>
        <v>0</v>
      </c>
      <c r="K229" s="99"/>
      <c r="L229" s="124"/>
      <c r="M229" s="125"/>
      <c r="N229" s="125"/>
      <c r="O229" s="125"/>
      <c r="P229" s="46"/>
      <c r="Q229" s="46"/>
      <c r="R229" s="46"/>
      <c r="S229" s="46"/>
      <c r="T229" s="46"/>
      <c r="U229" s="46"/>
      <c r="V229" s="46"/>
      <c r="W229" s="46"/>
      <c r="X229" s="46"/>
      <c r="Y229" s="46"/>
      <c r="Z229" s="46"/>
      <c r="AA229" s="46"/>
      <c r="AB229" s="46"/>
      <c r="AC229" s="46"/>
      <c r="AD229" s="46"/>
      <c r="AE229" s="46"/>
      <c r="AF229" s="46"/>
      <c r="AG229" s="46"/>
      <c r="AH229" s="46"/>
      <c r="AI229" s="46"/>
      <c r="AJ229" s="46"/>
      <c r="AK229" s="46"/>
      <c r="AL229" s="46"/>
      <c r="AM229" s="46"/>
      <c r="AN229" s="46"/>
      <c r="AO229" s="46"/>
      <c r="AP229" s="46"/>
      <c r="AQ229" s="46"/>
      <c r="AR229" s="46"/>
      <c r="AS229" s="46"/>
      <c r="AT229" s="46"/>
      <c r="AU229" s="46"/>
      <c r="AV229" s="46"/>
      <c r="AW229" s="46"/>
      <c r="AX229" s="46"/>
      <c r="AY229" s="46"/>
      <c r="AZ229" s="46"/>
      <c r="BA229" s="46"/>
      <c r="BB229" s="46"/>
      <c r="BC229" s="46"/>
      <c r="BD229" s="46"/>
      <c r="BE229" s="46"/>
    </row>
    <row r="230" spans="1:57" s="43" customFormat="1" ht="14.4">
      <c r="A230" s="465"/>
      <c r="B230" s="459" t="str">
        <f t="shared" si="35"/>
        <v>Automated system operator commissioning training</v>
      </c>
      <c r="C230" s="132" t="s">
        <v>589</v>
      </c>
      <c r="D230" s="276" t="s">
        <v>571</v>
      </c>
      <c r="E230" s="277">
        <v>60000</v>
      </c>
      <c r="F230" s="139">
        <f t="shared" si="36"/>
        <v>1</v>
      </c>
      <c r="G230" s="348"/>
      <c r="H230" s="273"/>
      <c r="I230" s="144">
        <f t="shared" si="29"/>
        <v>0</v>
      </c>
      <c r="J230" s="349">
        <f t="shared" si="30"/>
        <v>0</v>
      </c>
      <c r="K230" s="99"/>
      <c r="L230" s="124"/>
      <c r="M230" s="125"/>
      <c r="N230" s="125"/>
      <c r="O230" s="125"/>
      <c r="P230" s="46"/>
      <c r="Q230" s="46"/>
      <c r="R230" s="46"/>
      <c r="S230" s="46"/>
      <c r="T230" s="46"/>
      <c r="U230" s="46"/>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row>
    <row r="231" spans="1:57" s="43" customFormat="1" ht="14.4">
      <c r="A231" s="464"/>
      <c r="B231" s="459" t="str">
        <f t="shared" si="35"/>
        <v>Basic Statistics with Minitab</v>
      </c>
      <c r="C231" s="134" t="s">
        <v>584</v>
      </c>
      <c r="D231" s="276" t="s">
        <v>571</v>
      </c>
      <c r="E231" s="277">
        <v>8400</v>
      </c>
      <c r="F231" s="139">
        <f t="shared" si="36"/>
        <v>3</v>
      </c>
      <c r="G231" s="348"/>
      <c r="H231" s="273"/>
      <c r="I231" s="144">
        <f t="shared" si="29"/>
        <v>0</v>
      </c>
      <c r="J231" s="349">
        <f t="shared" si="30"/>
        <v>0</v>
      </c>
      <c r="K231" s="99"/>
      <c r="L231" s="124"/>
      <c r="M231" s="125"/>
      <c r="N231" s="125"/>
      <c r="O231" s="125"/>
      <c r="P231" s="46"/>
      <c r="Q231" s="46"/>
      <c r="R231" s="46"/>
      <c r="S231" s="46"/>
      <c r="T231" s="46"/>
      <c r="U231" s="46"/>
      <c r="V231" s="46"/>
      <c r="W231" s="46"/>
      <c r="X231" s="46"/>
      <c r="Y231" s="46"/>
      <c r="Z231" s="46"/>
      <c r="AA231" s="46"/>
      <c r="AB231" s="46"/>
      <c r="AC231" s="46"/>
      <c r="AD231" s="46"/>
      <c r="AE231" s="46"/>
      <c r="AF231" s="46"/>
      <c r="AG231" s="46"/>
      <c r="AH231" s="46"/>
      <c r="AI231" s="46"/>
      <c r="AJ231" s="46"/>
      <c r="AK231" s="46"/>
      <c r="AL231" s="46"/>
      <c r="AM231" s="46"/>
      <c r="AN231" s="46"/>
      <c r="AO231" s="46"/>
      <c r="AP231" s="46"/>
      <c r="AQ231" s="46"/>
      <c r="AR231" s="46"/>
      <c r="AS231" s="46"/>
      <c r="AT231" s="46"/>
      <c r="AU231" s="46"/>
      <c r="AV231" s="46"/>
      <c r="AW231" s="46"/>
      <c r="AX231" s="46"/>
      <c r="AY231" s="46"/>
      <c r="AZ231" s="46"/>
      <c r="BA231" s="46"/>
      <c r="BB231" s="46"/>
      <c r="BC231" s="46"/>
      <c r="BD231" s="46"/>
      <c r="BE231" s="46"/>
    </row>
    <row r="232" spans="1:57" s="43" customFormat="1" ht="14.4">
      <c r="A232" s="464"/>
      <c r="B232" s="459" t="str">
        <f t="shared" si="35"/>
        <v>Advanced Statics with Minitab</v>
      </c>
      <c r="C232" s="132" t="s">
        <v>584</v>
      </c>
      <c r="D232" s="276" t="s">
        <v>571</v>
      </c>
      <c r="E232" s="277">
        <v>8400</v>
      </c>
      <c r="F232" s="139">
        <f t="shared" si="36"/>
        <v>3</v>
      </c>
      <c r="G232" s="348"/>
      <c r="H232" s="273"/>
      <c r="I232" s="144">
        <f t="shared" si="29"/>
        <v>0</v>
      </c>
      <c r="J232" s="349">
        <f t="shared" si="30"/>
        <v>0</v>
      </c>
      <c r="K232" s="99"/>
      <c r="L232" s="124"/>
      <c r="M232" s="125"/>
      <c r="N232" s="125"/>
      <c r="O232" s="125"/>
      <c r="P232" s="46"/>
      <c r="Q232" s="46"/>
      <c r="R232" s="46"/>
      <c r="S232" s="46"/>
      <c r="T232" s="46"/>
      <c r="U232" s="46"/>
      <c r="V232" s="46"/>
      <c r="W232" s="46"/>
      <c r="X232" s="46"/>
      <c r="Y232" s="46"/>
      <c r="Z232" s="46"/>
      <c r="AA232" s="46"/>
      <c r="AB232" s="46"/>
      <c r="AC232" s="46"/>
      <c r="AD232" s="46"/>
      <c r="AE232" s="46"/>
      <c r="AF232" s="46"/>
      <c r="AG232" s="46"/>
      <c r="AH232" s="46"/>
      <c r="AI232" s="46"/>
      <c r="AJ232" s="46"/>
      <c r="AK232" s="46"/>
      <c r="AL232" s="46"/>
      <c r="AM232" s="46"/>
      <c r="AN232" s="46"/>
      <c r="AO232" s="46"/>
      <c r="AP232" s="46"/>
      <c r="AQ232" s="46"/>
      <c r="AR232" s="46"/>
      <c r="AS232" s="46"/>
      <c r="AT232" s="46"/>
      <c r="AU232" s="46"/>
      <c r="AV232" s="46"/>
      <c r="AW232" s="46"/>
      <c r="AX232" s="46"/>
      <c r="AY232" s="46"/>
      <c r="AZ232" s="46"/>
      <c r="BA232" s="46"/>
      <c r="BB232" s="46"/>
      <c r="BC232" s="46"/>
      <c r="BD232" s="46"/>
      <c r="BE232" s="46"/>
    </row>
    <row r="233" spans="1:57" s="43" customFormat="1" ht="14.4">
      <c r="A233" s="464"/>
      <c r="B233" s="459" t="str">
        <f t="shared" si="35"/>
        <v>Design of Experiments</v>
      </c>
      <c r="C233" s="134" t="s">
        <v>584</v>
      </c>
      <c r="D233" s="276" t="s">
        <v>571</v>
      </c>
      <c r="E233" s="277">
        <v>8400</v>
      </c>
      <c r="F233" s="139">
        <f t="shared" si="36"/>
        <v>3</v>
      </c>
      <c r="G233" s="348"/>
      <c r="H233" s="273"/>
      <c r="I233" s="144">
        <f t="shared" si="29"/>
        <v>0</v>
      </c>
      <c r="J233" s="349">
        <f t="shared" si="30"/>
        <v>0</v>
      </c>
      <c r="K233" s="99"/>
      <c r="L233" s="124"/>
      <c r="M233" s="125"/>
      <c r="N233" s="125"/>
      <c r="O233" s="125"/>
      <c r="P233" s="46"/>
      <c r="Q233" s="46"/>
      <c r="R233" s="46"/>
      <c r="S233" s="46"/>
      <c r="T233" s="46"/>
      <c r="U233" s="46"/>
      <c r="V233" s="46"/>
      <c r="W233" s="46"/>
      <c r="X233" s="46"/>
      <c r="Y233" s="46"/>
      <c r="Z233" s="46"/>
      <c r="AA233" s="46"/>
      <c r="AB233" s="46"/>
      <c r="AC233" s="46"/>
      <c r="AD233" s="46"/>
      <c r="AE233" s="46"/>
      <c r="AF233" s="46"/>
      <c r="AG233" s="46"/>
      <c r="AH233" s="46"/>
      <c r="AI233" s="46"/>
      <c r="AJ233" s="46"/>
      <c r="AK233" s="46"/>
      <c r="AL233" s="46"/>
      <c r="AM233" s="46"/>
      <c r="AN233" s="46"/>
      <c r="AO233" s="46"/>
      <c r="AP233" s="46"/>
      <c r="AQ233" s="46"/>
      <c r="AR233" s="46"/>
      <c r="AS233" s="46"/>
      <c r="AT233" s="46"/>
      <c r="AU233" s="46"/>
      <c r="AV233" s="46"/>
      <c r="AW233" s="46"/>
      <c r="AX233" s="46"/>
      <c r="AY233" s="46"/>
      <c r="AZ233" s="46"/>
      <c r="BA233" s="46"/>
      <c r="BB233" s="46"/>
      <c r="BC233" s="46"/>
      <c r="BD233" s="46"/>
      <c r="BE233" s="46"/>
    </row>
    <row r="234" spans="1:57" s="43" customFormat="1" ht="14.4">
      <c r="A234" s="464"/>
      <c r="B234" s="459" t="str">
        <f t="shared" si="35"/>
        <v>Influencing without Authority</v>
      </c>
      <c r="C234" s="132" t="s">
        <v>584</v>
      </c>
      <c r="D234" s="276" t="s">
        <v>571</v>
      </c>
      <c r="E234" s="277">
        <v>15600</v>
      </c>
      <c r="F234" s="139">
        <f t="shared" si="36"/>
        <v>1</v>
      </c>
      <c r="G234" s="348"/>
      <c r="H234" s="273"/>
      <c r="I234" s="144">
        <f t="shared" si="29"/>
        <v>0</v>
      </c>
      <c r="J234" s="349">
        <f t="shared" si="30"/>
        <v>0</v>
      </c>
      <c r="K234" s="99"/>
      <c r="L234" s="124"/>
      <c r="M234" s="125"/>
      <c r="N234" s="125"/>
      <c r="O234" s="125"/>
      <c r="P234" s="46"/>
      <c r="Q234" s="46"/>
      <c r="R234" s="46"/>
      <c r="S234" s="46"/>
      <c r="T234" s="46"/>
      <c r="U234" s="46"/>
      <c r="V234" s="46"/>
      <c r="W234" s="46"/>
      <c r="X234" s="46"/>
      <c r="Y234" s="46"/>
      <c r="Z234" s="46"/>
      <c r="AA234" s="46"/>
      <c r="AB234" s="46"/>
      <c r="AC234" s="46"/>
      <c r="AD234" s="46"/>
      <c r="AE234" s="46"/>
      <c r="AF234" s="46"/>
      <c r="AG234" s="46"/>
      <c r="AH234" s="46"/>
      <c r="AI234" s="46"/>
      <c r="AJ234" s="46"/>
      <c r="AK234" s="46"/>
      <c r="AL234" s="46"/>
      <c r="AM234" s="46"/>
      <c r="AN234" s="46"/>
      <c r="AO234" s="46"/>
      <c r="AP234" s="46"/>
      <c r="AQ234" s="46"/>
      <c r="AR234" s="46"/>
      <c r="AS234" s="46"/>
      <c r="AT234" s="46"/>
      <c r="AU234" s="46"/>
      <c r="AV234" s="46"/>
      <c r="AW234" s="46"/>
      <c r="AX234" s="46"/>
      <c r="AY234" s="46"/>
      <c r="AZ234" s="46"/>
      <c r="BA234" s="46"/>
      <c r="BB234" s="46"/>
      <c r="BC234" s="46"/>
      <c r="BD234" s="46"/>
      <c r="BE234" s="46"/>
    </row>
    <row r="235" spans="1:57" s="43" customFormat="1" ht="14.4">
      <c r="A235" s="464"/>
      <c r="B235" s="459" t="str">
        <f t="shared" si="35"/>
        <v>Regulations for Leadership:  Understanding a Dynamic Landscape</v>
      </c>
      <c r="C235" s="134" t="s">
        <v>584</v>
      </c>
      <c r="D235" s="276" t="s">
        <v>571</v>
      </c>
      <c r="E235" s="277">
        <v>4500</v>
      </c>
      <c r="F235" s="139">
        <f t="shared" si="36"/>
        <v>0.25</v>
      </c>
      <c r="G235" s="348"/>
      <c r="H235" s="273"/>
      <c r="I235" s="144">
        <f t="shared" si="29"/>
        <v>0</v>
      </c>
      <c r="J235" s="349">
        <f t="shared" si="30"/>
        <v>0</v>
      </c>
      <c r="K235" s="99"/>
      <c r="L235" s="124"/>
      <c r="M235" s="125"/>
      <c r="N235" s="125"/>
      <c r="O235" s="125"/>
      <c r="P235" s="46"/>
      <c r="Q235" s="46"/>
      <c r="R235" s="46"/>
      <c r="S235" s="46"/>
      <c r="T235" s="46"/>
      <c r="U235" s="46"/>
      <c r="V235" s="46"/>
      <c r="W235" s="46"/>
      <c r="X235" s="46"/>
      <c r="Y235" s="46"/>
      <c r="Z235" s="46"/>
      <c r="AA235" s="46"/>
      <c r="AB235" s="46"/>
      <c r="AC235" s="46"/>
      <c r="AD235" s="46"/>
      <c r="AE235" s="46"/>
      <c r="AF235" s="46"/>
      <c r="AG235" s="46"/>
      <c r="AH235" s="46"/>
      <c r="AI235" s="46"/>
      <c r="AJ235" s="46"/>
      <c r="AK235" s="46"/>
      <c r="AL235" s="46"/>
      <c r="AM235" s="46"/>
      <c r="AN235" s="46"/>
      <c r="AO235" s="46"/>
      <c r="AP235" s="46"/>
      <c r="AQ235" s="46"/>
      <c r="AR235" s="46"/>
      <c r="AS235" s="46"/>
      <c r="AT235" s="46"/>
      <c r="AU235" s="46"/>
      <c r="AV235" s="46"/>
      <c r="AW235" s="46"/>
      <c r="AX235" s="46"/>
      <c r="AY235" s="46"/>
      <c r="AZ235" s="46"/>
      <c r="BA235" s="46"/>
      <c r="BB235" s="46"/>
      <c r="BC235" s="46"/>
      <c r="BD235" s="46"/>
      <c r="BE235" s="46"/>
    </row>
    <row r="236" spans="1:57" s="43" customFormat="1" ht="14.4">
      <c r="A236" s="464"/>
      <c r="B236" s="459" t="str">
        <f t="shared" si="35"/>
        <v>Quality Systems Regulations: Understanding a Dynamic Landscape</v>
      </c>
      <c r="C236" s="132" t="s">
        <v>584</v>
      </c>
      <c r="D236" s="276" t="s">
        <v>571</v>
      </c>
      <c r="E236" s="277">
        <v>13500</v>
      </c>
      <c r="F236" s="139">
        <f t="shared" si="36"/>
        <v>2</v>
      </c>
      <c r="G236" s="348"/>
      <c r="H236" s="273"/>
      <c r="I236" s="144">
        <f t="shared" si="29"/>
        <v>0</v>
      </c>
      <c r="J236" s="349">
        <f t="shared" si="30"/>
        <v>0</v>
      </c>
      <c r="K236" s="99"/>
      <c r="L236" s="124"/>
      <c r="M236" s="125"/>
      <c r="N236" s="125"/>
      <c r="O236" s="125"/>
      <c r="P236" s="46"/>
      <c r="Q236" s="46"/>
      <c r="R236" s="46"/>
      <c r="S236" s="46"/>
      <c r="T236" s="46"/>
      <c r="U236" s="46"/>
      <c r="V236" s="46"/>
      <c r="W236" s="46"/>
      <c r="X236" s="46"/>
      <c r="Y236" s="46"/>
      <c r="Z236" s="46"/>
      <c r="AA236" s="46"/>
      <c r="AB236" s="46"/>
      <c r="AC236" s="46"/>
      <c r="AD236" s="46"/>
      <c r="AE236" s="46"/>
      <c r="AF236" s="46"/>
      <c r="AG236" s="46"/>
      <c r="AH236" s="46"/>
      <c r="AI236" s="46"/>
      <c r="AJ236" s="46"/>
      <c r="AK236" s="46"/>
      <c r="AL236" s="46"/>
      <c r="AM236" s="46"/>
      <c r="AN236" s="46"/>
      <c r="AO236" s="46"/>
      <c r="AP236" s="46"/>
      <c r="AQ236" s="46"/>
      <c r="AR236" s="46"/>
      <c r="AS236" s="46"/>
      <c r="AT236" s="46"/>
      <c r="AU236" s="46"/>
      <c r="AV236" s="46"/>
      <c r="AW236" s="46"/>
      <c r="AX236" s="46"/>
      <c r="AY236" s="46"/>
      <c r="AZ236" s="46"/>
      <c r="BA236" s="46"/>
      <c r="BB236" s="46"/>
      <c r="BC236" s="46"/>
      <c r="BD236" s="46"/>
      <c r="BE236" s="46"/>
    </row>
    <row r="237" spans="1:57" s="43" customFormat="1" ht="14.4">
      <c r="A237" s="464"/>
      <c r="B237" s="459" t="str">
        <f t="shared" si="35"/>
        <v>Technical Writing Workshop (incl. Stryker NC/CAPA guidelines)</v>
      </c>
      <c r="C237" s="134" t="s">
        <v>584</v>
      </c>
      <c r="D237" s="276" t="s">
        <v>571</v>
      </c>
      <c r="E237" s="277">
        <v>13500</v>
      </c>
      <c r="F237" s="139">
        <f t="shared" si="36"/>
        <v>1</v>
      </c>
      <c r="G237" s="348"/>
      <c r="H237" s="273"/>
      <c r="I237" s="144">
        <f t="shared" si="29"/>
        <v>0</v>
      </c>
      <c r="J237" s="349">
        <f t="shared" si="30"/>
        <v>0</v>
      </c>
      <c r="K237" s="99"/>
      <c r="L237" s="124"/>
      <c r="M237" s="125"/>
      <c r="N237" s="125"/>
      <c r="O237" s="125"/>
      <c r="P237" s="46"/>
      <c r="Q237" s="46"/>
      <c r="R237" s="46"/>
      <c r="S237" s="46"/>
      <c r="T237" s="46"/>
      <c r="U237" s="46"/>
      <c r="V237" s="46"/>
      <c r="W237" s="46"/>
      <c r="X237" s="46"/>
      <c r="Y237" s="46"/>
      <c r="Z237" s="46"/>
      <c r="AA237" s="46"/>
      <c r="AB237" s="46"/>
      <c r="AC237" s="46"/>
      <c r="AD237" s="46"/>
      <c r="AE237" s="46"/>
      <c r="AF237" s="46"/>
      <c r="AG237" s="46"/>
      <c r="AH237" s="46"/>
      <c r="AI237" s="46"/>
      <c r="AJ237" s="46"/>
      <c r="AK237" s="46"/>
      <c r="AL237" s="46"/>
      <c r="AM237" s="46"/>
      <c r="AN237" s="46"/>
      <c r="AO237" s="46"/>
      <c r="AP237" s="46"/>
      <c r="AQ237" s="46"/>
      <c r="AR237" s="46"/>
      <c r="AS237" s="46"/>
      <c r="AT237" s="46"/>
      <c r="AU237" s="46"/>
      <c r="AV237" s="46"/>
      <c r="AW237" s="46"/>
      <c r="AX237" s="46"/>
      <c r="AY237" s="46"/>
      <c r="AZ237" s="46"/>
      <c r="BA237" s="46"/>
      <c r="BB237" s="46"/>
      <c r="BC237" s="46"/>
      <c r="BD237" s="46"/>
      <c r="BE237" s="46"/>
    </row>
    <row r="238" spans="1:57" s="43" customFormat="1" ht="14.4">
      <c r="A238" s="464"/>
      <c r="B238" s="459" t="str">
        <f t="shared" si="35"/>
        <v>Effective Stakeholder Engagement &amp; Communication</v>
      </c>
      <c r="C238" s="132" t="s">
        <v>584</v>
      </c>
      <c r="D238" s="276" t="s">
        <v>571</v>
      </c>
      <c r="E238" s="277">
        <v>13500</v>
      </c>
      <c r="F238" s="139">
        <f t="shared" si="36"/>
        <v>1</v>
      </c>
      <c r="G238" s="348"/>
      <c r="H238" s="273"/>
      <c r="I238" s="144">
        <f t="shared" si="29"/>
        <v>0</v>
      </c>
      <c r="J238" s="349">
        <f t="shared" si="30"/>
        <v>0</v>
      </c>
      <c r="K238" s="99"/>
      <c r="L238" s="124"/>
      <c r="M238" s="125"/>
      <c r="N238" s="125"/>
      <c r="O238" s="125"/>
      <c r="P238" s="46"/>
      <c r="Q238" s="46"/>
      <c r="R238" s="46"/>
      <c r="S238" s="46"/>
      <c r="T238" s="46"/>
      <c r="U238" s="46"/>
      <c r="V238" s="46"/>
      <c r="W238" s="46"/>
      <c r="X238" s="46"/>
      <c r="Y238" s="46"/>
      <c r="Z238" s="46"/>
      <c r="AA238" s="46"/>
      <c r="AB238" s="46"/>
      <c r="AC238" s="46"/>
      <c r="AD238" s="46"/>
      <c r="AE238" s="46"/>
      <c r="AF238" s="46"/>
      <c r="AG238" s="46"/>
      <c r="AH238" s="46"/>
      <c r="AI238" s="46"/>
      <c r="AJ238" s="46"/>
      <c r="AK238" s="46"/>
      <c r="AL238" s="46"/>
      <c r="AM238" s="46"/>
      <c r="AN238" s="46"/>
      <c r="AO238" s="46"/>
      <c r="AP238" s="46"/>
      <c r="AQ238" s="46"/>
      <c r="AR238" s="46"/>
      <c r="AS238" s="46"/>
      <c r="AT238" s="46"/>
      <c r="AU238" s="46"/>
      <c r="AV238" s="46"/>
      <c r="AW238" s="46"/>
      <c r="AX238" s="46"/>
      <c r="AY238" s="46"/>
      <c r="AZ238" s="46"/>
      <c r="BA238" s="46"/>
      <c r="BB238" s="46"/>
      <c r="BC238" s="46"/>
      <c r="BD238" s="46"/>
      <c r="BE238" s="46"/>
    </row>
    <row r="239" spans="1:57" s="43" customFormat="1" ht="14.4">
      <c r="A239" s="464"/>
      <c r="B239" s="459" t="str">
        <f t="shared" si="35"/>
        <v>Critical Thinking</v>
      </c>
      <c r="C239" s="134" t="s">
        <v>584</v>
      </c>
      <c r="D239" s="276" t="s">
        <v>571</v>
      </c>
      <c r="E239" s="277">
        <v>7500</v>
      </c>
      <c r="F239" s="139">
        <f t="shared" si="36"/>
        <v>0.5</v>
      </c>
      <c r="G239" s="348"/>
      <c r="H239" s="273"/>
      <c r="I239" s="144">
        <f t="shared" si="29"/>
        <v>0</v>
      </c>
      <c r="J239" s="349">
        <f t="shared" si="30"/>
        <v>0</v>
      </c>
      <c r="K239" s="99"/>
      <c r="L239" s="124"/>
      <c r="M239" s="125"/>
      <c r="N239" s="125"/>
      <c r="O239" s="125"/>
      <c r="P239" s="46"/>
      <c r="Q239" s="46"/>
      <c r="R239" s="46"/>
      <c r="S239" s="46"/>
      <c r="T239" s="46"/>
      <c r="U239" s="46"/>
      <c r="V239" s="46"/>
      <c r="W239" s="46"/>
      <c r="X239" s="46"/>
      <c r="Y239" s="46"/>
      <c r="Z239" s="46"/>
      <c r="AA239" s="46"/>
      <c r="AB239" s="46"/>
      <c r="AC239" s="46"/>
      <c r="AD239" s="46"/>
      <c r="AE239" s="46"/>
      <c r="AF239" s="46"/>
      <c r="AG239" s="46"/>
      <c r="AH239" s="46"/>
      <c r="AI239" s="46"/>
      <c r="AJ239" s="46"/>
      <c r="AK239" s="46"/>
      <c r="AL239" s="46"/>
      <c r="AM239" s="46"/>
      <c r="AN239" s="46"/>
      <c r="AO239" s="46"/>
      <c r="AP239" s="46"/>
      <c r="AQ239" s="46"/>
      <c r="AR239" s="46"/>
      <c r="AS239" s="46"/>
      <c r="AT239" s="46"/>
      <c r="AU239" s="46"/>
      <c r="AV239" s="46"/>
      <c r="AW239" s="46"/>
      <c r="AX239" s="46"/>
      <c r="AY239" s="46"/>
      <c r="AZ239" s="46"/>
      <c r="BA239" s="46"/>
      <c r="BB239" s="46"/>
      <c r="BC239" s="46"/>
      <c r="BD239" s="46"/>
      <c r="BE239" s="46"/>
    </row>
    <row r="240" spans="1:57" s="43" customFormat="1" ht="14.4">
      <c r="A240" s="464"/>
      <c r="B240" s="459" t="str">
        <f t="shared" si="35"/>
        <v>Introduction to Project Management</v>
      </c>
      <c r="C240" s="132" t="s">
        <v>585</v>
      </c>
      <c r="D240" s="276" t="s">
        <v>573</v>
      </c>
      <c r="E240" s="277"/>
      <c r="F240" s="139"/>
      <c r="G240" s="348">
        <v>1</v>
      </c>
      <c r="H240" s="273">
        <v>85000</v>
      </c>
      <c r="I240" s="144">
        <f t="shared" si="29"/>
        <v>326.92307692307691</v>
      </c>
      <c r="J240" s="349">
        <f t="shared" si="30"/>
        <v>326.92307692307691</v>
      </c>
      <c r="K240" s="99"/>
      <c r="L240" s="124"/>
      <c r="M240" s="125"/>
      <c r="N240" s="125"/>
      <c r="O240" s="125"/>
      <c r="P240" s="46"/>
      <c r="Q240" s="46"/>
      <c r="R240" s="46"/>
      <c r="S240" s="46"/>
      <c r="T240" s="46"/>
      <c r="U240" s="46"/>
      <c r="V240" s="46"/>
      <c r="W240" s="46"/>
      <c r="X240" s="46"/>
      <c r="Y240" s="46"/>
      <c r="Z240" s="46"/>
      <c r="AA240" s="46"/>
      <c r="AB240" s="46"/>
      <c r="AC240" s="46"/>
      <c r="AD240" s="46"/>
      <c r="AE240" s="46"/>
      <c r="AF240" s="46"/>
      <c r="AG240" s="46"/>
      <c r="AH240" s="46"/>
      <c r="AI240" s="46"/>
      <c r="AJ240" s="46"/>
      <c r="AK240" s="46"/>
      <c r="AL240" s="46"/>
      <c r="AM240" s="46"/>
      <c r="AN240" s="46"/>
      <c r="AO240" s="46"/>
      <c r="AP240" s="46"/>
      <c r="AQ240" s="46"/>
      <c r="AR240" s="46"/>
      <c r="AS240" s="46"/>
      <c r="AT240" s="46"/>
      <c r="AU240" s="46"/>
      <c r="AV240" s="46"/>
      <c r="AW240" s="46"/>
      <c r="AX240" s="46"/>
      <c r="AY240" s="46"/>
      <c r="AZ240" s="46"/>
      <c r="BA240" s="46"/>
      <c r="BB240" s="46"/>
      <c r="BC240" s="46"/>
      <c r="BD240" s="46"/>
      <c r="BE240" s="46"/>
    </row>
    <row r="241" spans="1:57" s="43" customFormat="1" ht="14.4">
      <c r="A241" s="462"/>
      <c r="B241" s="459" t="str">
        <f t="shared" si="35"/>
        <v>Advanced Project Management</v>
      </c>
      <c r="C241" s="134" t="s">
        <v>590</v>
      </c>
      <c r="D241" s="276" t="s">
        <v>571</v>
      </c>
      <c r="E241" s="277">
        <v>12000</v>
      </c>
      <c r="F241" s="139">
        <f t="shared" ref="F241:F257" si="37">D53</f>
        <v>3</v>
      </c>
      <c r="G241" s="348"/>
      <c r="H241" s="273"/>
      <c r="I241" s="417">
        <f t="shared" si="29"/>
        <v>0</v>
      </c>
      <c r="J241" s="418">
        <f t="shared" si="30"/>
        <v>0</v>
      </c>
      <c r="K241" s="99"/>
      <c r="L241" s="124"/>
      <c r="M241" s="125"/>
      <c r="N241" s="125"/>
      <c r="O241" s="125"/>
      <c r="P241" s="46"/>
      <c r="Q241" s="46"/>
      <c r="R241" s="46"/>
      <c r="S241" s="46"/>
      <c r="T241" s="46"/>
      <c r="U241" s="46"/>
      <c r="V241" s="46"/>
      <c r="W241" s="46"/>
      <c r="X241" s="46"/>
      <c r="Y241" s="46"/>
      <c r="Z241" s="46"/>
      <c r="AA241" s="46"/>
      <c r="AB241" s="46"/>
      <c r="AC241" s="46"/>
      <c r="AD241" s="46"/>
      <c r="AE241" s="46"/>
      <c r="AF241" s="46"/>
      <c r="AG241" s="46"/>
      <c r="AH241" s="46"/>
      <c r="AI241" s="46"/>
      <c r="AJ241" s="46"/>
      <c r="AK241" s="46"/>
      <c r="AL241" s="46"/>
      <c r="AM241" s="46"/>
      <c r="AN241" s="46"/>
      <c r="AO241" s="46"/>
      <c r="AP241" s="46"/>
      <c r="AQ241" s="46"/>
      <c r="AR241" s="46"/>
      <c r="AS241" s="46"/>
      <c r="AT241" s="46"/>
      <c r="AU241" s="46"/>
      <c r="AV241" s="46"/>
      <c r="AW241" s="46"/>
      <c r="AX241" s="46"/>
      <c r="AY241" s="46"/>
      <c r="AZ241" s="46"/>
      <c r="BA241" s="46"/>
      <c r="BB241" s="46"/>
      <c r="BC241" s="46"/>
      <c r="BD241" s="46"/>
      <c r="BE241" s="46"/>
    </row>
    <row r="242" spans="1:57" s="43" customFormat="1" ht="14.4">
      <c r="A242" s="462"/>
      <c r="B242" s="459" t="str">
        <f t="shared" si="35"/>
        <v>PMI Exam Bootcamp</v>
      </c>
      <c r="C242" s="132" t="s">
        <v>590</v>
      </c>
      <c r="D242" s="276" t="s">
        <v>571</v>
      </c>
      <c r="E242" s="277">
        <v>12000</v>
      </c>
      <c r="F242" s="139">
        <f t="shared" si="37"/>
        <v>3</v>
      </c>
      <c r="G242" s="348"/>
      <c r="H242" s="273"/>
      <c r="I242" s="417">
        <f t="shared" ref="I242:I273" si="38">H242/(364-104)</f>
        <v>0</v>
      </c>
      <c r="J242" s="418">
        <f t="shared" ref="J242:J273" si="39">G242*I242</f>
        <v>0</v>
      </c>
      <c r="K242" s="99"/>
      <c r="L242" s="124"/>
      <c r="M242" s="125"/>
      <c r="N242" s="125"/>
      <c r="O242" s="125"/>
      <c r="P242" s="46"/>
      <c r="Q242" s="46"/>
      <c r="R242" s="46"/>
      <c r="S242" s="46"/>
      <c r="T242" s="46"/>
      <c r="U242" s="46"/>
      <c r="V242" s="46"/>
      <c r="W242" s="46"/>
      <c r="X242" s="46"/>
      <c r="Y242" s="46"/>
      <c r="Z242" s="46"/>
      <c r="AA242" s="46"/>
      <c r="AB242" s="46"/>
      <c r="AC242" s="46"/>
      <c r="AD242" s="46"/>
      <c r="AE242" s="46"/>
      <c r="AF242" s="46"/>
      <c r="AG242" s="46"/>
      <c r="AH242" s="46"/>
      <c r="AI242" s="46"/>
      <c r="AJ242" s="46"/>
      <c r="AK242" s="46"/>
      <c r="AL242" s="46"/>
      <c r="AM242" s="46"/>
      <c r="AN242" s="46"/>
      <c r="AO242" s="46"/>
      <c r="AP242" s="46"/>
      <c r="AQ242" s="46"/>
      <c r="AR242" s="46"/>
      <c r="AS242" s="46"/>
      <c r="AT242" s="46"/>
      <c r="AU242" s="46"/>
      <c r="AV242" s="46"/>
      <c r="AW242" s="46"/>
      <c r="AX242" s="46"/>
      <c r="AY242" s="46"/>
      <c r="AZ242" s="46"/>
      <c r="BA242" s="46"/>
      <c r="BB242" s="46"/>
      <c r="BC242" s="46"/>
      <c r="BD242" s="46"/>
      <c r="BE242" s="46"/>
    </row>
    <row r="243" spans="1:57" s="43" customFormat="1" ht="14.4">
      <c r="A243" s="462"/>
      <c r="B243" s="459" t="str">
        <f t="shared" si="35"/>
        <v>Project Management Sponsor</v>
      </c>
      <c r="C243" s="134" t="s">
        <v>590</v>
      </c>
      <c r="D243" s="276" t="s">
        <v>571</v>
      </c>
      <c r="E243" s="277">
        <v>12000</v>
      </c>
      <c r="F243" s="139">
        <f t="shared" si="37"/>
        <v>3</v>
      </c>
      <c r="G243" s="348"/>
      <c r="H243" s="273"/>
      <c r="I243" s="144">
        <f t="shared" si="38"/>
        <v>0</v>
      </c>
      <c r="J243" s="418">
        <f t="shared" si="39"/>
        <v>0</v>
      </c>
      <c r="K243" s="99"/>
      <c r="L243" s="124"/>
      <c r="M243" s="125"/>
      <c r="N243" s="125"/>
      <c r="O243" s="125"/>
      <c r="P243" s="46"/>
      <c r="Q243" s="46"/>
      <c r="R243" s="46"/>
      <c r="S243" s="46"/>
      <c r="T243" s="46"/>
      <c r="U243" s="46"/>
      <c r="V243" s="46"/>
      <c r="W243" s="46"/>
      <c r="X243" s="46"/>
      <c r="Y243" s="46"/>
      <c r="Z243" s="46"/>
      <c r="AA243" s="46"/>
      <c r="AB243" s="46"/>
      <c r="AC243" s="46"/>
      <c r="AD243" s="46"/>
      <c r="AE243" s="46"/>
      <c r="AF243" s="46"/>
      <c r="AG243" s="46"/>
      <c r="AH243" s="46"/>
      <c r="AI243" s="46"/>
      <c r="AJ243" s="46"/>
      <c r="AK243" s="46"/>
      <c r="AL243" s="46"/>
      <c r="AM243" s="46"/>
      <c r="AN243" s="46"/>
      <c r="AO243" s="46"/>
      <c r="AP243" s="46"/>
      <c r="AQ243" s="46"/>
      <c r="AR243" s="46"/>
      <c r="AS243" s="46"/>
      <c r="AT243" s="46"/>
      <c r="AU243" s="46"/>
      <c r="AV243" s="46"/>
      <c r="AW243" s="46"/>
      <c r="AX243" s="46"/>
      <c r="AY243" s="46"/>
      <c r="AZ243" s="46"/>
      <c r="BA243" s="46"/>
      <c r="BB243" s="46"/>
      <c r="BC243" s="46"/>
      <c r="BD243" s="46"/>
      <c r="BE243" s="46"/>
    </row>
    <row r="244" spans="1:57" s="43" customFormat="1" ht="14.4">
      <c r="A244" s="464"/>
      <c r="B244" s="459" t="str">
        <f t="shared" si="35"/>
        <v>MS Forms</v>
      </c>
      <c r="C244" s="438" t="s">
        <v>584</v>
      </c>
      <c r="D244" s="276" t="s">
        <v>571</v>
      </c>
      <c r="E244" s="277">
        <v>2100</v>
      </c>
      <c r="F244" s="139">
        <f t="shared" si="37"/>
        <v>0.5</v>
      </c>
      <c r="G244" s="348"/>
      <c r="H244" s="273"/>
      <c r="I244" s="417">
        <f t="shared" si="38"/>
        <v>0</v>
      </c>
      <c r="J244" s="418">
        <f t="shared" si="39"/>
        <v>0</v>
      </c>
      <c r="K244" s="99"/>
      <c r="L244" s="124"/>
      <c r="M244" s="125"/>
      <c r="N244" s="125"/>
      <c r="O244" s="125"/>
      <c r="P244" s="46"/>
      <c r="Q244" s="46"/>
      <c r="R244" s="46"/>
      <c r="S244" s="46"/>
      <c r="T244" s="46"/>
      <c r="U244" s="46"/>
      <c r="V244" s="46"/>
      <c r="W244" s="46"/>
      <c r="X244" s="46"/>
      <c r="Y244" s="46"/>
      <c r="Z244" s="46"/>
      <c r="AA244" s="46"/>
      <c r="AB244" s="46"/>
      <c r="AC244" s="46"/>
      <c r="AD244" s="46"/>
      <c r="AE244" s="46"/>
      <c r="AF244" s="46"/>
      <c r="AG244" s="46"/>
      <c r="AH244" s="46"/>
      <c r="AI244" s="46"/>
      <c r="AJ244" s="46"/>
      <c r="AK244" s="46"/>
      <c r="AL244" s="46"/>
      <c r="AM244" s="46"/>
      <c r="AN244" s="46"/>
      <c r="AO244" s="46"/>
      <c r="AP244" s="46"/>
      <c r="AQ244" s="46"/>
      <c r="AR244" s="46"/>
      <c r="AS244" s="46"/>
      <c r="AT244" s="46"/>
      <c r="AU244" s="46"/>
      <c r="AV244" s="46"/>
      <c r="AW244" s="46"/>
      <c r="AX244" s="46"/>
      <c r="AY244" s="46"/>
      <c r="AZ244" s="46"/>
      <c r="BA244" s="46"/>
      <c r="BB244" s="46"/>
      <c r="BC244" s="46"/>
      <c r="BD244" s="46"/>
      <c r="BE244" s="46"/>
    </row>
    <row r="245" spans="1:57" s="43" customFormat="1" ht="14.4">
      <c r="A245" s="464"/>
      <c r="B245" s="459" t="str">
        <f t="shared" si="35"/>
        <v>MS OneNote</v>
      </c>
      <c r="C245" s="134" t="s">
        <v>584</v>
      </c>
      <c r="D245" s="276" t="s">
        <v>571</v>
      </c>
      <c r="E245" s="277">
        <v>2100</v>
      </c>
      <c r="F245" s="139">
        <f t="shared" si="37"/>
        <v>0.5</v>
      </c>
      <c r="G245" s="348"/>
      <c r="H245" s="273"/>
      <c r="I245" s="144">
        <f t="shared" si="38"/>
        <v>0</v>
      </c>
      <c r="J245" s="418">
        <f t="shared" si="39"/>
        <v>0</v>
      </c>
      <c r="K245" s="99"/>
      <c r="L245" s="124"/>
      <c r="M245" s="125"/>
      <c r="N245" s="125"/>
      <c r="O245" s="125"/>
      <c r="P245" s="46"/>
      <c r="Q245" s="46"/>
      <c r="R245" s="46"/>
      <c r="S245" s="46"/>
      <c r="T245" s="46"/>
      <c r="U245" s="56"/>
      <c r="V245" s="56"/>
      <c r="W245" s="46"/>
      <c r="X245" s="46"/>
      <c r="Y245" s="46"/>
      <c r="Z245" s="46"/>
      <c r="AA245" s="46"/>
      <c r="AB245" s="46"/>
      <c r="AC245" s="46"/>
      <c r="AD245" s="46"/>
      <c r="AE245" s="46"/>
      <c r="AF245" s="46"/>
      <c r="AG245" s="46"/>
      <c r="AH245" s="46"/>
      <c r="AI245" s="46"/>
      <c r="AJ245" s="46"/>
      <c r="AK245" s="46"/>
      <c r="AL245" s="46"/>
      <c r="AM245" s="46"/>
      <c r="AN245" s="46"/>
      <c r="AO245" s="46"/>
      <c r="AP245" s="46"/>
      <c r="AQ245" s="46"/>
      <c r="AR245" s="46"/>
      <c r="AS245" s="46"/>
      <c r="AT245" s="46"/>
      <c r="AU245" s="46"/>
      <c r="AV245" s="46"/>
      <c r="AW245" s="46"/>
      <c r="AX245" s="46"/>
      <c r="AY245" s="46"/>
      <c r="AZ245" s="46"/>
      <c r="BA245" s="46"/>
      <c r="BB245" s="46"/>
      <c r="BC245" s="46"/>
      <c r="BD245" s="46"/>
      <c r="BE245" s="46"/>
    </row>
    <row r="246" spans="1:57" s="43" customFormat="1" ht="14.4">
      <c r="A246" s="464"/>
      <c r="B246" s="459" t="str">
        <f t="shared" si="35"/>
        <v>MS Project - Level 1</v>
      </c>
      <c r="C246" s="134" t="s">
        <v>584</v>
      </c>
      <c r="D246" s="276" t="s">
        <v>571</v>
      </c>
      <c r="E246" s="277">
        <v>2100</v>
      </c>
      <c r="F246" s="139">
        <f t="shared" si="37"/>
        <v>0.5</v>
      </c>
      <c r="G246" s="348"/>
      <c r="H246" s="273"/>
      <c r="I246" s="417">
        <f t="shared" si="38"/>
        <v>0</v>
      </c>
      <c r="J246" s="418">
        <f t="shared" si="39"/>
        <v>0</v>
      </c>
      <c r="K246" s="99"/>
      <c r="L246" s="124"/>
      <c r="M246" s="125"/>
      <c r="N246" s="125"/>
      <c r="O246" s="125"/>
      <c r="P246" s="46"/>
      <c r="Q246" s="46"/>
      <c r="R246" s="46"/>
      <c r="S246" s="46"/>
      <c r="T246" s="46"/>
      <c r="U246" s="46"/>
      <c r="V246" s="46"/>
      <c r="W246" s="46"/>
      <c r="X246" s="46"/>
      <c r="Y246" s="46"/>
      <c r="Z246" s="46"/>
      <c r="AA246" s="46"/>
      <c r="AB246" s="46"/>
      <c r="AC246" s="46"/>
      <c r="AD246" s="46"/>
      <c r="AE246" s="46"/>
      <c r="AF246" s="46"/>
      <c r="AG246" s="46"/>
      <c r="AH246" s="46"/>
      <c r="AI246" s="46"/>
      <c r="AJ246" s="46"/>
      <c r="AK246" s="46"/>
      <c r="AL246" s="46"/>
      <c r="AM246" s="46"/>
      <c r="AN246" s="46"/>
      <c r="AO246" s="46"/>
      <c r="AP246" s="46"/>
      <c r="AQ246" s="46"/>
      <c r="AR246" s="46"/>
      <c r="AS246" s="46"/>
      <c r="AT246" s="46"/>
      <c r="AU246" s="46"/>
      <c r="AV246" s="46"/>
      <c r="AW246" s="46"/>
      <c r="AX246" s="46"/>
      <c r="AY246" s="46"/>
      <c r="AZ246" s="46"/>
      <c r="BA246" s="46"/>
      <c r="BB246" s="46"/>
      <c r="BC246" s="46"/>
      <c r="BD246" s="46"/>
      <c r="BE246" s="46"/>
    </row>
    <row r="247" spans="1:57" s="43" customFormat="1" ht="14.4">
      <c r="A247" s="464"/>
      <c r="B247" s="459" t="str">
        <f t="shared" si="35"/>
        <v>MS Project - Level 2</v>
      </c>
      <c r="C247" s="134" t="s">
        <v>584</v>
      </c>
      <c r="D247" s="276" t="s">
        <v>571</v>
      </c>
      <c r="E247" s="277">
        <v>2100</v>
      </c>
      <c r="F247" s="139">
        <f t="shared" si="37"/>
        <v>0.5</v>
      </c>
      <c r="G247" s="348"/>
      <c r="H247" s="273"/>
      <c r="I247" s="144">
        <f t="shared" si="38"/>
        <v>0</v>
      </c>
      <c r="J247" s="418">
        <f t="shared" si="39"/>
        <v>0</v>
      </c>
      <c r="K247" s="99"/>
      <c r="L247" s="124"/>
      <c r="M247" s="125"/>
      <c r="N247" s="125"/>
      <c r="O247" s="125"/>
      <c r="P247" s="46"/>
      <c r="Q247" s="46"/>
      <c r="R247" s="46"/>
      <c r="S247" s="46"/>
      <c r="T247" s="46"/>
      <c r="U247" s="46"/>
      <c r="V247" s="46"/>
      <c r="W247" s="46"/>
      <c r="X247" s="46"/>
      <c r="Y247" s="46"/>
      <c r="Z247" s="46"/>
      <c r="AA247" s="46"/>
      <c r="AB247" s="46"/>
      <c r="AC247" s="46"/>
      <c r="AD247" s="46"/>
      <c r="AE247" s="46"/>
      <c r="AF247" s="46"/>
      <c r="AG247" s="46"/>
      <c r="AH247" s="46"/>
      <c r="AI247" s="46"/>
      <c r="AJ247" s="46"/>
      <c r="AK247" s="46"/>
      <c r="AL247" s="46"/>
      <c r="AM247" s="46"/>
      <c r="AN247" s="46"/>
      <c r="AO247" s="46"/>
      <c r="AP247" s="46"/>
      <c r="AQ247" s="46"/>
      <c r="AR247" s="46"/>
      <c r="AS247" s="46"/>
      <c r="AT247" s="46"/>
      <c r="AU247" s="46"/>
      <c r="AV247" s="46"/>
      <c r="AW247" s="46"/>
      <c r="AX247" s="46"/>
      <c r="AY247" s="46"/>
      <c r="AZ247" s="46"/>
      <c r="BA247" s="46"/>
      <c r="BB247" s="46"/>
      <c r="BC247" s="46"/>
      <c r="BD247" s="46"/>
      <c r="BE247" s="46"/>
    </row>
    <row r="248" spans="1:57" s="43" customFormat="1" ht="14.4">
      <c r="A248" s="464"/>
      <c r="B248" s="459" t="str">
        <f t="shared" si="35"/>
        <v>MS Sharepoint</v>
      </c>
      <c r="C248" s="438" t="s">
        <v>584</v>
      </c>
      <c r="D248" s="276" t="s">
        <v>571</v>
      </c>
      <c r="E248" s="277">
        <v>2100</v>
      </c>
      <c r="F248" s="139">
        <f t="shared" si="37"/>
        <v>0.5</v>
      </c>
      <c r="G248" s="348"/>
      <c r="H248" s="273"/>
      <c r="I248" s="417">
        <f t="shared" si="38"/>
        <v>0</v>
      </c>
      <c r="J248" s="418">
        <f t="shared" si="39"/>
        <v>0</v>
      </c>
      <c r="K248" s="99"/>
      <c r="L248" s="124"/>
      <c r="M248" s="125"/>
      <c r="N248" s="125"/>
      <c r="O248" s="125"/>
      <c r="P248" s="46"/>
      <c r="Q248" s="46"/>
      <c r="R248" s="46"/>
      <c r="S248" s="46"/>
      <c r="T248" s="46"/>
      <c r="U248" s="46"/>
      <c r="V248" s="46"/>
      <c r="W248" s="46"/>
      <c r="X248" s="46"/>
      <c r="Y248" s="46"/>
      <c r="Z248" s="46"/>
      <c r="AA248" s="46"/>
      <c r="AB248" s="46"/>
      <c r="AC248" s="46"/>
      <c r="AD248" s="46"/>
      <c r="AE248" s="46"/>
      <c r="AF248" s="46"/>
      <c r="AG248" s="46"/>
      <c r="AH248" s="46"/>
      <c r="AI248" s="46"/>
      <c r="AJ248" s="46"/>
      <c r="AK248" s="46"/>
      <c r="AL248" s="46"/>
      <c r="AM248" s="46"/>
      <c r="AN248" s="46"/>
      <c r="AO248" s="46"/>
      <c r="AP248" s="46"/>
      <c r="AQ248" s="46"/>
      <c r="AR248" s="46"/>
      <c r="AS248" s="46"/>
      <c r="AT248" s="46"/>
      <c r="AU248" s="46"/>
      <c r="AV248" s="46"/>
      <c r="AW248" s="46"/>
      <c r="AX248" s="46"/>
      <c r="AY248" s="46"/>
      <c r="AZ248" s="46"/>
      <c r="BA248" s="46"/>
      <c r="BB248" s="46"/>
      <c r="BC248" s="46"/>
      <c r="BD248" s="46"/>
      <c r="BE248" s="46"/>
    </row>
    <row r="249" spans="1:57" s="43" customFormat="1" ht="14.4">
      <c r="A249" s="464"/>
      <c r="B249" s="459" t="str">
        <f t="shared" si="35"/>
        <v>MS Visio</v>
      </c>
      <c r="C249" s="438" t="s">
        <v>584</v>
      </c>
      <c r="D249" s="276" t="s">
        <v>571</v>
      </c>
      <c r="E249" s="277">
        <v>2100</v>
      </c>
      <c r="F249" s="139">
        <f t="shared" si="37"/>
        <v>0.5</v>
      </c>
      <c r="G249" s="348"/>
      <c r="H249" s="273"/>
      <c r="I249" s="144">
        <f t="shared" si="38"/>
        <v>0</v>
      </c>
      <c r="J249" s="418">
        <f t="shared" si="39"/>
        <v>0</v>
      </c>
      <c r="K249" s="99"/>
      <c r="L249" s="124"/>
      <c r="M249" s="125"/>
      <c r="N249" s="125"/>
      <c r="O249" s="125"/>
      <c r="P249" s="46"/>
      <c r="Q249" s="46"/>
      <c r="R249" s="46"/>
      <c r="S249" s="46"/>
      <c r="T249" s="46"/>
      <c r="U249" s="46"/>
      <c r="V249" s="46"/>
      <c r="W249" s="46"/>
      <c r="X249" s="46"/>
      <c r="Y249" s="46"/>
      <c r="Z249" s="46"/>
      <c r="AA249" s="46"/>
      <c r="AB249" s="46"/>
      <c r="AC249" s="46"/>
      <c r="AD249" s="46"/>
      <c r="AE249" s="46"/>
      <c r="AF249" s="46"/>
      <c r="AG249" s="46"/>
      <c r="AH249" s="46"/>
      <c r="AI249" s="46"/>
      <c r="AJ249" s="46"/>
      <c r="AK249" s="46"/>
      <c r="AL249" s="46"/>
      <c r="AM249" s="46"/>
      <c r="AN249" s="46"/>
      <c r="AO249" s="46"/>
      <c r="AP249" s="46"/>
      <c r="AQ249" s="46"/>
      <c r="AR249" s="46"/>
      <c r="AS249" s="46"/>
      <c r="AT249" s="46"/>
      <c r="AU249" s="46"/>
      <c r="AV249" s="46"/>
      <c r="AW249" s="46"/>
      <c r="AX249" s="46"/>
      <c r="AY249" s="46"/>
      <c r="AZ249" s="46"/>
      <c r="BA249" s="46"/>
      <c r="BB249" s="46"/>
      <c r="BC249" s="46"/>
      <c r="BD249" s="46"/>
      <c r="BE249" s="46"/>
    </row>
    <row r="250" spans="1:57" s="43" customFormat="1" ht="14.4">
      <c r="A250" s="464"/>
      <c r="B250" s="459" t="str">
        <f t="shared" si="35"/>
        <v>MS Word</v>
      </c>
      <c r="C250" s="438" t="s">
        <v>584</v>
      </c>
      <c r="D250" s="276" t="s">
        <v>571</v>
      </c>
      <c r="E250" s="277">
        <v>2100</v>
      </c>
      <c r="F250" s="139">
        <f t="shared" si="37"/>
        <v>0.5</v>
      </c>
      <c r="G250" s="348"/>
      <c r="H250" s="273"/>
      <c r="I250" s="417">
        <f t="shared" si="38"/>
        <v>0</v>
      </c>
      <c r="J250" s="418">
        <f t="shared" si="39"/>
        <v>0</v>
      </c>
      <c r="K250" s="99"/>
      <c r="L250" s="124"/>
      <c r="M250" s="125"/>
      <c r="N250" s="125"/>
      <c r="O250" s="125"/>
      <c r="P250" s="46"/>
      <c r="Q250" s="46"/>
      <c r="R250" s="46"/>
      <c r="S250" s="46"/>
      <c r="T250" s="46"/>
      <c r="U250" s="56"/>
      <c r="V250" s="56"/>
      <c r="W250" s="46"/>
      <c r="X250" s="46"/>
      <c r="Y250" s="46"/>
      <c r="Z250" s="46"/>
      <c r="AA250" s="46"/>
      <c r="AB250" s="46"/>
      <c r="AC250" s="46"/>
      <c r="AD250" s="46"/>
      <c r="AE250" s="46"/>
      <c r="AF250" s="46"/>
      <c r="AG250" s="46"/>
      <c r="AH250" s="46"/>
      <c r="AI250" s="46"/>
      <c r="AJ250" s="46"/>
      <c r="AK250" s="46"/>
      <c r="AL250" s="46"/>
      <c r="AM250" s="46"/>
      <c r="AN250" s="46"/>
      <c r="AO250" s="46"/>
      <c r="AP250" s="46"/>
      <c r="AQ250" s="46"/>
      <c r="AR250" s="46"/>
      <c r="AS250" s="46"/>
      <c r="AT250" s="46"/>
      <c r="AU250" s="46"/>
      <c r="AV250" s="46"/>
      <c r="AW250" s="46"/>
      <c r="AX250" s="46"/>
      <c r="AY250" s="46"/>
      <c r="AZ250" s="46"/>
      <c r="BA250" s="46"/>
      <c r="BB250" s="46"/>
      <c r="BC250" s="46"/>
      <c r="BD250" s="46"/>
      <c r="BE250" s="46"/>
    </row>
    <row r="251" spans="1:57" s="43" customFormat="1" ht="14.4">
      <c r="A251" s="464"/>
      <c r="B251" s="459" t="str">
        <f t="shared" si="35"/>
        <v>Excel - Intro</v>
      </c>
      <c r="C251" s="438" t="s">
        <v>584</v>
      </c>
      <c r="D251" s="276" t="s">
        <v>571</v>
      </c>
      <c r="E251" s="277">
        <v>2100</v>
      </c>
      <c r="F251" s="139">
        <f t="shared" si="37"/>
        <v>0.5</v>
      </c>
      <c r="G251" s="348"/>
      <c r="H251" s="273"/>
      <c r="I251" s="144">
        <f t="shared" si="38"/>
        <v>0</v>
      </c>
      <c r="J251" s="418">
        <f t="shared" si="39"/>
        <v>0</v>
      </c>
      <c r="K251" s="99"/>
      <c r="L251" s="124"/>
      <c r="M251" s="125"/>
      <c r="N251" s="125"/>
      <c r="O251" s="125"/>
      <c r="P251" s="46"/>
      <c r="Q251" s="46"/>
      <c r="R251" s="46"/>
      <c r="S251" s="46"/>
      <c r="T251" s="46"/>
      <c r="U251" s="46"/>
      <c r="V251" s="46"/>
      <c r="W251" s="46"/>
      <c r="X251" s="46"/>
      <c r="Y251" s="46"/>
      <c r="Z251" s="46"/>
      <c r="AA251" s="46"/>
      <c r="AB251" s="46"/>
      <c r="AC251" s="46"/>
      <c r="AD251" s="46"/>
      <c r="AE251" s="46"/>
      <c r="AF251" s="46"/>
      <c r="AG251" s="46"/>
      <c r="AH251" s="46"/>
      <c r="AI251" s="46"/>
      <c r="AJ251" s="46"/>
      <c r="AK251" s="46"/>
      <c r="AL251" s="46"/>
      <c r="AM251" s="46"/>
      <c r="AN251" s="46"/>
      <c r="AO251" s="46"/>
      <c r="AP251" s="46"/>
      <c r="AQ251" s="46"/>
      <c r="AR251" s="46"/>
      <c r="AS251" s="46"/>
      <c r="AT251" s="46"/>
      <c r="AU251" s="46"/>
      <c r="AV251" s="46"/>
      <c r="AW251" s="46"/>
      <c r="AX251" s="46"/>
      <c r="AY251" s="46"/>
      <c r="AZ251" s="46"/>
      <c r="BA251" s="46"/>
      <c r="BB251" s="46"/>
      <c r="BC251" s="46"/>
      <c r="BD251" s="46"/>
      <c r="BE251" s="46"/>
    </row>
    <row r="252" spans="1:57" s="43" customFormat="1" ht="14.4">
      <c r="A252" s="464"/>
      <c r="B252" s="459" t="str">
        <f t="shared" si="35"/>
        <v>Excel - Intermediate</v>
      </c>
      <c r="C252" s="438" t="s">
        <v>584</v>
      </c>
      <c r="D252" s="276" t="s">
        <v>571</v>
      </c>
      <c r="E252" s="277">
        <v>2100</v>
      </c>
      <c r="F252" s="139">
        <f t="shared" si="37"/>
        <v>0.5</v>
      </c>
      <c r="G252" s="348"/>
      <c r="H252" s="273"/>
      <c r="I252" s="417">
        <f t="shared" si="38"/>
        <v>0</v>
      </c>
      <c r="J252" s="418">
        <f t="shared" si="39"/>
        <v>0</v>
      </c>
      <c r="K252" s="99"/>
      <c r="L252" s="124"/>
      <c r="M252" s="125"/>
      <c r="N252" s="125"/>
      <c r="O252" s="125"/>
      <c r="P252" s="46"/>
      <c r="Q252" s="46"/>
      <c r="R252" s="46"/>
      <c r="S252" s="46"/>
      <c r="T252" s="46"/>
      <c r="U252" s="46"/>
      <c r="V252" s="46"/>
      <c r="W252" s="46"/>
      <c r="X252" s="46"/>
      <c r="Y252" s="46"/>
      <c r="Z252" s="46"/>
      <c r="AA252" s="46"/>
      <c r="AB252" s="46"/>
      <c r="AC252" s="46"/>
      <c r="AD252" s="46"/>
      <c r="AE252" s="46"/>
      <c r="AF252" s="46"/>
      <c r="AG252" s="46"/>
      <c r="AH252" s="46"/>
      <c r="AI252" s="46"/>
      <c r="AJ252" s="46"/>
      <c r="AK252" s="46"/>
      <c r="AL252" s="46"/>
      <c r="AM252" s="46"/>
      <c r="AN252" s="46"/>
      <c r="AO252" s="46"/>
      <c r="AP252" s="46"/>
      <c r="AQ252" s="46"/>
      <c r="AR252" s="46"/>
      <c r="AS252" s="46"/>
      <c r="AT252" s="46"/>
      <c r="AU252" s="46"/>
      <c r="AV252" s="46"/>
      <c r="AW252" s="46"/>
      <c r="AX252" s="46"/>
      <c r="AY252" s="46"/>
      <c r="AZ252" s="46"/>
      <c r="BA252" s="46"/>
      <c r="BB252" s="46"/>
      <c r="BC252" s="46"/>
      <c r="BD252" s="46"/>
      <c r="BE252" s="46"/>
    </row>
    <row r="253" spans="1:57" s="43" customFormat="1" ht="14.4">
      <c r="A253" s="464"/>
      <c r="B253" s="459" t="str">
        <f t="shared" si="35"/>
        <v>Excel - Advanced</v>
      </c>
      <c r="C253" s="438" t="s">
        <v>584</v>
      </c>
      <c r="D253" s="276" t="s">
        <v>571</v>
      </c>
      <c r="E253" s="277">
        <v>2100</v>
      </c>
      <c r="F253" s="139">
        <f t="shared" si="37"/>
        <v>0.5</v>
      </c>
      <c r="G253" s="348"/>
      <c r="H253" s="273"/>
      <c r="I253" s="144">
        <f t="shared" si="38"/>
        <v>0</v>
      </c>
      <c r="J253" s="418">
        <f t="shared" si="39"/>
        <v>0</v>
      </c>
      <c r="K253" s="99"/>
      <c r="L253" s="124"/>
      <c r="M253" s="125"/>
      <c r="N253" s="125"/>
      <c r="O253" s="125"/>
      <c r="P253" s="46"/>
      <c r="Q253" s="46"/>
      <c r="R253" s="46"/>
      <c r="S253" s="46"/>
      <c r="T253" s="46"/>
      <c r="U253" s="46"/>
      <c r="V253" s="46"/>
      <c r="W253" s="46"/>
      <c r="X253" s="46"/>
      <c r="Y253" s="46"/>
      <c r="Z253" s="46"/>
      <c r="AA253" s="46"/>
      <c r="AB253" s="46"/>
      <c r="AC253" s="46"/>
      <c r="AD253" s="46"/>
      <c r="AE253" s="46"/>
      <c r="AF253" s="46"/>
      <c r="AG253" s="46"/>
      <c r="AH253" s="46"/>
      <c r="AI253" s="46"/>
      <c r="AJ253" s="46"/>
      <c r="AK253" s="46"/>
      <c r="AL253" s="46"/>
      <c r="AM253" s="46"/>
      <c r="AN253" s="46"/>
      <c r="AO253" s="46"/>
      <c r="AP253" s="46"/>
      <c r="AQ253" s="46"/>
      <c r="AR253" s="46"/>
      <c r="AS253" s="46"/>
      <c r="AT253" s="46"/>
      <c r="AU253" s="46"/>
      <c r="AV253" s="46"/>
      <c r="AW253" s="46"/>
      <c r="AX253" s="46"/>
      <c r="AY253" s="46"/>
      <c r="AZ253" s="46"/>
      <c r="BA253" s="46"/>
      <c r="BB253" s="46"/>
      <c r="BC253" s="46"/>
      <c r="BD253" s="46"/>
      <c r="BE253" s="46"/>
    </row>
    <row r="254" spans="1:57" s="43" customFormat="1" ht="14.4">
      <c r="A254" s="464"/>
      <c r="B254" s="459" t="str">
        <f t="shared" si="35"/>
        <v>Powerpoint - Advanced</v>
      </c>
      <c r="C254" s="438" t="s">
        <v>584</v>
      </c>
      <c r="D254" s="276" t="s">
        <v>571</v>
      </c>
      <c r="E254" s="277">
        <v>2100</v>
      </c>
      <c r="F254" s="139">
        <f t="shared" si="37"/>
        <v>0.5</v>
      </c>
      <c r="G254" s="348"/>
      <c r="H254" s="273"/>
      <c r="I254" s="417">
        <f t="shared" si="38"/>
        <v>0</v>
      </c>
      <c r="J254" s="418">
        <f t="shared" si="39"/>
        <v>0</v>
      </c>
      <c r="K254" s="99"/>
      <c r="L254" s="124"/>
      <c r="M254" s="125"/>
      <c r="N254" s="125"/>
      <c r="O254" s="125"/>
      <c r="P254" s="46"/>
      <c r="Q254" s="46"/>
      <c r="R254" s="46"/>
      <c r="S254" s="46"/>
      <c r="T254" s="46"/>
      <c r="U254" s="56"/>
      <c r="V254" s="56"/>
      <c r="W254" s="46"/>
      <c r="X254" s="46"/>
      <c r="Y254" s="46"/>
      <c r="Z254" s="46"/>
      <c r="AA254" s="46"/>
      <c r="AB254" s="46"/>
      <c r="AC254" s="46"/>
      <c r="AD254" s="46"/>
      <c r="AE254" s="46"/>
      <c r="AF254" s="46"/>
      <c r="AG254" s="46"/>
      <c r="AH254" s="46"/>
      <c r="AI254" s="46"/>
      <c r="AJ254" s="46"/>
      <c r="AK254" s="46"/>
      <c r="AL254" s="46"/>
      <c r="AM254" s="46"/>
      <c r="AN254" s="46"/>
      <c r="AO254" s="46"/>
      <c r="AP254" s="46"/>
      <c r="AQ254" s="46"/>
      <c r="AR254" s="46"/>
      <c r="AS254" s="46"/>
      <c r="AT254" s="46"/>
      <c r="AU254" s="46"/>
      <c r="AV254" s="46"/>
      <c r="AW254" s="46"/>
      <c r="AX254" s="46"/>
      <c r="AY254" s="46"/>
      <c r="AZ254" s="46"/>
      <c r="BA254" s="46"/>
      <c r="BB254" s="46"/>
      <c r="BC254" s="46"/>
      <c r="BD254" s="46"/>
      <c r="BE254" s="46"/>
    </row>
    <row r="255" spans="1:57" s="43" customFormat="1" ht="14.4">
      <c r="A255" s="464"/>
      <c r="B255" s="459" t="str">
        <f t="shared" si="35"/>
        <v>Practical Productivity using Outlook</v>
      </c>
      <c r="C255" s="438" t="s">
        <v>584</v>
      </c>
      <c r="D255" s="276" t="s">
        <v>571</v>
      </c>
      <c r="E255" s="277">
        <v>5000</v>
      </c>
      <c r="F255" s="139">
        <f t="shared" si="37"/>
        <v>0.5</v>
      </c>
      <c r="G255" s="348"/>
      <c r="H255" s="273"/>
      <c r="I255" s="144">
        <f t="shared" si="38"/>
        <v>0</v>
      </c>
      <c r="J255" s="418">
        <f t="shared" si="39"/>
        <v>0</v>
      </c>
      <c r="K255" s="99"/>
      <c r="L255" s="124"/>
      <c r="M255" s="125"/>
      <c r="N255" s="125"/>
      <c r="O255" s="125"/>
      <c r="P255" s="46"/>
      <c r="Q255" s="46"/>
      <c r="R255" s="46"/>
      <c r="S255" s="46"/>
      <c r="T255" s="46"/>
      <c r="U255" s="46"/>
      <c r="V255" s="46"/>
      <c r="W255" s="46"/>
      <c r="X255" s="46"/>
      <c r="Y255" s="46"/>
      <c r="Z255" s="46"/>
      <c r="AA255" s="46"/>
      <c r="AB255" s="46"/>
      <c r="AC255" s="46"/>
      <c r="AD255" s="46"/>
      <c r="AE255" s="46"/>
      <c r="AF255" s="46"/>
      <c r="AG255" s="46"/>
      <c r="AH255" s="46"/>
      <c r="AI255" s="46"/>
      <c r="AJ255" s="46"/>
      <c r="AK255" s="46"/>
      <c r="AL255" s="46"/>
      <c r="AM255" s="46"/>
      <c r="AN255" s="46"/>
      <c r="AO255" s="46"/>
      <c r="AP255" s="46"/>
      <c r="AQ255" s="46"/>
      <c r="AR255" s="46"/>
      <c r="AS255" s="46"/>
      <c r="AT255" s="46"/>
      <c r="AU255" s="46"/>
      <c r="AV255" s="46"/>
      <c r="AW255" s="46"/>
      <c r="AX255" s="46"/>
      <c r="AY255" s="46"/>
      <c r="AZ255" s="46"/>
      <c r="BA255" s="46"/>
      <c r="BB255" s="46"/>
      <c r="BC255" s="46"/>
      <c r="BD255" s="46"/>
      <c r="BE255" s="46"/>
    </row>
    <row r="256" spans="1:57" s="43" customFormat="1" ht="14.4">
      <c r="A256" s="464"/>
      <c r="B256" s="459" t="str">
        <f t="shared" si="35"/>
        <v xml:space="preserve">Support staff upskilling </v>
      </c>
      <c r="C256" s="438" t="s">
        <v>591</v>
      </c>
      <c r="D256" s="276" t="s">
        <v>573</v>
      </c>
      <c r="E256" s="277">
        <v>0</v>
      </c>
      <c r="F256" s="139">
        <f t="shared" si="37"/>
        <v>1.5</v>
      </c>
      <c r="G256" s="348"/>
      <c r="H256" s="273"/>
      <c r="I256" s="417">
        <f t="shared" si="38"/>
        <v>0</v>
      </c>
      <c r="J256" s="418">
        <f t="shared" si="39"/>
        <v>0</v>
      </c>
      <c r="K256" s="99"/>
      <c r="L256" s="124"/>
      <c r="M256" s="125"/>
      <c r="N256" s="125"/>
      <c r="O256" s="125"/>
      <c r="P256" s="46"/>
      <c r="Q256" s="46"/>
      <c r="R256" s="46"/>
      <c r="S256" s="46"/>
      <c r="T256" s="46"/>
      <c r="U256" s="46"/>
      <c r="V256" s="46"/>
      <c r="W256" s="46"/>
      <c r="X256" s="46"/>
      <c r="Y256" s="46"/>
      <c r="Z256" s="46"/>
      <c r="AA256" s="46"/>
      <c r="AB256" s="46"/>
      <c r="AC256" s="46"/>
      <c r="AD256" s="46"/>
      <c r="AE256" s="46"/>
      <c r="AF256" s="46"/>
      <c r="AG256" s="46"/>
      <c r="AH256" s="46"/>
      <c r="AI256" s="46"/>
      <c r="AJ256" s="46"/>
      <c r="AK256" s="46"/>
      <c r="AL256" s="46"/>
      <c r="AM256" s="46"/>
      <c r="AN256" s="46"/>
      <c r="AO256" s="46"/>
      <c r="AP256" s="46"/>
      <c r="AQ256" s="46"/>
      <c r="AR256" s="46"/>
      <c r="AS256" s="46"/>
      <c r="AT256" s="46"/>
      <c r="AU256" s="46"/>
      <c r="AV256" s="46"/>
      <c r="AW256" s="46"/>
      <c r="AX256" s="46"/>
      <c r="AY256" s="46"/>
      <c r="AZ256" s="46"/>
      <c r="BA256" s="46"/>
      <c r="BB256" s="46"/>
      <c r="BC256" s="46"/>
      <c r="BD256" s="46"/>
      <c r="BE256" s="46"/>
    </row>
    <row r="257" spans="1:57" s="43" customFormat="1" ht="14.4">
      <c r="A257" s="462"/>
      <c r="B257" s="459" t="str">
        <f t="shared" si="35"/>
        <v>Stryker Lean Tools - Managing Kaizen Events</v>
      </c>
      <c r="C257" s="134" t="s">
        <v>592</v>
      </c>
      <c r="D257" s="276" t="s">
        <v>571</v>
      </c>
      <c r="E257" s="277">
        <v>4375</v>
      </c>
      <c r="F257" s="139">
        <f t="shared" si="37"/>
        <v>3</v>
      </c>
      <c r="G257" s="348"/>
      <c r="H257" s="273"/>
      <c r="I257" s="144">
        <f t="shared" si="38"/>
        <v>0</v>
      </c>
      <c r="J257" s="418">
        <f t="shared" si="39"/>
        <v>0</v>
      </c>
      <c r="K257" s="99"/>
      <c r="L257" s="124"/>
      <c r="M257" s="125"/>
      <c r="N257" s="125"/>
      <c r="O257" s="125"/>
      <c r="P257" s="46"/>
      <c r="Q257" s="46"/>
      <c r="R257" s="46"/>
      <c r="S257" s="46"/>
      <c r="T257" s="46"/>
      <c r="U257" s="56"/>
      <c r="V257" s="56"/>
      <c r="W257" s="46"/>
      <c r="X257" s="46"/>
      <c r="Y257" s="46"/>
      <c r="Z257" s="46"/>
      <c r="AA257" s="46"/>
      <c r="AB257" s="46"/>
      <c r="AC257" s="46"/>
      <c r="AD257" s="46"/>
      <c r="AE257" s="46"/>
      <c r="AF257" s="46"/>
      <c r="AG257" s="46"/>
      <c r="AH257" s="46"/>
      <c r="AI257" s="46"/>
      <c r="AJ257" s="46"/>
      <c r="AK257" s="46"/>
      <c r="AL257" s="46"/>
      <c r="AM257" s="46"/>
      <c r="AN257" s="46"/>
      <c r="AO257" s="46"/>
      <c r="AP257" s="46"/>
      <c r="AQ257" s="46"/>
      <c r="AR257" s="46"/>
      <c r="AS257" s="46"/>
      <c r="AT257" s="46"/>
      <c r="AU257" s="46"/>
      <c r="AV257" s="46"/>
      <c r="AW257" s="46"/>
      <c r="AX257" s="46"/>
      <c r="AY257" s="46"/>
      <c r="AZ257" s="46"/>
      <c r="BA257" s="46"/>
      <c r="BB257" s="46"/>
      <c r="BC257" s="46"/>
      <c r="BD257" s="46"/>
      <c r="BE257" s="46"/>
    </row>
    <row r="258" spans="1:57" s="43" customFormat="1" ht="14.4">
      <c r="A258" s="464"/>
      <c r="B258" s="459" t="str">
        <f t="shared" si="35"/>
        <v>Lunch &amp; Learn - Data gathering using basic SQL</v>
      </c>
      <c r="C258" s="438" t="s">
        <v>587</v>
      </c>
      <c r="D258" s="276" t="s">
        <v>573</v>
      </c>
      <c r="E258" s="277"/>
      <c r="F258" s="139"/>
      <c r="G258" s="348">
        <v>0.2</v>
      </c>
      <c r="H258" s="273">
        <v>85000</v>
      </c>
      <c r="I258" s="417">
        <f t="shared" si="38"/>
        <v>326.92307692307691</v>
      </c>
      <c r="J258" s="418">
        <f t="shared" si="39"/>
        <v>65.384615384615387</v>
      </c>
      <c r="K258" s="99"/>
      <c r="L258" s="124"/>
      <c r="M258" s="125"/>
      <c r="N258" s="125"/>
      <c r="O258" s="125"/>
      <c r="P258" s="46"/>
      <c r="Q258" s="46"/>
      <c r="R258" s="46"/>
      <c r="S258" s="46"/>
      <c r="T258" s="46"/>
      <c r="U258" s="46"/>
      <c r="V258" s="46"/>
      <c r="W258" s="46"/>
      <c r="X258" s="46"/>
      <c r="Y258" s="46"/>
      <c r="Z258" s="46"/>
      <c r="AA258" s="46"/>
      <c r="AB258" s="46"/>
      <c r="AC258" s="46"/>
      <c r="AD258" s="46"/>
      <c r="AE258" s="46"/>
      <c r="AF258" s="46"/>
      <c r="AG258" s="46"/>
      <c r="AH258" s="46"/>
      <c r="AI258" s="46"/>
      <c r="AJ258" s="46"/>
      <c r="AK258" s="46"/>
      <c r="AL258" s="46"/>
      <c r="AM258" s="46"/>
      <c r="AN258" s="46"/>
      <c r="AO258" s="46"/>
      <c r="AP258" s="46"/>
      <c r="AQ258" s="46"/>
      <c r="AR258" s="46"/>
      <c r="AS258" s="46"/>
      <c r="AT258" s="46"/>
      <c r="AU258" s="46"/>
      <c r="AV258" s="46"/>
      <c r="AW258" s="46"/>
      <c r="AX258" s="46"/>
      <c r="AY258" s="46"/>
      <c r="AZ258" s="46"/>
      <c r="BA258" s="46"/>
      <c r="BB258" s="46"/>
      <c r="BC258" s="46"/>
      <c r="BD258" s="46"/>
      <c r="BE258" s="46"/>
    </row>
    <row r="259" spans="1:57" s="43" customFormat="1" ht="14.4">
      <c r="A259" s="462"/>
      <c r="B259" s="459" t="str">
        <f t="shared" si="35"/>
        <v>Stryker Lean Tools - Time Study</v>
      </c>
      <c r="C259" s="438" t="s">
        <v>593</v>
      </c>
      <c r="D259" s="276" t="s">
        <v>571</v>
      </c>
      <c r="E259" s="277">
        <v>9564</v>
      </c>
      <c r="F259" s="139">
        <f>D71</f>
        <v>10</v>
      </c>
      <c r="G259" s="348"/>
      <c r="H259" s="273"/>
      <c r="I259" s="144">
        <f t="shared" si="38"/>
        <v>0</v>
      </c>
      <c r="J259" s="418">
        <f t="shared" si="39"/>
        <v>0</v>
      </c>
      <c r="K259" s="99"/>
      <c r="L259" s="124"/>
      <c r="M259" s="125"/>
      <c r="N259" s="126"/>
      <c r="P259" s="46"/>
      <c r="Q259" s="46"/>
      <c r="R259" s="46"/>
      <c r="S259" s="46"/>
      <c r="T259" s="46"/>
      <c r="U259" s="46"/>
      <c r="V259" s="46"/>
      <c r="W259" s="46"/>
      <c r="X259" s="46"/>
      <c r="Y259" s="46"/>
      <c r="Z259" s="46"/>
      <c r="AA259" s="46"/>
      <c r="AB259" s="46"/>
      <c r="AC259" s="46"/>
      <c r="AD259" s="46"/>
      <c r="AE259" s="46"/>
      <c r="AF259" s="46"/>
      <c r="AG259" s="46"/>
      <c r="AH259" s="46"/>
      <c r="AI259" s="46"/>
      <c r="AJ259" s="46"/>
      <c r="AK259" s="46"/>
      <c r="AL259" s="46"/>
      <c r="AM259" s="46"/>
      <c r="AN259" s="46"/>
      <c r="AO259" s="46"/>
      <c r="AP259" s="46"/>
      <c r="AQ259" s="46"/>
      <c r="AR259" s="46"/>
      <c r="AS259" s="46"/>
      <c r="AT259" s="46"/>
      <c r="AU259" s="46"/>
      <c r="AV259" s="46"/>
      <c r="AW259" s="46"/>
      <c r="AX259" s="46"/>
      <c r="AY259" s="46"/>
      <c r="AZ259" s="46"/>
      <c r="BA259" s="46"/>
      <c r="BB259" s="46"/>
      <c r="BC259" s="46"/>
      <c r="BD259" s="46"/>
      <c r="BE259" s="46"/>
    </row>
    <row r="260" spans="1:57" s="43" customFormat="1" ht="14.4">
      <c r="A260" s="464"/>
      <c r="B260" s="459" t="str">
        <f t="shared" si="35"/>
        <v>FPI &amp; X-Ray Training</v>
      </c>
      <c r="C260" s="438" t="s">
        <v>594</v>
      </c>
      <c r="D260" s="276" t="s">
        <v>571</v>
      </c>
      <c r="E260" s="277">
        <v>90000</v>
      </c>
      <c r="F260" s="139">
        <f>D72</f>
        <v>3</v>
      </c>
      <c r="G260" s="348"/>
      <c r="H260" s="273"/>
      <c r="I260" s="417">
        <f t="shared" si="38"/>
        <v>0</v>
      </c>
      <c r="J260" s="418">
        <f t="shared" si="39"/>
        <v>0</v>
      </c>
      <c r="K260" s="99"/>
      <c r="L260" s="124"/>
      <c r="M260" s="125"/>
      <c r="N260" s="126"/>
      <c r="P260" s="46"/>
      <c r="Q260" s="46"/>
      <c r="R260" s="46"/>
      <c r="S260" s="46"/>
      <c r="T260" s="46"/>
      <c r="U260" s="46"/>
      <c r="V260" s="46"/>
      <c r="W260" s="46"/>
      <c r="X260" s="46"/>
      <c r="Y260" s="46"/>
      <c r="Z260" s="46"/>
      <c r="AA260" s="46"/>
      <c r="AB260" s="46"/>
      <c r="AC260" s="46"/>
      <c r="AD260" s="46"/>
      <c r="AE260" s="46"/>
      <c r="AF260" s="46"/>
      <c r="AG260" s="46"/>
      <c r="AH260" s="46"/>
      <c r="AI260" s="46"/>
      <c r="AJ260" s="46"/>
      <c r="AK260" s="46"/>
      <c r="AL260" s="46"/>
      <c r="AM260" s="46"/>
      <c r="AN260" s="46"/>
      <c r="AO260" s="46"/>
      <c r="AP260" s="46"/>
      <c r="AQ260" s="46"/>
      <c r="AR260" s="46"/>
      <c r="AS260" s="46"/>
      <c r="AT260" s="46"/>
      <c r="AU260" s="46"/>
      <c r="AV260" s="46"/>
      <c r="AW260" s="46"/>
      <c r="AX260" s="46"/>
      <c r="AY260" s="46"/>
      <c r="AZ260" s="46"/>
      <c r="BA260" s="46"/>
      <c r="BB260" s="46"/>
      <c r="BC260" s="46"/>
      <c r="BD260" s="46"/>
      <c r="BE260" s="46"/>
    </row>
    <row r="261" spans="1:57" s="43" customFormat="1" ht="14.4">
      <c r="A261" s="464"/>
      <c r="B261" s="459" t="str">
        <f t="shared" ref="B261:B292" si="40">B73</f>
        <v>Cognos Training</v>
      </c>
      <c r="C261" s="438" t="s">
        <v>595</v>
      </c>
      <c r="D261" s="276" t="s">
        <v>573</v>
      </c>
      <c r="E261" s="277"/>
      <c r="F261" s="139"/>
      <c r="G261" s="348">
        <v>1</v>
      </c>
      <c r="H261" s="273">
        <v>85000</v>
      </c>
      <c r="I261" s="144">
        <f t="shared" si="38"/>
        <v>326.92307692307691</v>
      </c>
      <c r="J261" s="418">
        <f t="shared" si="39"/>
        <v>326.92307692307691</v>
      </c>
      <c r="K261" s="99"/>
      <c r="L261" s="124"/>
      <c r="M261" s="125"/>
      <c r="N261" s="126"/>
      <c r="P261" s="46"/>
      <c r="Q261" s="46"/>
      <c r="R261" s="46"/>
      <c r="S261" s="46"/>
      <c r="T261" s="46"/>
      <c r="U261" s="46"/>
      <c r="V261" s="46"/>
      <c r="W261" s="46"/>
      <c r="X261" s="46"/>
      <c r="Y261" s="46"/>
      <c r="Z261" s="46"/>
      <c r="AA261" s="46"/>
      <c r="AB261" s="46"/>
      <c r="AC261" s="46"/>
      <c r="AD261" s="46"/>
      <c r="AE261" s="46"/>
      <c r="AF261" s="46"/>
      <c r="AG261" s="46"/>
      <c r="AH261" s="46"/>
      <c r="AI261" s="46"/>
      <c r="AJ261" s="46"/>
      <c r="AK261" s="46"/>
      <c r="AL261" s="46"/>
      <c r="AM261" s="46"/>
      <c r="AN261" s="46"/>
      <c r="AO261" s="46"/>
      <c r="AP261" s="46"/>
      <c r="AQ261" s="46"/>
      <c r="AR261" s="46"/>
      <c r="AS261" s="46"/>
      <c r="AT261" s="46"/>
      <c r="AU261" s="46"/>
      <c r="AV261" s="46"/>
      <c r="AW261" s="46"/>
      <c r="AX261" s="46"/>
      <c r="AY261" s="46"/>
      <c r="AZ261" s="46"/>
      <c r="BA261" s="46"/>
      <c r="BB261" s="46"/>
      <c r="BC261" s="46"/>
      <c r="BD261" s="46"/>
      <c r="BE261" s="46"/>
    </row>
    <row r="262" spans="1:57" s="43" customFormat="1" ht="14.4">
      <c r="A262" s="464"/>
      <c r="B262" s="459" t="str">
        <f t="shared" si="40"/>
        <v>Lunch &amp; Learn - GAMP catergorisation in validations</v>
      </c>
      <c r="C262" s="438" t="s">
        <v>587</v>
      </c>
      <c r="D262" s="276" t="s">
        <v>573</v>
      </c>
      <c r="E262" s="277"/>
      <c r="F262" s="139"/>
      <c r="G262" s="348">
        <v>0.2</v>
      </c>
      <c r="H262" s="273">
        <v>85000</v>
      </c>
      <c r="I262" s="417">
        <f t="shared" si="38"/>
        <v>326.92307692307691</v>
      </c>
      <c r="J262" s="418">
        <f t="shared" si="39"/>
        <v>65.384615384615387</v>
      </c>
      <c r="K262" s="99"/>
      <c r="L262" s="124"/>
      <c r="M262" s="125"/>
      <c r="N262" s="126"/>
      <c r="P262" s="46"/>
      <c r="Q262" s="46"/>
      <c r="R262" s="46"/>
      <c r="S262" s="46"/>
      <c r="T262" s="46"/>
      <c r="U262" s="56"/>
      <c r="V262" s="56"/>
      <c r="W262" s="46"/>
      <c r="X262" s="46"/>
      <c r="Y262" s="46"/>
      <c r="Z262" s="46"/>
      <c r="AA262" s="46"/>
      <c r="AB262" s="46"/>
      <c r="AC262" s="46"/>
      <c r="AD262" s="46"/>
      <c r="AE262" s="46"/>
      <c r="AF262" s="46"/>
      <c r="AG262" s="46"/>
      <c r="AH262" s="46"/>
      <c r="AI262" s="46"/>
      <c r="AJ262" s="46"/>
      <c r="AK262" s="46"/>
      <c r="AL262" s="46"/>
      <c r="AM262" s="46"/>
      <c r="AN262" s="46"/>
      <c r="AO262" s="46"/>
      <c r="AP262" s="46"/>
      <c r="AQ262" s="46"/>
      <c r="AR262" s="46"/>
      <c r="AS262" s="46"/>
      <c r="AT262" s="46"/>
      <c r="AU262" s="46"/>
      <c r="AV262" s="46"/>
      <c r="AW262" s="46"/>
      <c r="AX262" s="46"/>
      <c r="AY262" s="46"/>
      <c r="AZ262" s="46"/>
      <c r="BA262" s="46"/>
      <c r="BB262" s="46"/>
      <c r="BC262" s="46"/>
      <c r="BD262" s="46"/>
      <c r="BE262" s="46"/>
    </row>
    <row r="263" spans="1:57" s="43" customFormat="1" ht="14.4">
      <c r="A263" s="464"/>
      <c r="B263" s="459" t="str">
        <f t="shared" si="40"/>
        <v>CNC For Engineers</v>
      </c>
      <c r="C263" s="438" t="s">
        <v>596</v>
      </c>
      <c r="D263" s="276" t="s">
        <v>573</v>
      </c>
      <c r="E263" s="277"/>
      <c r="F263" s="139"/>
      <c r="G263" s="348">
        <v>3</v>
      </c>
      <c r="H263" s="273">
        <v>85000</v>
      </c>
      <c r="I263" s="144">
        <f t="shared" si="38"/>
        <v>326.92307692307691</v>
      </c>
      <c r="J263" s="418">
        <f t="shared" si="39"/>
        <v>980.76923076923072</v>
      </c>
      <c r="K263" s="99"/>
      <c r="L263" s="124"/>
      <c r="M263" s="125"/>
      <c r="N263" s="126"/>
      <c r="P263" s="46"/>
      <c r="Q263" s="46"/>
      <c r="R263" s="46"/>
      <c r="S263" s="46"/>
      <c r="T263" s="46"/>
      <c r="U263" s="46"/>
      <c r="V263" s="46"/>
      <c r="W263" s="46"/>
      <c r="X263" s="46"/>
      <c r="Y263" s="46"/>
      <c r="Z263" s="46"/>
      <c r="AA263" s="46"/>
      <c r="AB263" s="46"/>
      <c r="AC263" s="46"/>
      <c r="AD263" s="46"/>
      <c r="AE263" s="46"/>
      <c r="AF263" s="46"/>
      <c r="AG263" s="46"/>
      <c r="AH263" s="46"/>
      <c r="AI263" s="46"/>
      <c r="AJ263" s="46"/>
      <c r="AK263" s="46"/>
      <c r="AL263" s="46"/>
      <c r="AM263" s="46"/>
      <c r="AN263" s="46"/>
      <c r="AO263" s="46"/>
      <c r="AP263" s="46"/>
      <c r="AQ263" s="46"/>
      <c r="AR263" s="46"/>
      <c r="AS263" s="46"/>
      <c r="AT263" s="46"/>
      <c r="AU263" s="46"/>
      <c r="AV263" s="46"/>
      <c r="AW263" s="46"/>
      <c r="AX263" s="46"/>
      <c r="AY263" s="46"/>
      <c r="AZ263" s="46"/>
      <c r="BA263" s="46"/>
      <c r="BB263" s="46"/>
      <c r="BC263" s="46"/>
      <c r="BD263" s="46"/>
      <c r="BE263" s="46"/>
    </row>
    <row r="264" spans="1:57" s="43" customFormat="1" ht="14.4">
      <c r="A264" s="464"/>
      <c r="B264" s="459" t="str">
        <f t="shared" si="40"/>
        <v>Stryker Lean Tools - Fishbone Diagram (Ishikawa)</v>
      </c>
      <c r="C264" s="438" t="s">
        <v>578</v>
      </c>
      <c r="D264" s="276" t="s">
        <v>573</v>
      </c>
      <c r="E264" s="277"/>
      <c r="F264" s="139"/>
      <c r="G264" s="348">
        <v>0.25</v>
      </c>
      <c r="H264" s="273">
        <v>85000</v>
      </c>
      <c r="I264" s="417">
        <f t="shared" si="38"/>
        <v>326.92307692307691</v>
      </c>
      <c r="J264" s="418">
        <f t="shared" si="39"/>
        <v>81.730769230769226</v>
      </c>
      <c r="K264" s="99"/>
      <c r="L264" s="124"/>
      <c r="M264" s="125"/>
      <c r="N264" s="126"/>
      <c r="P264" s="46"/>
      <c r="Q264" s="46"/>
      <c r="R264" s="46"/>
      <c r="S264" s="46"/>
      <c r="T264" s="46"/>
      <c r="U264" s="46"/>
      <c r="V264" s="46"/>
      <c r="W264" s="46"/>
      <c r="X264" s="46"/>
      <c r="Y264" s="46"/>
      <c r="Z264" s="46"/>
      <c r="AA264" s="46"/>
      <c r="AB264" s="46"/>
      <c r="AC264" s="46"/>
      <c r="AD264" s="46"/>
      <c r="AE264" s="46"/>
      <c r="AF264" s="46"/>
      <c r="AG264" s="46"/>
      <c r="AH264" s="46"/>
      <c r="AI264" s="46"/>
      <c r="AJ264" s="46"/>
      <c r="AK264" s="46"/>
      <c r="AL264" s="46"/>
      <c r="AM264" s="46"/>
      <c r="AN264" s="46"/>
      <c r="AO264" s="46"/>
      <c r="AP264" s="46"/>
      <c r="AQ264" s="46"/>
      <c r="AR264" s="46"/>
      <c r="AS264" s="46"/>
      <c r="AT264" s="46"/>
      <c r="AU264" s="46"/>
      <c r="AV264" s="46"/>
      <c r="AW264" s="46"/>
      <c r="AX264" s="46"/>
      <c r="AY264" s="46"/>
      <c r="AZ264" s="46"/>
      <c r="BA264" s="46"/>
      <c r="BB264" s="46"/>
      <c r="BC264" s="46"/>
      <c r="BD264" s="46"/>
      <c r="BE264" s="46"/>
    </row>
    <row r="265" spans="1:57" s="43" customFormat="1" ht="14.4">
      <c r="A265" s="462"/>
      <c r="B265" s="459" t="str">
        <f t="shared" si="40"/>
        <v>CSV Training</v>
      </c>
      <c r="C265" s="438" t="s">
        <v>597</v>
      </c>
      <c r="D265" s="276" t="s">
        <v>571</v>
      </c>
      <c r="E265" s="277">
        <v>15000</v>
      </c>
      <c r="F265" s="139">
        <f>D77</f>
        <v>1</v>
      </c>
      <c r="G265" s="348"/>
      <c r="H265" s="273"/>
      <c r="I265" s="144">
        <f t="shared" si="38"/>
        <v>0</v>
      </c>
      <c r="J265" s="418">
        <f t="shared" si="39"/>
        <v>0</v>
      </c>
      <c r="K265" s="99"/>
      <c r="L265" s="124"/>
      <c r="M265" s="125"/>
      <c r="N265" s="126"/>
      <c r="P265" s="46"/>
      <c r="Q265" s="46"/>
      <c r="R265" s="46"/>
      <c r="S265" s="46"/>
      <c r="T265" s="46"/>
      <c r="U265" s="46"/>
      <c r="V265" s="46"/>
      <c r="W265" s="46"/>
      <c r="X265" s="46"/>
      <c r="Y265" s="46"/>
      <c r="Z265" s="46"/>
      <c r="AA265" s="46"/>
      <c r="AB265" s="46"/>
      <c r="AC265" s="46"/>
      <c r="AD265" s="46"/>
      <c r="AE265" s="46"/>
      <c r="AF265" s="46"/>
      <c r="AG265" s="46"/>
      <c r="AH265" s="46"/>
      <c r="AI265" s="46"/>
      <c r="AJ265" s="46"/>
      <c r="AK265" s="46"/>
      <c r="AL265" s="46"/>
      <c r="AM265" s="46"/>
      <c r="AN265" s="46"/>
      <c r="AO265" s="46"/>
      <c r="AP265" s="46"/>
      <c r="AQ265" s="46"/>
      <c r="AR265" s="46"/>
      <c r="AS265" s="46"/>
      <c r="AT265" s="46"/>
      <c r="AU265" s="46"/>
      <c r="AV265" s="46"/>
      <c r="AW265" s="46"/>
      <c r="AX265" s="46"/>
      <c r="AY265" s="46"/>
      <c r="AZ265" s="46"/>
      <c r="BA265" s="46"/>
      <c r="BB265" s="46"/>
      <c r="BC265" s="46"/>
      <c r="BD265" s="46"/>
      <c r="BE265" s="46"/>
    </row>
    <row r="266" spans="1:57" s="43" customFormat="1" ht="14.4">
      <c r="A266" s="462"/>
      <c r="B266" s="459" t="str">
        <f t="shared" si="40"/>
        <v>VSM Training</v>
      </c>
      <c r="C266" s="438" t="s">
        <v>598</v>
      </c>
      <c r="D266" s="276" t="s">
        <v>571</v>
      </c>
      <c r="E266" s="277">
        <v>5625</v>
      </c>
      <c r="F266" s="139">
        <f>D78</f>
        <v>1</v>
      </c>
      <c r="G266" s="348"/>
      <c r="H266" s="273"/>
      <c r="I266" s="417">
        <f t="shared" si="38"/>
        <v>0</v>
      </c>
      <c r="J266" s="418">
        <f t="shared" si="39"/>
        <v>0</v>
      </c>
      <c r="K266" s="99"/>
      <c r="L266" s="124"/>
      <c r="M266" s="125"/>
      <c r="N266" s="126"/>
      <c r="P266" s="46"/>
      <c r="Q266" s="46"/>
      <c r="R266" s="46"/>
      <c r="S266" s="46"/>
      <c r="T266" s="46"/>
      <c r="U266" s="56"/>
      <c r="V266" s="56"/>
      <c r="W266" s="46"/>
      <c r="X266" s="46"/>
      <c r="Y266" s="46"/>
      <c r="Z266" s="46"/>
      <c r="AA266" s="46"/>
      <c r="AB266" s="46"/>
      <c r="AC266" s="46"/>
      <c r="AD266" s="46"/>
      <c r="AE266" s="46"/>
      <c r="AF266" s="46"/>
      <c r="AG266" s="46"/>
      <c r="AH266" s="46"/>
      <c r="AI266" s="46"/>
      <c r="AJ266" s="46"/>
      <c r="AK266" s="46"/>
      <c r="AL266" s="46"/>
      <c r="AM266" s="46"/>
      <c r="AN266" s="46"/>
      <c r="AO266" s="46"/>
      <c r="AP266" s="46"/>
      <c r="AQ266" s="46"/>
      <c r="AR266" s="46"/>
      <c r="AS266" s="46"/>
      <c r="AT266" s="46"/>
      <c r="AU266" s="46"/>
      <c r="AV266" s="46"/>
      <c r="AW266" s="46"/>
      <c r="AX266" s="46"/>
      <c r="AY266" s="46"/>
      <c r="AZ266" s="46"/>
      <c r="BA266" s="46"/>
      <c r="BB266" s="46"/>
      <c r="BC266" s="46"/>
      <c r="BD266" s="46"/>
      <c r="BE266" s="46"/>
    </row>
    <row r="267" spans="1:57" s="43" customFormat="1" ht="14.4">
      <c r="A267" s="464"/>
      <c r="B267" s="459" t="str">
        <f t="shared" si="40"/>
        <v>Gowning Instructors</v>
      </c>
      <c r="C267" s="438" t="s">
        <v>583</v>
      </c>
      <c r="D267" s="276" t="s">
        <v>573</v>
      </c>
      <c r="E267" s="277"/>
      <c r="F267" s="139"/>
      <c r="G267" s="348">
        <v>1</v>
      </c>
      <c r="H267" s="273">
        <v>85000</v>
      </c>
      <c r="I267" s="144">
        <f t="shared" si="38"/>
        <v>326.92307692307691</v>
      </c>
      <c r="J267" s="418">
        <f t="shared" si="39"/>
        <v>326.92307692307691</v>
      </c>
      <c r="K267" s="99"/>
      <c r="L267" s="124"/>
      <c r="M267" s="125"/>
      <c r="N267" s="126"/>
      <c r="P267" s="46"/>
      <c r="Q267" s="46"/>
      <c r="R267" s="46"/>
      <c r="S267" s="46"/>
      <c r="T267" s="46"/>
      <c r="U267" s="46"/>
      <c r="V267" s="46"/>
      <c r="W267" s="46"/>
      <c r="X267" s="46"/>
      <c r="Y267" s="46"/>
      <c r="Z267" s="46"/>
      <c r="AA267" s="46"/>
      <c r="AB267" s="46"/>
      <c r="AC267" s="46"/>
      <c r="AD267" s="46"/>
      <c r="AE267" s="46"/>
      <c r="AF267" s="46"/>
      <c r="AG267" s="46"/>
      <c r="AH267" s="46"/>
      <c r="AI267" s="46"/>
      <c r="AJ267" s="46"/>
      <c r="AK267" s="46"/>
      <c r="AL267" s="46"/>
      <c r="AM267" s="46"/>
      <c r="AN267" s="46"/>
      <c r="AO267" s="46"/>
      <c r="AP267" s="46"/>
      <c r="AQ267" s="46"/>
      <c r="AR267" s="46"/>
      <c r="AS267" s="46"/>
      <c r="AT267" s="46"/>
      <c r="AU267" s="46"/>
      <c r="AV267" s="46"/>
      <c r="AW267" s="46"/>
      <c r="AX267" s="46"/>
      <c r="AY267" s="46"/>
      <c r="AZ267" s="46"/>
      <c r="BA267" s="46"/>
      <c r="BB267" s="46"/>
      <c r="BC267" s="46"/>
      <c r="BD267" s="46"/>
      <c r="BE267" s="46"/>
    </row>
    <row r="268" spans="1:57" s="43" customFormat="1" ht="14.4">
      <c r="A268" s="464"/>
      <c r="B268" s="459" t="str">
        <f t="shared" si="40"/>
        <v>GD&amp;T Training</v>
      </c>
      <c r="C268" s="438" t="s">
        <v>583</v>
      </c>
      <c r="D268" s="276" t="s">
        <v>573</v>
      </c>
      <c r="E268" s="277"/>
      <c r="F268" s="139"/>
      <c r="G268" s="348">
        <v>0.5</v>
      </c>
      <c r="H268" s="273">
        <v>85000</v>
      </c>
      <c r="I268" s="417">
        <f t="shared" si="38"/>
        <v>326.92307692307691</v>
      </c>
      <c r="J268" s="418">
        <f t="shared" si="39"/>
        <v>163.46153846153845</v>
      </c>
      <c r="K268" s="99"/>
      <c r="L268" s="124"/>
      <c r="M268" s="125"/>
      <c r="N268" s="126"/>
      <c r="P268" s="46"/>
      <c r="Q268" s="46"/>
      <c r="R268" s="46"/>
      <c r="S268" s="46"/>
      <c r="T268" s="46"/>
      <c r="U268" s="46"/>
      <c r="V268" s="46"/>
      <c r="W268" s="46"/>
      <c r="X268" s="46"/>
      <c r="Y268" s="46"/>
      <c r="Z268" s="46"/>
      <c r="AA268" s="46"/>
      <c r="AB268" s="46"/>
      <c r="AC268" s="46"/>
      <c r="AD268" s="46"/>
      <c r="AE268" s="46"/>
      <c r="AF268" s="46"/>
      <c r="AG268" s="46"/>
      <c r="AH268" s="46"/>
      <c r="AI268" s="46"/>
      <c r="AJ268" s="46"/>
      <c r="AK268" s="46"/>
      <c r="AL268" s="46"/>
      <c r="AM268" s="46"/>
      <c r="AN268" s="46"/>
      <c r="AO268" s="46"/>
      <c r="AP268" s="46"/>
      <c r="AQ268" s="46"/>
      <c r="AR268" s="46"/>
      <c r="AS268" s="46"/>
      <c r="AT268" s="46"/>
      <c r="AU268" s="46"/>
      <c r="AV268" s="46"/>
      <c r="AW268" s="46"/>
      <c r="AX268" s="46"/>
      <c r="AY268" s="46"/>
      <c r="AZ268" s="46"/>
      <c r="BA268" s="46"/>
      <c r="BB268" s="46"/>
      <c r="BC268" s="46"/>
      <c r="BD268" s="46"/>
      <c r="BE268" s="46"/>
    </row>
    <row r="269" spans="1:57" s="43" customFormat="1" ht="14.4">
      <c r="A269" s="464"/>
      <c r="B269" s="459" t="str">
        <f t="shared" si="40"/>
        <v>Stryker Lean Tools - 6S Training</v>
      </c>
      <c r="C269" s="438" t="s">
        <v>583</v>
      </c>
      <c r="D269" s="276" t="s">
        <v>573</v>
      </c>
      <c r="E269" s="277"/>
      <c r="F269" s="139"/>
      <c r="G269" s="348">
        <v>0.25</v>
      </c>
      <c r="H269" s="273">
        <v>85000</v>
      </c>
      <c r="I269" s="417">
        <f t="shared" si="38"/>
        <v>326.92307692307691</v>
      </c>
      <c r="J269" s="418">
        <f t="shared" si="39"/>
        <v>81.730769230769226</v>
      </c>
      <c r="K269" s="99"/>
      <c r="L269" s="124"/>
      <c r="M269" s="124"/>
      <c r="N269" s="124"/>
      <c r="P269" s="46"/>
      <c r="Q269" s="46"/>
      <c r="R269" s="46"/>
      <c r="S269" s="46"/>
      <c r="T269" s="46"/>
      <c r="U269" s="46"/>
      <c r="V269" s="46"/>
      <c r="W269" s="46"/>
      <c r="X269" s="46"/>
      <c r="Y269" s="46"/>
      <c r="Z269" s="46"/>
      <c r="AA269" s="46"/>
      <c r="AB269" s="46"/>
      <c r="AC269" s="46"/>
      <c r="AD269" s="46"/>
      <c r="AE269" s="46"/>
      <c r="AF269" s="46"/>
      <c r="AG269" s="46"/>
      <c r="AH269" s="46"/>
      <c r="AI269" s="46"/>
      <c r="AJ269" s="46"/>
      <c r="AK269" s="46"/>
      <c r="AL269" s="46"/>
      <c r="AM269" s="46"/>
      <c r="AN269" s="46"/>
      <c r="AO269" s="46"/>
      <c r="AP269" s="46"/>
      <c r="AQ269" s="46"/>
      <c r="AR269" s="46"/>
      <c r="AS269" s="46"/>
      <c r="AT269" s="46"/>
      <c r="AU269" s="46"/>
      <c r="AV269" s="46"/>
      <c r="AW269" s="46"/>
      <c r="AX269" s="46"/>
      <c r="AY269" s="46"/>
      <c r="AZ269" s="46"/>
      <c r="BA269" s="46"/>
      <c r="BB269" s="46"/>
      <c r="BC269" s="46"/>
      <c r="BD269" s="46"/>
      <c r="BE269" s="46"/>
    </row>
    <row r="270" spans="1:57" s="43" customFormat="1" ht="14.4">
      <c r="A270" s="462"/>
      <c r="B270" s="459" t="str">
        <f t="shared" si="40"/>
        <v>Inductive Automaion "Ignition" certification - Digitalisation</v>
      </c>
      <c r="C270" s="438" t="s">
        <v>599</v>
      </c>
      <c r="D270" s="276" t="s">
        <v>571</v>
      </c>
      <c r="E270" s="277">
        <v>3000</v>
      </c>
      <c r="F270" s="139">
        <f>D82</f>
        <v>5</v>
      </c>
      <c r="G270" s="348"/>
      <c r="H270" s="273"/>
      <c r="I270" s="417">
        <f t="shared" si="38"/>
        <v>0</v>
      </c>
      <c r="J270" s="418">
        <f t="shared" si="39"/>
        <v>0</v>
      </c>
      <c r="K270" s="99"/>
      <c r="L270" s="124"/>
      <c r="M270" s="124"/>
      <c r="N270" s="124"/>
      <c r="P270" s="46"/>
      <c r="Q270" s="46"/>
      <c r="R270" s="46"/>
      <c r="S270" s="46"/>
      <c r="T270" s="46"/>
      <c r="U270" s="46"/>
      <c r="V270" s="46"/>
      <c r="W270" s="46"/>
      <c r="X270" s="46"/>
      <c r="Y270" s="46"/>
      <c r="Z270" s="46"/>
      <c r="AA270" s="46"/>
      <c r="AB270" s="46"/>
      <c r="AC270" s="46"/>
      <c r="AD270" s="46"/>
      <c r="AE270" s="46"/>
      <c r="AF270" s="46"/>
      <c r="AG270" s="46"/>
      <c r="AH270" s="46"/>
      <c r="AI270" s="46"/>
      <c r="AJ270" s="46"/>
      <c r="AK270" s="46"/>
      <c r="AL270" s="46"/>
      <c r="AM270" s="46"/>
      <c r="AN270" s="46"/>
      <c r="AO270" s="46"/>
      <c r="AP270" s="46"/>
      <c r="AQ270" s="46"/>
      <c r="AR270" s="46"/>
      <c r="AS270" s="46"/>
      <c r="AT270" s="46"/>
      <c r="AU270" s="46"/>
      <c r="AV270" s="46"/>
      <c r="AW270" s="46"/>
      <c r="AX270" s="46"/>
      <c r="AY270" s="46"/>
      <c r="AZ270" s="46"/>
      <c r="BA270" s="46"/>
      <c r="BB270" s="46"/>
      <c r="BC270" s="46"/>
      <c r="BD270" s="46"/>
      <c r="BE270" s="46"/>
    </row>
    <row r="271" spans="1:57" s="43" customFormat="1" ht="14.4">
      <c r="A271" s="462"/>
      <c r="B271" s="459" t="str">
        <f t="shared" si="40"/>
        <v>Microsoft Power Apps training</v>
      </c>
      <c r="C271" s="438" t="s">
        <v>600</v>
      </c>
      <c r="D271" s="276" t="s">
        <v>571</v>
      </c>
      <c r="E271" s="408">
        <v>1500</v>
      </c>
      <c r="F271" s="139">
        <f>D83</f>
        <v>5</v>
      </c>
      <c r="G271" s="348"/>
      <c r="H271" s="273"/>
      <c r="I271" s="417">
        <f t="shared" si="38"/>
        <v>0</v>
      </c>
      <c r="J271" s="418">
        <f t="shared" si="39"/>
        <v>0</v>
      </c>
      <c r="K271" s="99"/>
      <c r="L271" s="124"/>
      <c r="M271" s="124"/>
      <c r="N271" s="124"/>
      <c r="P271" s="46"/>
      <c r="Q271" s="46"/>
      <c r="R271" s="46"/>
      <c r="S271" s="46"/>
      <c r="T271" s="46"/>
      <c r="U271" s="46"/>
      <c r="V271" s="46"/>
      <c r="W271" s="46"/>
      <c r="X271" s="46"/>
      <c r="Y271" s="46"/>
      <c r="Z271" s="46"/>
      <c r="AA271" s="46"/>
      <c r="AB271" s="46"/>
      <c r="AC271" s="46"/>
      <c r="AD271" s="46"/>
      <c r="AE271" s="46"/>
      <c r="AF271" s="46"/>
      <c r="AG271" s="46"/>
      <c r="AH271" s="46"/>
      <c r="AI271" s="46"/>
      <c r="AJ271" s="46"/>
      <c r="AK271" s="46"/>
      <c r="AL271" s="46"/>
      <c r="AM271" s="46"/>
      <c r="AN271" s="46"/>
      <c r="AO271" s="46"/>
      <c r="AP271" s="46"/>
      <c r="AQ271" s="46"/>
      <c r="AR271" s="46"/>
      <c r="AS271" s="46"/>
      <c r="AT271" s="46"/>
      <c r="AU271" s="46"/>
      <c r="AV271" s="46"/>
      <c r="AW271" s="46"/>
      <c r="AX271" s="46"/>
      <c r="AY271" s="46"/>
      <c r="AZ271" s="46"/>
      <c r="BA271" s="46"/>
      <c r="BB271" s="46"/>
      <c r="BC271" s="46"/>
      <c r="BD271" s="46"/>
      <c r="BE271" s="46"/>
    </row>
    <row r="272" spans="1:57" s="43" customFormat="1" ht="14.4">
      <c r="A272" s="464"/>
      <c r="B272" s="459" t="str">
        <f t="shared" si="40"/>
        <v>Product Knowledge Training</v>
      </c>
      <c r="C272" s="438" t="s">
        <v>596</v>
      </c>
      <c r="D272" s="276" t="s">
        <v>573</v>
      </c>
      <c r="E272" s="408"/>
      <c r="F272" s="139"/>
      <c r="G272" s="348">
        <v>0.25</v>
      </c>
      <c r="H272" s="273">
        <v>85000</v>
      </c>
      <c r="I272" s="417">
        <f t="shared" si="38"/>
        <v>326.92307692307691</v>
      </c>
      <c r="J272" s="418">
        <f t="shared" si="39"/>
        <v>81.730769230769226</v>
      </c>
      <c r="K272" s="99"/>
      <c r="L272" s="124"/>
      <c r="M272" s="124"/>
      <c r="N272" s="124"/>
      <c r="P272" s="46"/>
      <c r="Q272" s="46"/>
      <c r="R272" s="46"/>
      <c r="S272" s="46"/>
      <c r="T272" s="46"/>
      <c r="U272" s="46"/>
      <c r="V272" s="46"/>
      <c r="W272" s="46"/>
      <c r="X272" s="46"/>
      <c r="Y272" s="46"/>
      <c r="Z272" s="46"/>
      <c r="AA272" s="46"/>
      <c r="AB272" s="46"/>
      <c r="AC272" s="46"/>
      <c r="AD272" s="46"/>
      <c r="AE272" s="46"/>
      <c r="AF272" s="46"/>
      <c r="AG272" s="46"/>
      <c r="AH272" s="46"/>
      <c r="AI272" s="46"/>
      <c r="AJ272" s="46"/>
      <c r="AK272" s="46"/>
      <c r="AL272" s="46"/>
      <c r="AM272" s="46"/>
      <c r="AN272" s="46"/>
      <c r="AO272" s="46"/>
      <c r="AP272" s="46"/>
      <c r="AQ272" s="46"/>
      <c r="AR272" s="46"/>
      <c r="AS272" s="46"/>
      <c r="AT272" s="46"/>
      <c r="AU272" s="46"/>
      <c r="AV272" s="46"/>
      <c r="AW272" s="46"/>
      <c r="AX272" s="46"/>
      <c r="AY272" s="46"/>
      <c r="AZ272" s="46"/>
      <c r="BA272" s="46"/>
      <c r="BB272" s="46"/>
      <c r="BC272" s="46"/>
      <c r="BD272" s="46"/>
      <c r="BE272" s="46"/>
    </row>
    <row r="273" spans="1:57" s="43" customFormat="1" ht="14.4">
      <c r="A273" s="462"/>
      <c r="B273" s="459" t="str">
        <f t="shared" si="40"/>
        <v>Solid Works EssentialsTraining</v>
      </c>
      <c r="C273" s="438" t="s">
        <v>601</v>
      </c>
      <c r="D273" s="407" t="s">
        <v>571</v>
      </c>
      <c r="E273" s="408">
        <v>4737</v>
      </c>
      <c r="F273" s="139">
        <f>D85</f>
        <v>5</v>
      </c>
      <c r="G273" s="348"/>
      <c r="H273" s="273"/>
      <c r="I273" s="417">
        <f t="shared" si="38"/>
        <v>0</v>
      </c>
      <c r="J273" s="418">
        <f t="shared" si="39"/>
        <v>0</v>
      </c>
      <c r="K273" s="99"/>
      <c r="L273" s="124"/>
      <c r="M273" s="124"/>
      <c r="N273" s="124"/>
      <c r="P273" s="46"/>
      <c r="Q273" s="46"/>
      <c r="R273" s="46"/>
      <c r="S273" s="46"/>
      <c r="T273" s="46"/>
      <c r="U273" s="46"/>
      <c r="V273" s="46"/>
      <c r="W273" s="46"/>
      <c r="X273" s="46"/>
      <c r="Y273" s="46"/>
      <c r="Z273" s="46"/>
      <c r="AA273" s="46"/>
      <c r="AB273" s="46"/>
      <c r="AC273" s="46"/>
      <c r="AD273" s="46"/>
      <c r="AE273" s="46"/>
      <c r="AF273" s="46"/>
      <c r="AG273" s="46"/>
      <c r="AH273" s="46"/>
      <c r="AI273" s="46"/>
      <c r="AJ273" s="46"/>
      <c r="AK273" s="46"/>
      <c r="AL273" s="46"/>
      <c r="AM273" s="46"/>
      <c r="AN273" s="46"/>
      <c r="AO273" s="46"/>
      <c r="AP273" s="46"/>
      <c r="AQ273" s="46"/>
      <c r="AR273" s="46"/>
      <c r="AS273" s="46"/>
      <c r="AT273" s="46"/>
      <c r="AU273" s="46"/>
      <c r="AV273" s="46"/>
      <c r="AW273" s="46"/>
      <c r="AX273" s="46"/>
      <c r="AY273" s="46"/>
      <c r="AZ273" s="46"/>
      <c r="BA273" s="46"/>
      <c r="BB273" s="46"/>
      <c r="BC273" s="46"/>
      <c r="BD273" s="46"/>
      <c r="BE273" s="46"/>
    </row>
    <row r="274" spans="1:57" s="43" customFormat="1" ht="14.4">
      <c r="A274" s="464"/>
      <c r="B274" s="459" t="str">
        <f t="shared" si="40"/>
        <v>Stryker Lean Tools - Root Cause Analysis (RCA) / 5 Whys</v>
      </c>
      <c r="C274" s="438" t="s">
        <v>602</v>
      </c>
      <c r="D274" s="407" t="s">
        <v>573</v>
      </c>
      <c r="E274" s="408"/>
      <c r="F274" s="139"/>
      <c r="G274" s="348">
        <v>0.25</v>
      </c>
      <c r="H274" s="273">
        <v>85000</v>
      </c>
      <c r="I274" s="417">
        <f t="shared" ref="I274:I303" si="41">H274/(364-104)</f>
        <v>326.92307692307691</v>
      </c>
      <c r="J274" s="418">
        <f t="shared" ref="J274:J303" si="42">G274*I274</f>
        <v>81.730769230769226</v>
      </c>
      <c r="K274" s="99"/>
      <c r="L274" s="124"/>
      <c r="M274" s="124"/>
      <c r="N274" s="124"/>
      <c r="P274" s="46"/>
      <c r="Q274" s="46"/>
      <c r="R274" s="46"/>
      <c r="S274" s="46"/>
      <c r="T274" s="46"/>
      <c r="U274" s="46"/>
      <c r="V274" s="46"/>
      <c r="W274" s="46"/>
      <c r="X274" s="46"/>
      <c r="Y274" s="46"/>
      <c r="Z274" s="46"/>
      <c r="AA274" s="46"/>
      <c r="AB274" s="46"/>
      <c r="AC274" s="46"/>
      <c r="AD274" s="46"/>
      <c r="AE274" s="46"/>
      <c r="AF274" s="46"/>
      <c r="AG274" s="46"/>
      <c r="AH274" s="46"/>
      <c r="AI274" s="46"/>
      <c r="AJ274" s="46"/>
      <c r="AK274" s="46"/>
      <c r="AL274" s="46"/>
      <c r="AM274" s="46"/>
      <c r="AN274" s="46"/>
      <c r="AO274" s="46"/>
      <c r="AP274" s="46"/>
      <c r="AQ274" s="46"/>
      <c r="AR274" s="46"/>
      <c r="AS274" s="46"/>
      <c r="AT274" s="46"/>
      <c r="AU274" s="46"/>
      <c r="AV274" s="46"/>
      <c r="AW274" s="46"/>
      <c r="AX274" s="46"/>
      <c r="AY274" s="46"/>
      <c r="AZ274" s="46"/>
      <c r="BA274" s="46"/>
      <c r="BB274" s="46"/>
      <c r="BC274" s="46"/>
      <c r="BD274" s="46"/>
      <c r="BE274" s="46"/>
    </row>
    <row r="275" spans="1:57" s="43" customFormat="1" ht="14.4">
      <c r="A275" s="464"/>
      <c r="B275" s="459" t="str">
        <f t="shared" si="40"/>
        <v xml:space="preserve">Skinpack - FAT </v>
      </c>
      <c r="C275" s="438" t="s">
        <v>583</v>
      </c>
      <c r="D275" s="407" t="s">
        <v>573</v>
      </c>
      <c r="E275" s="408"/>
      <c r="F275" s="139"/>
      <c r="G275" s="348">
        <v>3</v>
      </c>
      <c r="H275" s="273">
        <v>85000</v>
      </c>
      <c r="I275" s="417">
        <f t="shared" si="41"/>
        <v>326.92307692307691</v>
      </c>
      <c r="J275" s="418">
        <f t="shared" si="42"/>
        <v>980.76923076923072</v>
      </c>
      <c r="K275" s="99"/>
      <c r="L275" s="124"/>
      <c r="M275" s="124"/>
      <c r="N275" s="124"/>
      <c r="P275" s="46"/>
      <c r="Q275" s="46"/>
      <c r="R275" s="46"/>
      <c r="S275" s="46"/>
      <c r="T275" s="46"/>
      <c r="U275" s="46"/>
      <c r="V275" s="46"/>
      <c r="W275" s="46"/>
      <c r="X275" s="46"/>
      <c r="Y275" s="46"/>
      <c r="Z275" s="46"/>
      <c r="AA275" s="46"/>
      <c r="AB275" s="46"/>
      <c r="AC275" s="46"/>
      <c r="AD275" s="46"/>
      <c r="AE275" s="46"/>
      <c r="AF275" s="46"/>
      <c r="AG275" s="46"/>
      <c r="AH275" s="46"/>
      <c r="AI275" s="46"/>
      <c r="AJ275" s="46"/>
      <c r="AK275" s="46"/>
      <c r="AL275" s="46"/>
      <c r="AM275" s="46"/>
      <c r="AN275" s="46"/>
      <c r="AO275" s="46"/>
      <c r="AP275" s="46"/>
      <c r="AQ275" s="46"/>
      <c r="AR275" s="46"/>
      <c r="AS275" s="46"/>
      <c r="AT275" s="46"/>
      <c r="AU275" s="46"/>
      <c r="AV275" s="46"/>
      <c r="AW275" s="46"/>
      <c r="AX275" s="46"/>
      <c r="AY275" s="46"/>
      <c r="AZ275" s="46"/>
      <c r="BA275" s="46"/>
      <c r="BB275" s="46"/>
      <c r="BC275" s="46"/>
      <c r="BD275" s="46"/>
      <c r="BE275" s="46"/>
    </row>
    <row r="276" spans="1:57" s="43" customFormat="1" ht="14.4">
      <c r="A276" s="464"/>
      <c r="B276" s="459" t="str">
        <f t="shared" si="40"/>
        <v>Training App Development and Deployment</v>
      </c>
      <c r="C276" s="438" t="s">
        <v>587</v>
      </c>
      <c r="D276" s="407" t="s">
        <v>573</v>
      </c>
      <c r="E276" s="408"/>
      <c r="F276" s="139"/>
      <c r="G276" s="348">
        <v>1</v>
      </c>
      <c r="H276" s="273">
        <v>85000</v>
      </c>
      <c r="I276" s="417">
        <f t="shared" si="41"/>
        <v>326.92307692307691</v>
      </c>
      <c r="J276" s="418">
        <f t="shared" si="42"/>
        <v>326.92307692307691</v>
      </c>
      <c r="K276" s="99"/>
      <c r="L276" s="124"/>
      <c r="M276" s="124"/>
      <c r="N276" s="124"/>
      <c r="P276" s="46"/>
      <c r="Q276" s="46"/>
      <c r="R276" s="46"/>
      <c r="S276" s="46"/>
      <c r="T276" s="46"/>
      <c r="U276" s="46"/>
      <c r="V276" s="46"/>
      <c r="W276" s="46"/>
      <c r="X276" s="46"/>
      <c r="Y276" s="46"/>
      <c r="Z276" s="46"/>
      <c r="AA276" s="46"/>
      <c r="AB276" s="46"/>
      <c r="AC276" s="46"/>
      <c r="AD276" s="46"/>
      <c r="AE276" s="46"/>
      <c r="AF276" s="46"/>
      <c r="AG276" s="46"/>
      <c r="AH276" s="46"/>
      <c r="AI276" s="46"/>
      <c r="AJ276" s="46"/>
      <c r="AK276" s="46"/>
      <c r="AL276" s="46"/>
      <c r="AM276" s="46"/>
      <c r="AN276" s="46"/>
      <c r="AO276" s="46"/>
      <c r="AP276" s="46"/>
      <c r="AQ276" s="46"/>
      <c r="AR276" s="46"/>
      <c r="AS276" s="46"/>
      <c r="AT276" s="46"/>
      <c r="AU276" s="46"/>
      <c r="AV276" s="46"/>
      <c r="AW276" s="46"/>
      <c r="AX276" s="46"/>
      <c r="AY276" s="46"/>
      <c r="AZ276" s="46"/>
      <c r="BA276" s="46"/>
      <c r="BB276" s="46"/>
      <c r="BC276" s="46"/>
      <c r="BD276" s="46"/>
      <c r="BE276" s="46"/>
    </row>
    <row r="277" spans="1:57" s="43" customFormat="1" ht="14.4">
      <c r="A277" s="462"/>
      <c r="B277" s="459" t="str">
        <f t="shared" si="40"/>
        <v>Stryker Lean Tools - Hoshin Kanri (Strategic Development)</v>
      </c>
      <c r="C277" s="438" t="s">
        <v>592</v>
      </c>
      <c r="D277" s="407" t="s">
        <v>571</v>
      </c>
      <c r="E277" s="408">
        <v>2187.5</v>
      </c>
      <c r="F277" s="139">
        <f>D89</f>
        <v>3</v>
      </c>
      <c r="G277" s="348"/>
      <c r="H277" s="273"/>
      <c r="I277" s="417">
        <f t="shared" si="41"/>
        <v>0</v>
      </c>
      <c r="J277" s="418">
        <f t="shared" si="42"/>
        <v>0</v>
      </c>
      <c r="K277" s="99"/>
      <c r="L277" s="124"/>
      <c r="M277" s="124"/>
      <c r="N277" s="124"/>
      <c r="P277" s="46"/>
      <c r="Q277" s="46"/>
      <c r="R277" s="46"/>
      <c r="S277" s="46"/>
      <c r="T277" s="46"/>
      <c r="U277" s="46"/>
      <c r="V277" s="46"/>
      <c r="W277" s="46"/>
      <c r="X277" s="46"/>
      <c r="Y277" s="46"/>
      <c r="Z277" s="46"/>
      <c r="AA277" s="46"/>
      <c r="AB277" s="46"/>
      <c r="AC277" s="46"/>
      <c r="AD277" s="46"/>
      <c r="AE277" s="46"/>
      <c r="AF277" s="46"/>
      <c r="AG277" s="46"/>
      <c r="AH277" s="46"/>
      <c r="AI277" s="46"/>
      <c r="AJ277" s="46"/>
      <c r="AK277" s="46"/>
      <c r="AL277" s="46"/>
      <c r="AM277" s="46"/>
      <c r="AN277" s="46"/>
      <c r="AO277" s="46"/>
      <c r="AP277" s="46"/>
      <c r="AQ277" s="46"/>
      <c r="AR277" s="46"/>
      <c r="AS277" s="46"/>
      <c r="AT277" s="46"/>
      <c r="AU277" s="46"/>
      <c r="AV277" s="46"/>
      <c r="AW277" s="46"/>
      <c r="AX277" s="46"/>
      <c r="AY277" s="46"/>
      <c r="AZ277" s="46"/>
      <c r="BA277" s="46"/>
      <c r="BB277" s="46"/>
      <c r="BC277" s="46"/>
      <c r="BD277" s="46"/>
      <c r="BE277" s="46"/>
    </row>
    <row r="278" spans="1:57" s="43" customFormat="1" ht="14.4">
      <c r="A278" s="464"/>
      <c r="B278" s="459" t="str">
        <f t="shared" si="40"/>
        <v>GMP Training</v>
      </c>
      <c r="C278" s="438" t="s">
        <v>583</v>
      </c>
      <c r="D278" s="407" t="s">
        <v>573</v>
      </c>
      <c r="E278" s="408"/>
      <c r="F278" s="139"/>
      <c r="G278" s="348">
        <v>0.5</v>
      </c>
      <c r="H278" s="273">
        <v>85000</v>
      </c>
      <c r="I278" s="417">
        <f t="shared" si="41"/>
        <v>326.92307692307691</v>
      </c>
      <c r="J278" s="418">
        <f t="shared" si="42"/>
        <v>163.46153846153845</v>
      </c>
      <c r="K278" s="99"/>
      <c r="L278" s="124"/>
      <c r="M278" s="124"/>
      <c r="N278" s="124"/>
      <c r="P278" s="46"/>
      <c r="Q278" s="46"/>
      <c r="R278" s="46"/>
      <c r="S278" s="46"/>
      <c r="T278" s="46"/>
      <c r="U278" s="46"/>
      <c r="V278" s="46"/>
      <c r="W278" s="46"/>
      <c r="X278" s="46"/>
      <c r="Y278" s="46"/>
      <c r="Z278" s="46"/>
      <c r="AA278" s="46"/>
      <c r="AB278" s="46"/>
      <c r="AC278" s="46"/>
      <c r="AD278" s="46"/>
      <c r="AE278" s="46"/>
      <c r="AF278" s="46"/>
      <c r="AG278" s="46"/>
      <c r="AH278" s="46"/>
      <c r="AI278" s="46"/>
      <c r="AJ278" s="46"/>
      <c r="AK278" s="46"/>
      <c r="AL278" s="46"/>
      <c r="AM278" s="46"/>
      <c r="AN278" s="46"/>
      <c r="AO278" s="46"/>
      <c r="AP278" s="46"/>
      <c r="AQ278" s="46"/>
      <c r="AR278" s="46"/>
      <c r="AS278" s="46"/>
      <c r="AT278" s="46"/>
      <c r="AU278" s="46"/>
      <c r="AV278" s="46"/>
      <c r="AW278" s="46"/>
      <c r="AX278" s="46"/>
      <c r="AY278" s="46"/>
      <c r="AZ278" s="46"/>
      <c r="BA278" s="46"/>
      <c r="BB278" s="46"/>
      <c r="BC278" s="46"/>
      <c r="BD278" s="46"/>
      <c r="BE278" s="46"/>
    </row>
    <row r="279" spans="1:57" s="43" customFormat="1" ht="14.4">
      <c r="A279" s="464"/>
      <c r="B279" s="459" t="str">
        <f t="shared" si="40"/>
        <v>Validation Training</v>
      </c>
      <c r="C279" s="438" t="s">
        <v>583</v>
      </c>
      <c r="D279" s="407" t="s">
        <v>573</v>
      </c>
      <c r="E279" s="408"/>
      <c r="F279" s="139"/>
      <c r="G279" s="348">
        <v>1</v>
      </c>
      <c r="H279" s="273">
        <v>85000</v>
      </c>
      <c r="I279" s="417">
        <f t="shared" si="41"/>
        <v>326.92307692307691</v>
      </c>
      <c r="J279" s="418">
        <f t="shared" si="42"/>
        <v>326.92307692307691</v>
      </c>
      <c r="K279" s="99"/>
      <c r="L279" s="124"/>
      <c r="M279" s="124"/>
      <c r="N279" s="124"/>
      <c r="P279" s="46"/>
      <c r="Q279" s="46"/>
      <c r="R279" s="46"/>
      <c r="S279" s="46"/>
      <c r="T279" s="46"/>
      <c r="U279" s="46"/>
      <c r="V279" s="46"/>
      <c r="W279" s="46"/>
      <c r="X279" s="46"/>
      <c r="Y279" s="46"/>
      <c r="Z279" s="46"/>
      <c r="AA279" s="46"/>
      <c r="AB279" s="46"/>
      <c r="AC279" s="46"/>
      <c r="AD279" s="46"/>
      <c r="AE279" s="46"/>
      <c r="AF279" s="46"/>
      <c r="AG279" s="46"/>
      <c r="AH279" s="46"/>
      <c r="AI279" s="46"/>
      <c r="AJ279" s="46"/>
      <c r="AK279" s="46"/>
      <c r="AL279" s="46"/>
      <c r="AM279" s="46"/>
      <c r="AN279" s="46"/>
      <c r="AO279" s="46"/>
      <c r="AP279" s="46"/>
      <c r="AQ279" s="46"/>
      <c r="AR279" s="46"/>
      <c r="AS279" s="46"/>
      <c r="AT279" s="46"/>
      <c r="AU279" s="46"/>
      <c r="AV279" s="46"/>
      <c r="AW279" s="46"/>
      <c r="AX279" s="46"/>
      <c r="AY279" s="46"/>
      <c r="AZ279" s="46"/>
      <c r="BA279" s="46"/>
      <c r="BB279" s="46"/>
      <c r="BC279" s="46"/>
      <c r="BD279" s="46"/>
      <c r="BE279" s="46"/>
    </row>
    <row r="280" spans="1:57" s="43" customFormat="1" ht="14.4">
      <c r="A280" s="464"/>
      <c r="B280" s="459" t="str">
        <f t="shared" si="40"/>
        <v xml:space="preserve">Bsc in Supply Chain Management </v>
      </c>
      <c r="C280" s="438" t="s">
        <v>603</v>
      </c>
      <c r="D280" s="407" t="s">
        <v>571</v>
      </c>
      <c r="E280" s="408">
        <v>1500</v>
      </c>
      <c r="F280" s="139">
        <f t="shared" ref="F280:F288" si="43">D92</f>
        <v>26</v>
      </c>
      <c r="G280" s="348"/>
      <c r="H280" s="273"/>
      <c r="I280" s="417">
        <f t="shared" si="41"/>
        <v>0</v>
      </c>
      <c r="J280" s="418">
        <f t="shared" si="42"/>
        <v>0</v>
      </c>
      <c r="K280" s="99"/>
      <c r="L280" s="124"/>
      <c r="M280" s="124"/>
      <c r="N280" s="124"/>
      <c r="P280" s="46"/>
      <c r="Q280" s="46"/>
      <c r="R280" s="46"/>
      <c r="S280" s="46"/>
      <c r="T280" s="46"/>
      <c r="U280" s="46"/>
      <c r="V280" s="46"/>
      <c r="W280" s="46"/>
      <c r="X280" s="46"/>
      <c r="Y280" s="46"/>
      <c r="Z280" s="46"/>
      <c r="AA280" s="46"/>
      <c r="AB280" s="46"/>
      <c r="AC280" s="46"/>
      <c r="AD280" s="46"/>
      <c r="AE280" s="46"/>
      <c r="AF280" s="46"/>
      <c r="AG280" s="46"/>
      <c r="AH280" s="46"/>
      <c r="AI280" s="46"/>
      <c r="AJ280" s="46"/>
      <c r="AK280" s="46"/>
      <c r="AL280" s="46"/>
      <c r="AM280" s="46"/>
      <c r="AN280" s="46"/>
      <c r="AO280" s="46"/>
      <c r="AP280" s="46"/>
      <c r="AQ280" s="46"/>
      <c r="AR280" s="46"/>
      <c r="AS280" s="46"/>
      <c r="AT280" s="46"/>
      <c r="AU280" s="46"/>
      <c r="AV280" s="46"/>
      <c r="AW280" s="46"/>
      <c r="AX280" s="46"/>
      <c r="AY280" s="46"/>
      <c r="AZ280" s="46"/>
      <c r="BA280" s="46"/>
      <c r="BB280" s="46"/>
      <c r="BC280" s="46"/>
      <c r="BD280" s="46"/>
      <c r="BE280" s="46"/>
    </row>
    <row r="281" spans="1:57" s="43" customFormat="1" ht="14.4">
      <c r="A281" s="464"/>
      <c r="B281" s="459" t="str">
        <f t="shared" si="40"/>
        <v>Sustainable Work - Prof Dipl in UL</v>
      </c>
      <c r="C281" s="438" t="s">
        <v>603</v>
      </c>
      <c r="D281" s="407" t="s">
        <v>571</v>
      </c>
      <c r="E281" s="408">
        <v>500</v>
      </c>
      <c r="F281" s="139">
        <f t="shared" si="43"/>
        <v>26</v>
      </c>
      <c r="G281" s="348"/>
      <c r="H281" s="273"/>
      <c r="I281" s="417">
        <f t="shared" si="41"/>
        <v>0</v>
      </c>
      <c r="J281" s="418">
        <f t="shared" si="42"/>
        <v>0</v>
      </c>
      <c r="K281" s="99"/>
      <c r="L281" s="124"/>
      <c r="M281" s="124"/>
      <c r="N281" s="124"/>
      <c r="P281" s="46"/>
      <c r="Q281" s="46"/>
      <c r="R281" s="46"/>
      <c r="S281" s="46"/>
      <c r="T281" s="46"/>
      <c r="U281" s="46"/>
      <c r="V281" s="46"/>
      <c r="W281" s="46"/>
      <c r="X281" s="46"/>
      <c r="Y281" s="46"/>
      <c r="Z281" s="46"/>
      <c r="AA281" s="46"/>
      <c r="AB281" s="46"/>
      <c r="AC281" s="46"/>
      <c r="AD281" s="46"/>
      <c r="AE281" s="46"/>
      <c r="AF281" s="46"/>
      <c r="AG281" s="46"/>
      <c r="AH281" s="46"/>
      <c r="AI281" s="46"/>
      <c r="AJ281" s="46"/>
      <c r="AK281" s="46"/>
      <c r="AL281" s="46"/>
      <c r="AM281" s="46"/>
      <c r="AN281" s="46"/>
      <c r="AO281" s="46"/>
      <c r="AP281" s="46"/>
      <c r="AQ281" s="46"/>
      <c r="AR281" s="46"/>
      <c r="AS281" s="46"/>
      <c r="AT281" s="46"/>
      <c r="AU281" s="46"/>
      <c r="AV281" s="46"/>
      <c r="AW281" s="46"/>
      <c r="AX281" s="46"/>
      <c r="AY281" s="46"/>
      <c r="AZ281" s="46"/>
      <c r="BA281" s="46"/>
      <c r="BB281" s="46"/>
      <c r="BC281" s="46"/>
      <c r="BD281" s="46"/>
      <c r="BE281" s="46"/>
    </row>
    <row r="282" spans="1:57" s="43" customFormat="1" ht="14.4">
      <c r="A282" s="464"/>
      <c r="B282" s="459" t="str">
        <f t="shared" si="40"/>
        <v>Edinburgh Business School Heriot Watt MBA</v>
      </c>
      <c r="C282" s="134" t="s">
        <v>604</v>
      </c>
      <c r="D282" s="407" t="s">
        <v>571</v>
      </c>
      <c r="E282" s="408">
        <v>8000</v>
      </c>
      <c r="F282" s="139">
        <f t="shared" si="43"/>
        <v>52</v>
      </c>
      <c r="G282" s="348"/>
      <c r="H282" s="273"/>
      <c r="I282" s="417">
        <f t="shared" si="41"/>
        <v>0</v>
      </c>
      <c r="J282" s="418">
        <f t="shared" si="42"/>
        <v>0</v>
      </c>
      <c r="K282" s="99"/>
      <c r="L282" s="124"/>
      <c r="M282" s="124"/>
      <c r="N282" s="124"/>
      <c r="P282" s="46"/>
      <c r="Q282" s="46"/>
      <c r="R282" s="46"/>
      <c r="S282" s="46"/>
      <c r="T282" s="46"/>
      <c r="U282" s="46"/>
      <c r="V282" s="46"/>
      <c r="W282" s="46"/>
      <c r="X282" s="46"/>
      <c r="Y282" s="46"/>
      <c r="Z282" s="46"/>
      <c r="AA282" s="46"/>
      <c r="AB282" s="46"/>
      <c r="AC282" s="46"/>
      <c r="AD282" s="46"/>
      <c r="AE282" s="46"/>
      <c r="AF282" s="46"/>
      <c r="AG282" s="46"/>
      <c r="AH282" s="46"/>
      <c r="AI282" s="46"/>
      <c r="AJ282" s="46"/>
      <c r="AK282" s="46"/>
      <c r="AL282" s="46"/>
      <c r="AM282" s="46"/>
      <c r="AN282" s="46"/>
      <c r="AO282" s="46"/>
      <c r="AP282" s="46"/>
      <c r="AQ282" s="46"/>
      <c r="AR282" s="46"/>
      <c r="AS282" s="46"/>
      <c r="AT282" s="46"/>
      <c r="AU282" s="46"/>
      <c r="AV282" s="46"/>
      <c r="AW282" s="46"/>
      <c r="AX282" s="46"/>
      <c r="AY282" s="46"/>
      <c r="AZ282" s="46"/>
      <c r="BA282" s="46"/>
      <c r="BB282" s="46"/>
      <c r="BC282" s="46"/>
      <c r="BD282" s="46"/>
      <c r="BE282" s="46"/>
    </row>
    <row r="283" spans="1:57" s="43" customFormat="1" ht="14.4">
      <c r="A283" s="464"/>
      <c r="B283" s="459" t="str">
        <f t="shared" si="40"/>
        <v>Regulatory Affairs Certificate: Medical Devices - RAPS</v>
      </c>
      <c r="C283" s="134" t="s">
        <v>605</v>
      </c>
      <c r="D283" s="407" t="s">
        <v>571</v>
      </c>
      <c r="E283" s="408">
        <v>2545</v>
      </c>
      <c r="F283" s="139">
        <f t="shared" si="43"/>
        <v>26</v>
      </c>
      <c r="G283" s="348"/>
      <c r="H283" s="273"/>
      <c r="I283" s="417">
        <f t="shared" si="41"/>
        <v>0</v>
      </c>
      <c r="J283" s="418">
        <f t="shared" si="42"/>
        <v>0</v>
      </c>
      <c r="K283" s="99"/>
      <c r="L283" s="124"/>
      <c r="M283" s="124"/>
      <c r="N283" s="124"/>
      <c r="P283" s="46"/>
      <c r="Q283" s="46"/>
      <c r="R283" s="46"/>
      <c r="S283" s="46"/>
      <c r="T283" s="46"/>
      <c r="U283" s="46"/>
      <c r="V283" s="46"/>
      <c r="W283" s="46"/>
      <c r="X283" s="46"/>
      <c r="Y283" s="46"/>
      <c r="Z283" s="46"/>
      <c r="AA283" s="46"/>
      <c r="AB283" s="46"/>
      <c r="AC283" s="46"/>
      <c r="AD283" s="46"/>
      <c r="AE283" s="46"/>
      <c r="AF283" s="46"/>
      <c r="AG283" s="46"/>
      <c r="AH283" s="46"/>
      <c r="AI283" s="46"/>
      <c r="AJ283" s="46"/>
      <c r="AK283" s="46"/>
      <c r="AL283" s="46"/>
      <c r="AM283" s="46"/>
      <c r="AN283" s="46"/>
      <c r="AO283" s="46"/>
      <c r="AP283" s="46"/>
      <c r="AQ283" s="46"/>
      <c r="AR283" s="46"/>
      <c r="AS283" s="46"/>
      <c r="AT283" s="46"/>
      <c r="AU283" s="46"/>
      <c r="AV283" s="46"/>
      <c r="AW283" s="46"/>
      <c r="AX283" s="46"/>
      <c r="AY283" s="46"/>
      <c r="AZ283" s="46"/>
      <c r="BA283" s="46"/>
      <c r="BB283" s="46"/>
      <c r="BC283" s="46"/>
      <c r="BD283" s="46"/>
      <c r="BE283" s="46"/>
    </row>
    <row r="284" spans="1:57" s="43" customFormat="1" ht="14.4">
      <c r="A284" s="464"/>
      <c r="B284" s="459" t="str">
        <f t="shared" si="40"/>
        <v>BA Management Practice</v>
      </c>
      <c r="C284" s="134" t="s">
        <v>603</v>
      </c>
      <c r="D284" s="407" t="s">
        <v>571</v>
      </c>
      <c r="E284" s="408">
        <v>5458</v>
      </c>
      <c r="F284" s="139">
        <f t="shared" si="43"/>
        <v>26</v>
      </c>
      <c r="G284" s="348"/>
      <c r="H284" s="273"/>
      <c r="I284" s="417">
        <f t="shared" si="41"/>
        <v>0</v>
      </c>
      <c r="J284" s="418">
        <f t="shared" si="42"/>
        <v>0</v>
      </c>
      <c r="K284" s="99"/>
      <c r="L284" s="124"/>
      <c r="M284" s="124"/>
      <c r="N284" s="124"/>
      <c r="P284" s="46"/>
      <c r="Q284" s="46"/>
      <c r="R284" s="46"/>
      <c r="S284" s="46"/>
      <c r="T284" s="46"/>
      <c r="U284" s="46"/>
      <c r="V284" s="46"/>
      <c r="W284" s="46"/>
      <c r="X284" s="46"/>
      <c r="Y284" s="46"/>
      <c r="Z284" s="46"/>
      <c r="AA284" s="46"/>
      <c r="AB284" s="46"/>
      <c r="AC284" s="46"/>
      <c r="AD284" s="46"/>
      <c r="AE284" s="46"/>
      <c r="AF284" s="46"/>
      <c r="AG284" s="46"/>
      <c r="AH284" s="46"/>
      <c r="AI284" s="46"/>
      <c r="AJ284" s="46"/>
      <c r="AK284" s="46"/>
      <c r="AL284" s="46"/>
      <c r="AM284" s="46"/>
      <c r="AN284" s="46"/>
      <c r="AO284" s="46"/>
      <c r="AP284" s="46"/>
      <c r="AQ284" s="46"/>
      <c r="AR284" s="46"/>
      <c r="AS284" s="46"/>
      <c r="AT284" s="46"/>
      <c r="AU284" s="46"/>
      <c r="AV284" s="46"/>
      <c r="AW284" s="46"/>
      <c r="AX284" s="46"/>
      <c r="AY284" s="46"/>
      <c r="AZ284" s="46"/>
      <c r="BA284" s="46"/>
      <c r="BB284" s="46"/>
      <c r="BC284" s="46"/>
      <c r="BD284" s="46"/>
      <c r="BE284" s="46"/>
    </row>
    <row r="285" spans="1:57" s="43" customFormat="1" ht="14.4">
      <c r="A285" s="464"/>
      <c r="B285" s="459" t="str">
        <f t="shared" si="40"/>
        <v>CNC Machining of Materials</v>
      </c>
      <c r="C285" s="134" t="s">
        <v>606</v>
      </c>
      <c r="D285" s="407" t="s">
        <v>571</v>
      </c>
      <c r="E285" s="408">
        <v>1000</v>
      </c>
      <c r="F285" s="139">
        <f t="shared" si="43"/>
        <v>26</v>
      </c>
      <c r="G285" s="348"/>
      <c r="H285" s="273"/>
      <c r="I285" s="417">
        <f t="shared" si="41"/>
        <v>0</v>
      </c>
      <c r="J285" s="418">
        <f t="shared" si="42"/>
        <v>0</v>
      </c>
      <c r="K285" s="99"/>
      <c r="L285" s="124"/>
      <c r="M285" s="124"/>
      <c r="N285" s="124"/>
      <c r="P285" s="46"/>
      <c r="Q285" s="46"/>
      <c r="R285" s="46"/>
      <c r="S285" s="46"/>
      <c r="T285" s="46"/>
      <c r="U285" s="46"/>
      <c r="V285" s="46"/>
      <c r="W285" s="46"/>
      <c r="X285" s="46"/>
      <c r="Y285" s="46"/>
      <c r="Z285" s="46"/>
      <c r="AA285" s="46"/>
      <c r="AB285" s="46"/>
      <c r="AC285" s="46"/>
      <c r="AD285" s="46"/>
      <c r="AE285" s="46"/>
      <c r="AF285" s="46"/>
      <c r="AG285" s="46"/>
      <c r="AH285" s="46"/>
      <c r="AI285" s="46"/>
      <c r="AJ285" s="46"/>
      <c r="AK285" s="46"/>
      <c r="AL285" s="46"/>
      <c r="AM285" s="46"/>
      <c r="AN285" s="46"/>
      <c r="AO285" s="46"/>
      <c r="AP285" s="46"/>
      <c r="AQ285" s="46"/>
      <c r="AR285" s="46"/>
      <c r="AS285" s="46"/>
      <c r="AT285" s="46"/>
      <c r="AU285" s="46"/>
      <c r="AV285" s="46"/>
      <c r="AW285" s="46"/>
      <c r="AX285" s="46"/>
      <c r="AY285" s="46"/>
      <c r="AZ285" s="46"/>
      <c r="BA285" s="46"/>
      <c r="BB285" s="46"/>
      <c r="BC285" s="46"/>
      <c r="BD285" s="46"/>
      <c r="BE285" s="46"/>
    </row>
    <row r="286" spans="1:57" s="43" customFormat="1" ht="14.4">
      <c r="A286" s="464"/>
      <c r="B286" s="459" t="str">
        <f t="shared" si="40"/>
        <v>Masters of Business in Leadership &amp; Innovation</v>
      </c>
      <c r="C286" s="134" t="s">
        <v>607</v>
      </c>
      <c r="D286" s="407" t="s">
        <v>571</v>
      </c>
      <c r="E286" s="408">
        <v>4000</v>
      </c>
      <c r="F286" s="139">
        <f t="shared" si="43"/>
        <v>52</v>
      </c>
      <c r="G286" s="348"/>
      <c r="H286" s="273"/>
      <c r="I286" s="417">
        <f t="shared" si="41"/>
        <v>0</v>
      </c>
      <c r="J286" s="418">
        <f t="shared" si="42"/>
        <v>0</v>
      </c>
      <c r="K286" s="99"/>
      <c r="L286" s="124"/>
      <c r="M286" s="124"/>
      <c r="N286" s="124"/>
      <c r="P286" s="46"/>
      <c r="Q286" s="46"/>
      <c r="R286" s="46"/>
      <c r="S286" s="46"/>
      <c r="T286" s="46"/>
      <c r="U286" s="46"/>
      <c r="V286" s="46"/>
      <c r="W286" s="46"/>
      <c r="X286" s="46"/>
      <c r="Y286" s="46"/>
      <c r="Z286" s="46"/>
      <c r="AA286" s="46"/>
      <c r="AB286" s="46"/>
      <c r="AC286" s="46"/>
      <c r="AD286" s="46"/>
      <c r="AE286" s="46"/>
      <c r="AF286" s="46"/>
      <c r="AG286" s="46"/>
      <c r="AH286" s="46"/>
      <c r="AI286" s="46"/>
      <c r="AJ286" s="46"/>
      <c r="AK286" s="46"/>
      <c r="AL286" s="46"/>
      <c r="AM286" s="46"/>
      <c r="AN286" s="46"/>
      <c r="AO286" s="46"/>
      <c r="AP286" s="46"/>
      <c r="AQ286" s="46"/>
      <c r="AR286" s="46"/>
      <c r="AS286" s="46"/>
      <c r="AT286" s="46"/>
      <c r="AU286" s="46"/>
      <c r="AV286" s="46"/>
      <c r="AW286" s="46"/>
      <c r="AX286" s="46"/>
      <c r="AY286" s="46"/>
      <c r="AZ286" s="46"/>
      <c r="BA286" s="46"/>
      <c r="BB286" s="46"/>
      <c r="BC286" s="46"/>
      <c r="BD286" s="46"/>
      <c r="BE286" s="46"/>
    </row>
    <row r="287" spans="1:57" s="43" customFormat="1" ht="14.4">
      <c r="A287" s="464"/>
      <c r="B287" s="459" t="str">
        <f t="shared" si="40"/>
        <v xml:space="preserve">Certificate in Production &amp; Inventory Management </v>
      </c>
      <c r="C287" s="134" t="s">
        <v>603</v>
      </c>
      <c r="D287" s="407" t="s">
        <v>571</v>
      </c>
      <c r="E287" s="408">
        <v>2150</v>
      </c>
      <c r="F287" s="139">
        <f t="shared" si="43"/>
        <v>26</v>
      </c>
      <c r="G287" s="348"/>
      <c r="H287" s="273"/>
      <c r="I287" s="417">
        <f t="shared" si="41"/>
        <v>0</v>
      </c>
      <c r="J287" s="418">
        <f t="shared" si="42"/>
        <v>0</v>
      </c>
      <c r="K287" s="99"/>
      <c r="L287" s="124"/>
      <c r="M287" s="124"/>
      <c r="N287" s="124"/>
      <c r="P287" s="46"/>
      <c r="Q287" s="46"/>
      <c r="R287" s="46"/>
      <c r="S287" s="46"/>
      <c r="T287" s="46"/>
      <c r="U287" s="46"/>
      <c r="V287" s="46"/>
      <c r="W287" s="46"/>
      <c r="X287" s="46"/>
      <c r="Y287" s="46"/>
      <c r="Z287" s="46"/>
      <c r="AA287" s="46"/>
      <c r="AB287" s="46"/>
      <c r="AC287" s="46"/>
      <c r="AD287" s="46"/>
      <c r="AE287" s="46"/>
      <c r="AF287" s="46"/>
      <c r="AG287" s="46"/>
      <c r="AH287" s="46"/>
      <c r="AI287" s="46"/>
      <c r="AJ287" s="46"/>
      <c r="AK287" s="46"/>
      <c r="AL287" s="46"/>
      <c r="AM287" s="46"/>
      <c r="AN287" s="46"/>
      <c r="AO287" s="46"/>
      <c r="AP287" s="46"/>
      <c r="AQ287" s="46"/>
      <c r="AR287" s="46"/>
      <c r="AS287" s="46"/>
      <c r="AT287" s="46"/>
      <c r="AU287" s="46"/>
      <c r="AV287" s="46"/>
      <c r="AW287" s="46"/>
      <c r="AX287" s="46"/>
      <c r="AY287" s="46"/>
      <c r="AZ287" s="46"/>
      <c r="BA287" s="46"/>
      <c r="BB287" s="46"/>
      <c r="BC287" s="46"/>
      <c r="BD287" s="46"/>
      <c r="BE287" s="46"/>
    </row>
    <row r="288" spans="1:57" s="43" customFormat="1" ht="14.4">
      <c r="A288" s="464"/>
      <c r="B288" s="459" t="str">
        <f t="shared" si="40"/>
        <v>Msc in personnel &amp; Management Coaching</v>
      </c>
      <c r="C288" s="134" t="s">
        <v>608</v>
      </c>
      <c r="D288" s="407" t="s">
        <v>571</v>
      </c>
      <c r="E288" s="408">
        <v>10000</v>
      </c>
      <c r="F288" s="139">
        <f t="shared" si="43"/>
        <v>52</v>
      </c>
      <c r="G288" s="348"/>
      <c r="H288" s="273"/>
      <c r="I288" s="417">
        <f t="shared" si="41"/>
        <v>0</v>
      </c>
      <c r="J288" s="418">
        <f t="shared" si="42"/>
        <v>0</v>
      </c>
      <c r="K288" s="99"/>
      <c r="L288" s="124"/>
      <c r="M288" s="125"/>
      <c r="N288" s="126"/>
      <c r="P288" s="46"/>
      <c r="Q288" s="46"/>
      <c r="R288" s="46"/>
      <c r="S288" s="46"/>
      <c r="T288" s="46"/>
      <c r="U288" s="46"/>
      <c r="V288" s="46"/>
      <c r="W288" s="46"/>
      <c r="X288" s="46"/>
      <c r="Y288" s="46"/>
      <c r="Z288" s="46"/>
      <c r="AA288" s="46"/>
      <c r="AB288" s="46"/>
      <c r="AC288" s="46"/>
      <c r="AD288" s="46"/>
      <c r="AE288" s="46"/>
      <c r="AF288" s="46"/>
      <c r="AG288" s="46"/>
      <c r="AH288" s="46"/>
      <c r="AI288" s="46"/>
      <c r="AJ288" s="46"/>
      <c r="AK288" s="46"/>
      <c r="AL288" s="46"/>
      <c r="AM288" s="46"/>
      <c r="AN288" s="46"/>
      <c r="AO288" s="46"/>
      <c r="AP288" s="46"/>
      <c r="AQ288" s="46"/>
      <c r="AR288" s="46"/>
      <c r="AS288" s="46"/>
      <c r="AT288" s="46"/>
      <c r="AU288" s="46"/>
      <c r="AV288" s="46"/>
      <c r="AW288" s="46"/>
      <c r="AX288" s="46"/>
      <c r="AY288" s="46"/>
      <c r="AZ288" s="46"/>
      <c r="BA288" s="46"/>
      <c r="BB288" s="46"/>
      <c r="BC288" s="46"/>
      <c r="BD288" s="46"/>
      <c r="BE288" s="46"/>
    </row>
    <row r="289" spans="1:57" s="43" customFormat="1" ht="14.4">
      <c r="A289" s="464"/>
      <c r="B289" s="459" t="str">
        <f t="shared" si="40"/>
        <v>Stryker Lean tools - SMED (Single-Minute Exchange of Die)</v>
      </c>
      <c r="C289" s="134" t="s">
        <v>602</v>
      </c>
      <c r="D289" s="407" t="s">
        <v>573</v>
      </c>
      <c r="E289" s="408"/>
      <c r="F289" s="139"/>
      <c r="G289" s="348">
        <v>0.25</v>
      </c>
      <c r="H289" s="273">
        <v>85000</v>
      </c>
      <c r="I289" s="417">
        <f t="shared" si="41"/>
        <v>326.92307692307691</v>
      </c>
      <c r="J289" s="418">
        <f t="shared" si="42"/>
        <v>81.730769230769226</v>
      </c>
      <c r="K289" s="99"/>
      <c r="L289" s="124"/>
      <c r="M289" s="125"/>
      <c r="N289" s="126"/>
      <c r="P289" s="46"/>
      <c r="Q289" s="46"/>
      <c r="R289" s="46"/>
      <c r="S289" s="46"/>
      <c r="T289" s="46"/>
      <c r="U289" s="46"/>
      <c r="V289" s="46"/>
      <c r="W289" s="46"/>
      <c r="X289" s="46"/>
      <c r="Y289" s="46"/>
      <c r="Z289" s="46"/>
      <c r="AA289" s="46"/>
      <c r="AB289" s="46"/>
      <c r="AC289" s="46"/>
      <c r="AD289" s="46"/>
      <c r="AE289" s="46"/>
      <c r="AF289" s="46"/>
      <c r="AG289" s="46"/>
      <c r="AH289" s="46"/>
      <c r="AI289" s="46"/>
      <c r="AJ289" s="46"/>
      <c r="AK289" s="46"/>
      <c r="AL289" s="46"/>
      <c r="AM289" s="46"/>
      <c r="AN289" s="46"/>
      <c r="AO289" s="46"/>
      <c r="AP289" s="46"/>
      <c r="AQ289" s="46"/>
      <c r="AR289" s="46"/>
      <c r="AS289" s="46"/>
      <c r="AT289" s="46"/>
      <c r="AU289" s="46"/>
      <c r="AV289" s="46"/>
      <c r="AW289" s="46"/>
      <c r="AX289" s="46"/>
      <c r="AY289" s="46"/>
      <c r="AZ289" s="46"/>
      <c r="BA289" s="46"/>
      <c r="BB289" s="46"/>
      <c r="BC289" s="46"/>
      <c r="BD289" s="46"/>
      <c r="BE289" s="46"/>
    </row>
    <row r="290" spans="1:57" s="43" customFormat="1" ht="14.4">
      <c r="A290" s="464"/>
      <c r="B290" s="459" t="str">
        <f t="shared" si="40"/>
        <v>Stryker Lean tools -  Six Sigma DMAIC (Define, Measure, Analyze, Improve, Control)</v>
      </c>
      <c r="C290" s="134" t="s">
        <v>602</v>
      </c>
      <c r="D290" s="407" t="s">
        <v>573</v>
      </c>
      <c r="E290" s="408"/>
      <c r="F290" s="139"/>
      <c r="G290" s="348">
        <v>0.25</v>
      </c>
      <c r="H290" s="273">
        <v>85000</v>
      </c>
      <c r="I290" s="417">
        <f t="shared" si="41"/>
        <v>326.92307692307691</v>
      </c>
      <c r="J290" s="418">
        <f t="shared" si="42"/>
        <v>81.730769230769226</v>
      </c>
      <c r="K290" s="99"/>
      <c r="L290" s="124"/>
      <c r="M290" s="125"/>
      <c r="N290" s="126"/>
      <c r="P290" s="46"/>
      <c r="Q290" s="46"/>
      <c r="R290" s="46"/>
      <c r="S290" s="46"/>
      <c r="T290" s="46"/>
      <c r="U290" s="46"/>
      <c r="V290" s="46"/>
      <c r="W290" s="46"/>
      <c r="X290" s="46"/>
      <c r="Y290" s="46"/>
      <c r="Z290" s="46"/>
      <c r="AA290" s="46"/>
      <c r="AB290" s="46"/>
      <c r="AC290" s="46"/>
      <c r="AD290" s="46"/>
      <c r="AE290" s="46"/>
      <c r="AF290" s="46"/>
      <c r="AG290" s="46"/>
      <c r="AH290" s="46"/>
      <c r="AI290" s="46"/>
      <c r="AJ290" s="46"/>
      <c r="AK290" s="46"/>
      <c r="AL290" s="46"/>
      <c r="AM290" s="46"/>
      <c r="AN290" s="46"/>
      <c r="AO290" s="46"/>
      <c r="AP290" s="46"/>
      <c r="AQ290" s="46"/>
      <c r="AR290" s="46"/>
      <c r="AS290" s="46"/>
      <c r="AT290" s="46"/>
      <c r="AU290" s="46"/>
      <c r="AV290" s="46"/>
      <c r="AW290" s="46"/>
      <c r="AX290" s="46"/>
      <c r="AY290" s="46"/>
      <c r="AZ290" s="46"/>
      <c r="BA290" s="46"/>
      <c r="BB290" s="46"/>
      <c r="BC290" s="46"/>
      <c r="BD290" s="46"/>
      <c r="BE290" s="46"/>
    </row>
    <row r="291" spans="1:57" s="43" customFormat="1" ht="14.4">
      <c r="A291" s="464"/>
      <c r="B291" s="459" t="str">
        <f t="shared" si="40"/>
        <v>Master of Business in Lean Enterprise Excellence (South East Technological University (SETU))</v>
      </c>
      <c r="C291" s="134" t="s">
        <v>609</v>
      </c>
      <c r="D291" s="407" t="s">
        <v>571</v>
      </c>
      <c r="E291" s="408">
        <v>15000</v>
      </c>
      <c r="F291" s="139">
        <f t="shared" ref="F291:F303" si="44">D103</f>
        <v>52</v>
      </c>
      <c r="G291" s="348"/>
      <c r="H291" s="273"/>
      <c r="I291" s="417">
        <f t="shared" si="41"/>
        <v>0</v>
      </c>
      <c r="J291" s="418">
        <f t="shared" si="42"/>
        <v>0</v>
      </c>
      <c r="K291" s="99"/>
      <c r="L291" s="124"/>
      <c r="M291" s="125"/>
      <c r="N291" s="126"/>
      <c r="P291" s="46"/>
      <c r="Q291" s="46"/>
      <c r="R291" s="46"/>
      <c r="S291" s="46"/>
      <c r="T291" s="46"/>
      <c r="U291" s="46"/>
      <c r="V291" s="46"/>
      <c r="W291" s="46"/>
      <c r="X291" s="46"/>
      <c r="Y291" s="46"/>
      <c r="Z291" s="46"/>
      <c r="AA291" s="46"/>
      <c r="AB291" s="46"/>
      <c r="AC291" s="46"/>
      <c r="AD291" s="46"/>
      <c r="AE291" s="46"/>
      <c r="AF291" s="46"/>
      <c r="AG291" s="46"/>
      <c r="AH291" s="46"/>
      <c r="AI291" s="46"/>
      <c r="AJ291" s="46"/>
      <c r="AK291" s="46"/>
      <c r="AL291" s="46"/>
      <c r="AM291" s="46"/>
      <c r="AN291" s="46"/>
      <c r="AO291" s="46"/>
      <c r="AP291" s="46"/>
      <c r="AQ291" s="46"/>
      <c r="AR291" s="46"/>
      <c r="AS291" s="46"/>
      <c r="AT291" s="46"/>
      <c r="AU291" s="46"/>
      <c r="AV291" s="46"/>
      <c r="AW291" s="46"/>
      <c r="AX291" s="46"/>
      <c r="AY291" s="46"/>
      <c r="AZ291" s="46"/>
      <c r="BA291" s="46"/>
      <c r="BB291" s="46"/>
      <c r="BC291" s="46"/>
      <c r="BD291" s="46"/>
      <c r="BE291" s="46"/>
    </row>
    <row r="292" spans="1:57" s="43" customFormat="1" ht="26.4">
      <c r="A292" s="464"/>
      <c r="B292" s="459" t="str">
        <f t="shared" si="40"/>
        <v>Postgraduate Diploma in Business in Lean Enterprise Excellence (South East Technological University (SETU))</v>
      </c>
      <c r="C292" s="134" t="s">
        <v>609</v>
      </c>
      <c r="D292" s="407" t="s">
        <v>571</v>
      </c>
      <c r="E292" s="408">
        <v>11000</v>
      </c>
      <c r="F292" s="139">
        <f t="shared" si="44"/>
        <v>26</v>
      </c>
      <c r="G292" s="348"/>
      <c r="H292" s="273"/>
      <c r="I292" s="417">
        <f t="shared" si="41"/>
        <v>0</v>
      </c>
      <c r="J292" s="418">
        <f t="shared" si="42"/>
        <v>0</v>
      </c>
      <c r="K292" s="99"/>
      <c r="L292" s="124"/>
      <c r="M292" s="125"/>
      <c r="N292" s="126"/>
      <c r="P292" s="46"/>
      <c r="Q292" s="46"/>
      <c r="R292" s="46"/>
      <c r="S292" s="46"/>
      <c r="T292" s="46"/>
      <c r="U292" s="46"/>
      <c r="V292" s="46"/>
      <c r="W292" s="46"/>
      <c r="X292" s="46"/>
      <c r="Y292" s="46"/>
      <c r="Z292" s="46"/>
      <c r="AA292" s="46"/>
      <c r="AB292" s="46"/>
      <c r="AC292" s="46"/>
      <c r="AD292" s="46"/>
      <c r="AE292" s="46"/>
      <c r="AF292" s="46"/>
      <c r="AG292" s="46"/>
      <c r="AH292" s="46"/>
      <c r="AI292" s="46"/>
      <c r="AJ292" s="46"/>
      <c r="AK292" s="46"/>
      <c r="AL292" s="46"/>
      <c r="AM292" s="46"/>
      <c r="AN292" s="46"/>
      <c r="AO292" s="46"/>
      <c r="AP292" s="46"/>
      <c r="AQ292" s="46"/>
      <c r="AR292" s="46"/>
      <c r="AS292" s="46"/>
      <c r="AT292" s="46"/>
      <c r="AU292" s="46"/>
      <c r="AV292" s="46"/>
      <c r="AW292" s="46"/>
      <c r="AX292" s="46"/>
      <c r="AY292" s="46"/>
      <c r="AZ292" s="46"/>
      <c r="BA292" s="46"/>
      <c r="BB292" s="46"/>
      <c r="BC292" s="46"/>
      <c r="BD292" s="46"/>
      <c r="BE292" s="46"/>
    </row>
    <row r="293" spans="1:57" s="43" customFormat="1" ht="14.4">
      <c r="A293" s="464"/>
      <c r="B293" s="459" t="str">
        <f t="shared" ref="B293:B324" si="45">B105</f>
        <v>Certificate in Lean Manufacturing and Six Sigma (South East Technological University (SETU))</v>
      </c>
      <c r="C293" s="134" t="s">
        <v>609</v>
      </c>
      <c r="D293" s="407" t="s">
        <v>571</v>
      </c>
      <c r="E293" s="408">
        <v>5000</v>
      </c>
      <c r="F293" s="139">
        <f t="shared" si="44"/>
        <v>26</v>
      </c>
      <c r="G293" s="348"/>
      <c r="H293" s="273"/>
      <c r="I293" s="417">
        <f t="shared" si="41"/>
        <v>0</v>
      </c>
      <c r="J293" s="418">
        <f t="shared" si="42"/>
        <v>0</v>
      </c>
      <c r="K293" s="99"/>
      <c r="L293" s="124"/>
      <c r="M293" s="125"/>
      <c r="N293" s="126"/>
      <c r="P293" s="46"/>
      <c r="Q293" s="46"/>
      <c r="R293" s="46"/>
      <c r="S293" s="46"/>
      <c r="T293" s="46"/>
      <c r="U293" s="46"/>
      <c r="V293" s="46"/>
      <c r="W293" s="46"/>
      <c r="X293" s="46"/>
      <c r="Y293" s="46"/>
      <c r="Z293" s="46"/>
      <c r="AA293" s="46"/>
      <c r="AB293" s="46"/>
      <c r="AC293" s="46"/>
      <c r="AD293" s="46"/>
      <c r="AE293" s="46"/>
      <c r="AF293" s="46"/>
      <c r="AG293" s="46"/>
      <c r="AH293" s="46"/>
      <c r="AI293" s="46"/>
      <c r="AJ293" s="46"/>
      <c r="AK293" s="46"/>
      <c r="AL293" s="46"/>
      <c r="AM293" s="46"/>
      <c r="AN293" s="46"/>
      <c r="AO293" s="46"/>
      <c r="AP293" s="46"/>
      <c r="AQ293" s="46"/>
      <c r="AR293" s="46"/>
      <c r="AS293" s="46"/>
      <c r="AT293" s="46"/>
      <c r="AU293" s="46"/>
      <c r="AV293" s="46"/>
      <c r="AW293" s="46"/>
      <c r="AX293" s="46"/>
      <c r="AY293" s="46"/>
      <c r="AZ293" s="46"/>
      <c r="BA293" s="46"/>
      <c r="BB293" s="46"/>
      <c r="BC293" s="46"/>
      <c r="BD293" s="46"/>
      <c r="BE293" s="46"/>
    </row>
    <row r="294" spans="1:57" s="43" customFormat="1" ht="14.4">
      <c r="A294" s="464"/>
      <c r="B294" s="459" t="str">
        <f t="shared" si="45"/>
        <v>Certificate in Lean Sigma Quality (Atlantic Technological University (ATU))</v>
      </c>
      <c r="C294" s="134" t="s">
        <v>610</v>
      </c>
      <c r="D294" s="407" t="s">
        <v>571</v>
      </c>
      <c r="E294" s="408">
        <v>5000</v>
      </c>
      <c r="F294" s="139">
        <f t="shared" si="44"/>
        <v>26</v>
      </c>
      <c r="G294" s="348"/>
      <c r="H294" s="273"/>
      <c r="I294" s="417">
        <f t="shared" si="41"/>
        <v>0</v>
      </c>
      <c r="J294" s="418">
        <f t="shared" si="42"/>
        <v>0</v>
      </c>
      <c r="K294" s="99"/>
      <c r="L294" s="124"/>
      <c r="M294" s="125"/>
      <c r="N294" s="126"/>
      <c r="P294" s="46"/>
      <c r="Q294" s="46"/>
      <c r="R294" s="46"/>
      <c r="S294" s="46"/>
      <c r="T294" s="46"/>
      <c r="U294" s="46"/>
      <c r="V294" s="46"/>
      <c r="W294" s="46"/>
      <c r="X294" s="46"/>
      <c r="Y294" s="46"/>
      <c r="Z294" s="46"/>
      <c r="AA294" s="46"/>
      <c r="AB294" s="46"/>
      <c r="AC294" s="46"/>
      <c r="AD294" s="46"/>
      <c r="AE294" s="46"/>
      <c r="AF294" s="46"/>
      <c r="AG294" s="46"/>
      <c r="AH294" s="46"/>
      <c r="AI294" s="46"/>
      <c r="AJ294" s="46"/>
      <c r="AK294" s="46"/>
      <c r="AL294" s="46"/>
      <c r="AM294" s="46"/>
      <c r="AN294" s="46"/>
      <c r="AO294" s="46"/>
      <c r="AP294" s="46"/>
      <c r="AQ294" s="46"/>
      <c r="AR294" s="46"/>
      <c r="AS294" s="46"/>
      <c r="AT294" s="46"/>
      <c r="AU294" s="46"/>
      <c r="AV294" s="46"/>
      <c r="AW294" s="46"/>
      <c r="AX294" s="46"/>
      <c r="AY294" s="46"/>
      <c r="AZ294" s="46"/>
      <c r="BA294" s="46"/>
      <c r="BB294" s="46"/>
      <c r="BC294" s="46"/>
      <c r="BD294" s="46"/>
      <c r="BE294" s="46"/>
    </row>
    <row r="295" spans="1:57" s="43" customFormat="1" ht="14.4">
      <c r="A295" s="464"/>
      <c r="B295" s="459" t="str">
        <f t="shared" si="45"/>
        <v>Higher Certificate in Operations, Quality &amp; Lean Management</v>
      </c>
      <c r="C295" s="134" t="s">
        <v>606</v>
      </c>
      <c r="D295" s="407" t="s">
        <v>571</v>
      </c>
      <c r="E295" s="408">
        <v>5000</v>
      </c>
      <c r="F295" s="139">
        <f t="shared" si="44"/>
        <v>26</v>
      </c>
      <c r="G295" s="348"/>
      <c r="H295" s="273"/>
      <c r="I295" s="417">
        <f t="shared" si="41"/>
        <v>0</v>
      </c>
      <c r="J295" s="418">
        <f t="shared" si="42"/>
        <v>0</v>
      </c>
      <c r="K295" s="99"/>
      <c r="L295" s="124"/>
      <c r="M295" s="125"/>
      <c r="N295" s="126"/>
      <c r="P295" s="46"/>
      <c r="Q295" s="46"/>
      <c r="R295" s="46"/>
      <c r="S295" s="46"/>
      <c r="T295" s="46"/>
      <c r="U295" s="46"/>
      <c r="V295" s="46"/>
      <c r="W295" s="46"/>
      <c r="X295" s="46"/>
      <c r="Y295" s="46"/>
      <c r="Z295" s="46"/>
      <c r="AA295" s="46"/>
      <c r="AB295" s="46"/>
      <c r="AC295" s="46"/>
      <c r="AD295" s="46"/>
      <c r="AE295" s="46"/>
      <c r="AF295" s="46"/>
      <c r="AG295" s="46"/>
      <c r="AH295" s="46"/>
      <c r="AI295" s="46"/>
      <c r="AJ295" s="46"/>
      <c r="AK295" s="46"/>
      <c r="AL295" s="46"/>
      <c r="AM295" s="46"/>
      <c r="AN295" s="46"/>
      <c r="AO295" s="46"/>
      <c r="AP295" s="46"/>
      <c r="AQ295" s="46"/>
      <c r="AR295" s="46"/>
      <c r="AS295" s="46"/>
      <c r="AT295" s="46"/>
      <c r="AU295" s="46"/>
      <c r="AV295" s="46"/>
      <c r="AW295" s="46"/>
      <c r="AX295" s="46"/>
      <c r="AY295" s="46"/>
      <c r="AZ295" s="46"/>
      <c r="BA295" s="46"/>
      <c r="BB295" s="46"/>
      <c r="BC295" s="46"/>
      <c r="BD295" s="46"/>
      <c r="BE295" s="46"/>
    </row>
    <row r="296" spans="1:57" s="43" customFormat="1" ht="14.4">
      <c r="A296" s="464"/>
      <c r="B296" s="459" t="str">
        <f t="shared" si="45"/>
        <v>Professional Diploma in Quality Management (Lean Systems) (University of Limerick (UL))</v>
      </c>
      <c r="C296" s="134" t="s">
        <v>603</v>
      </c>
      <c r="D296" s="407" t="s">
        <v>571</v>
      </c>
      <c r="E296" s="408">
        <v>11800</v>
      </c>
      <c r="F296" s="139">
        <f t="shared" si="44"/>
        <v>26</v>
      </c>
      <c r="G296" s="348"/>
      <c r="H296" s="273"/>
      <c r="I296" s="417">
        <f t="shared" si="41"/>
        <v>0</v>
      </c>
      <c r="J296" s="418">
        <f t="shared" si="42"/>
        <v>0</v>
      </c>
      <c r="K296" s="99"/>
      <c r="L296" s="124"/>
      <c r="M296" s="125"/>
      <c r="N296" s="126"/>
      <c r="P296" s="46"/>
      <c r="Q296" s="46"/>
      <c r="R296" s="46"/>
      <c r="S296" s="46"/>
      <c r="T296" s="46"/>
      <c r="U296" s="46"/>
      <c r="V296" s="46"/>
      <c r="W296" s="46"/>
      <c r="X296" s="46"/>
      <c r="Y296" s="46"/>
      <c r="Z296" s="46"/>
      <c r="AA296" s="46"/>
      <c r="AB296" s="46"/>
      <c r="AC296" s="46"/>
      <c r="AD296" s="46"/>
      <c r="AE296" s="46"/>
      <c r="AF296" s="46"/>
      <c r="AG296" s="46"/>
      <c r="AH296" s="46"/>
      <c r="AI296" s="46"/>
      <c r="AJ296" s="46"/>
      <c r="AK296" s="46"/>
      <c r="AL296" s="46"/>
      <c r="AM296" s="46"/>
      <c r="AN296" s="46"/>
      <c r="AO296" s="46"/>
      <c r="AP296" s="46"/>
      <c r="AQ296" s="46"/>
      <c r="AR296" s="46"/>
      <c r="AS296" s="46"/>
      <c r="AT296" s="46"/>
      <c r="AU296" s="46"/>
      <c r="AV296" s="46"/>
      <c r="AW296" s="46"/>
      <c r="AX296" s="46"/>
      <c r="AY296" s="46"/>
      <c r="AZ296" s="46"/>
      <c r="BA296" s="46"/>
      <c r="BB296" s="46"/>
      <c r="BC296" s="46"/>
      <c r="BD296" s="46"/>
      <c r="BE296" s="46"/>
    </row>
    <row r="297" spans="1:57" s="43" customFormat="1" ht="14.4">
      <c r="A297" s="464"/>
      <c r="B297" s="459" t="str">
        <f t="shared" si="45"/>
        <v>Bachelor of Science (Honours) in Quality and Lean Management</v>
      </c>
      <c r="C297" s="134" t="s">
        <v>606</v>
      </c>
      <c r="D297" s="407" t="s">
        <v>571</v>
      </c>
      <c r="E297" s="408">
        <v>2500</v>
      </c>
      <c r="F297" s="139">
        <f t="shared" si="44"/>
        <v>52</v>
      </c>
      <c r="G297" s="348"/>
      <c r="H297" s="273"/>
      <c r="I297" s="417">
        <f t="shared" si="41"/>
        <v>0</v>
      </c>
      <c r="J297" s="418">
        <f t="shared" si="42"/>
        <v>0</v>
      </c>
      <c r="K297" s="99"/>
      <c r="L297" s="124"/>
      <c r="M297" s="125"/>
      <c r="N297" s="126"/>
      <c r="P297" s="46"/>
      <c r="Q297" s="46"/>
      <c r="R297" s="46"/>
      <c r="S297" s="46"/>
      <c r="T297" s="46"/>
      <c r="U297" s="46"/>
      <c r="V297" s="46"/>
      <c r="W297" s="46"/>
      <c r="X297" s="46"/>
      <c r="Y297" s="46"/>
      <c r="Z297" s="46"/>
      <c r="AA297" s="46"/>
      <c r="AB297" s="46"/>
      <c r="AC297" s="46"/>
      <c r="AD297" s="46"/>
      <c r="AE297" s="46"/>
      <c r="AF297" s="46"/>
      <c r="AG297" s="46"/>
      <c r="AH297" s="46"/>
      <c r="AI297" s="46"/>
      <c r="AJ297" s="46"/>
      <c r="AK297" s="46"/>
      <c r="AL297" s="46"/>
      <c r="AM297" s="46"/>
      <c r="AN297" s="46"/>
      <c r="AO297" s="46"/>
      <c r="AP297" s="46"/>
      <c r="AQ297" s="46"/>
      <c r="AR297" s="46"/>
      <c r="AS297" s="46"/>
      <c r="AT297" s="46"/>
      <c r="AU297" s="46"/>
      <c r="AV297" s="46"/>
      <c r="AW297" s="46"/>
      <c r="AX297" s="46"/>
      <c r="AY297" s="46"/>
      <c r="AZ297" s="46"/>
      <c r="BA297" s="46"/>
      <c r="BB297" s="46"/>
      <c r="BC297" s="46"/>
      <c r="BD297" s="46"/>
      <c r="BE297" s="46"/>
    </row>
    <row r="298" spans="1:57" s="43" customFormat="1" ht="14.4">
      <c r="A298" s="464"/>
      <c r="B298" s="459" t="str">
        <f t="shared" si="45"/>
        <v>Specialist Diploma in Lean &amp; Quality Systems (University of Galway)</v>
      </c>
      <c r="C298" s="134" t="s">
        <v>611</v>
      </c>
      <c r="D298" s="407" t="s">
        <v>571</v>
      </c>
      <c r="E298" s="408">
        <v>6640</v>
      </c>
      <c r="F298" s="139">
        <f t="shared" si="44"/>
        <v>26</v>
      </c>
      <c r="G298" s="348"/>
      <c r="H298" s="273"/>
      <c r="I298" s="417">
        <f t="shared" si="41"/>
        <v>0</v>
      </c>
      <c r="J298" s="418">
        <f t="shared" si="42"/>
        <v>0</v>
      </c>
      <c r="K298" s="99"/>
      <c r="L298" s="124"/>
      <c r="M298" s="125"/>
      <c r="N298" s="126"/>
      <c r="P298" s="46"/>
      <c r="Q298" s="46"/>
      <c r="R298" s="46"/>
      <c r="S298" s="46"/>
      <c r="T298" s="46"/>
      <c r="U298" s="46"/>
      <c r="V298" s="46"/>
      <c r="W298" s="46"/>
      <c r="X298" s="46"/>
      <c r="Y298" s="46"/>
      <c r="Z298" s="46"/>
      <c r="AA298" s="46"/>
      <c r="AB298" s="46"/>
      <c r="AC298" s="46"/>
      <c r="AD298" s="46"/>
      <c r="AE298" s="46"/>
      <c r="AF298" s="46"/>
      <c r="AG298" s="46"/>
      <c r="AH298" s="46"/>
      <c r="AI298" s="46"/>
      <c r="AJ298" s="46"/>
      <c r="AK298" s="46"/>
      <c r="AL298" s="46"/>
      <c r="AM298" s="46"/>
      <c r="AN298" s="46"/>
      <c r="AO298" s="46"/>
      <c r="AP298" s="46"/>
      <c r="AQ298" s="46"/>
      <c r="AR298" s="46"/>
      <c r="AS298" s="46"/>
      <c r="AT298" s="46"/>
      <c r="AU298" s="46"/>
      <c r="AV298" s="46"/>
      <c r="AW298" s="46"/>
      <c r="AX298" s="46"/>
      <c r="AY298" s="46"/>
      <c r="AZ298" s="46"/>
      <c r="BA298" s="46"/>
      <c r="BB298" s="46"/>
      <c r="BC298" s="46"/>
      <c r="BD298" s="46"/>
      <c r="BE298" s="46"/>
    </row>
    <row r="299" spans="1:57" s="43" customFormat="1" ht="14.4">
      <c r="A299" s="464"/>
      <c r="B299" s="459" t="str">
        <f t="shared" si="45"/>
        <v>Bachelor of Science (Ordinary) in Quality and Lean Management</v>
      </c>
      <c r="C299" s="134" t="s">
        <v>606</v>
      </c>
      <c r="D299" s="407" t="s">
        <v>571</v>
      </c>
      <c r="E299" s="408">
        <v>2500</v>
      </c>
      <c r="F299" s="139">
        <f t="shared" si="44"/>
        <v>52</v>
      </c>
      <c r="G299" s="348"/>
      <c r="H299" s="273"/>
      <c r="I299" s="417">
        <f t="shared" si="41"/>
        <v>0</v>
      </c>
      <c r="J299" s="418">
        <f t="shared" si="42"/>
        <v>0</v>
      </c>
      <c r="K299" s="99"/>
      <c r="L299" s="124"/>
      <c r="M299" s="125"/>
      <c r="N299" s="126"/>
      <c r="P299" s="46"/>
      <c r="Q299" s="46"/>
      <c r="R299" s="46"/>
      <c r="S299" s="46"/>
      <c r="T299" s="46"/>
      <c r="U299" s="46"/>
      <c r="V299" s="46"/>
      <c r="W299" s="46"/>
      <c r="X299" s="46"/>
      <c r="Y299" s="46"/>
      <c r="Z299" s="46"/>
      <c r="AA299" s="46"/>
      <c r="AB299" s="46"/>
      <c r="AC299" s="46"/>
      <c r="AD299" s="46"/>
      <c r="AE299" s="46"/>
      <c r="AF299" s="46"/>
      <c r="AG299" s="46"/>
      <c r="AH299" s="46"/>
      <c r="AI299" s="46"/>
      <c r="AJ299" s="46"/>
      <c r="AK299" s="46"/>
      <c r="AL299" s="46"/>
      <c r="AM299" s="46"/>
      <c r="AN299" s="46"/>
      <c r="AO299" s="46"/>
      <c r="AP299" s="46"/>
      <c r="AQ299" s="46"/>
      <c r="AR299" s="46"/>
      <c r="AS299" s="46"/>
      <c r="AT299" s="46"/>
      <c r="AU299" s="46"/>
      <c r="AV299" s="46"/>
      <c r="AW299" s="46"/>
      <c r="AX299" s="46"/>
      <c r="AY299" s="46"/>
      <c r="AZ299" s="46"/>
      <c r="BA299" s="46"/>
      <c r="BB299" s="46"/>
      <c r="BC299" s="46"/>
      <c r="BD299" s="46"/>
      <c r="BE299" s="46"/>
    </row>
    <row r="300" spans="1:57" s="43" customFormat="1" ht="14.4">
      <c r="A300" s="464"/>
      <c r="B300" s="459" t="str">
        <f t="shared" si="45"/>
        <v>Master of Science in Strategic Quality Management – Lean Six Sigma (University of Limerick (UL))</v>
      </c>
      <c r="C300" s="134" t="s">
        <v>603</v>
      </c>
      <c r="D300" s="407" t="s">
        <v>571</v>
      </c>
      <c r="E300" s="408">
        <v>14000</v>
      </c>
      <c r="F300" s="139">
        <f t="shared" si="44"/>
        <v>52</v>
      </c>
      <c r="G300" s="348"/>
      <c r="H300" s="273"/>
      <c r="I300" s="417">
        <f t="shared" si="41"/>
        <v>0</v>
      </c>
      <c r="J300" s="418">
        <f t="shared" si="42"/>
        <v>0</v>
      </c>
      <c r="K300" s="99"/>
      <c r="L300" s="124"/>
      <c r="M300" s="125"/>
      <c r="N300" s="126"/>
      <c r="P300" s="46"/>
      <c r="Q300" s="46"/>
      <c r="R300" s="46"/>
      <c r="S300" s="46"/>
      <c r="T300" s="46"/>
      <c r="U300" s="46"/>
      <c r="V300" s="46"/>
      <c r="W300" s="46"/>
      <c r="X300" s="46"/>
      <c r="Y300" s="46"/>
      <c r="Z300" s="46"/>
      <c r="AA300" s="46"/>
      <c r="AB300" s="46"/>
      <c r="AC300" s="46"/>
      <c r="AD300" s="46"/>
      <c r="AE300" s="46"/>
      <c r="AF300" s="46"/>
      <c r="AG300" s="46"/>
      <c r="AH300" s="46"/>
      <c r="AI300" s="46"/>
      <c r="AJ300" s="46"/>
      <c r="AK300" s="46"/>
      <c r="AL300" s="46"/>
      <c r="AM300" s="46"/>
      <c r="AN300" s="46"/>
      <c r="AO300" s="46"/>
      <c r="AP300" s="46"/>
      <c r="AQ300" s="46"/>
      <c r="AR300" s="46"/>
      <c r="AS300" s="46"/>
      <c r="AT300" s="46"/>
      <c r="AU300" s="46"/>
      <c r="AV300" s="46"/>
      <c r="AW300" s="46"/>
      <c r="AX300" s="46"/>
      <c r="AY300" s="46"/>
      <c r="AZ300" s="46"/>
      <c r="BA300" s="46"/>
      <c r="BB300" s="46"/>
      <c r="BC300" s="46"/>
      <c r="BD300" s="46"/>
      <c r="BE300" s="46"/>
    </row>
    <row r="301" spans="1:57" s="43" customFormat="1" ht="14.4">
      <c r="A301" s="464"/>
      <c r="B301" s="459" t="str">
        <f t="shared" si="45"/>
        <v>Lean Six Sigma - Master Black Belt</v>
      </c>
      <c r="C301" s="134" t="s">
        <v>612</v>
      </c>
      <c r="D301" s="407" t="s">
        <v>571</v>
      </c>
      <c r="E301" s="408">
        <v>11500</v>
      </c>
      <c r="F301" s="139">
        <f t="shared" si="44"/>
        <v>26</v>
      </c>
      <c r="G301" s="348"/>
      <c r="H301" s="273"/>
      <c r="I301" s="417">
        <f t="shared" si="41"/>
        <v>0</v>
      </c>
      <c r="J301" s="418">
        <f t="shared" si="42"/>
        <v>0</v>
      </c>
      <c r="K301" s="99"/>
      <c r="L301" s="124"/>
      <c r="M301" s="125"/>
      <c r="N301" s="126"/>
      <c r="P301" s="46"/>
      <c r="Q301" s="46"/>
      <c r="R301" s="46"/>
      <c r="S301" s="46"/>
      <c r="T301" s="46"/>
      <c r="U301" s="46"/>
      <c r="V301" s="46"/>
      <c r="W301" s="46"/>
      <c r="X301" s="46"/>
      <c r="Y301" s="46"/>
      <c r="Z301" s="46"/>
      <c r="AA301" s="46"/>
      <c r="AB301" s="46"/>
      <c r="AC301" s="46"/>
      <c r="AD301" s="46"/>
      <c r="AE301" s="46"/>
      <c r="AF301" s="46"/>
      <c r="AG301" s="46"/>
      <c r="AH301" s="46"/>
      <c r="AI301" s="46"/>
      <c r="AJ301" s="46"/>
      <c r="AK301" s="46"/>
      <c r="AL301" s="46"/>
      <c r="AM301" s="46"/>
      <c r="AN301" s="46"/>
      <c r="AO301" s="46"/>
      <c r="AP301" s="46"/>
      <c r="AQ301" s="46"/>
      <c r="AR301" s="46"/>
      <c r="AS301" s="46"/>
      <c r="AT301" s="46"/>
      <c r="AU301" s="46"/>
      <c r="AV301" s="46"/>
      <c r="AW301" s="46"/>
      <c r="AX301" s="46"/>
      <c r="AY301" s="46"/>
      <c r="AZ301" s="46"/>
      <c r="BA301" s="46"/>
      <c r="BB301" s="46"/>
      <c r="BC301" s="46"/>
      <c r="BD301" s="46"/>
      <c r="BE301" s="46"/>
    </row>
    <row r="302" spans="1:57" s="43" customFormat="1" ht="14.4">
      <c r="A302" s="464"/>
      <c r="B302" s="459" t="str">
        <f t="shared" si="45"/>
        <v>Master of Science in Quality Management and Validation</v>
      </c>
      <c r="C302" s="134" t="s">
        <v>606</v>
      </c>
      <c r="D302" s="407" t="s">
        <v>571</v>
      </c>
      <c r="E302" s="408">
        <v>7500</v>
      </c>
      <c r="F302" s="139">
        <f t="shared" si="44"/>
        <v>52</v>
      </c>
      <c r="G302" s="348"/>
      <c r="H302" s="273"/>
      <c r="I302" s="417">
        <f t="shared" si="41"/>
        <v>0</v>
      </c>
      <c r="J302" s="418">
        <f t="shared" si="42"/>
        <v>0</v>
      </c>
      <c r="K302" s="99"/>
      <c r="L302" s="124"/>
      <c r="M302" s="125"/>
      <c r="N302" s="126"/>
      <c r="P302" s="46"/>
      <c r="Q302" s="46"/>
      <c r="R302" s="46"/>
      <c r="S302" s="46"/>
      <c r="T302" s="46"/>
      <c r="U302" s="46"/>
      <c r="V302" s="46"/>
      <c r="W302" s="46"/>
      <c r="X302" s="46"/>
      <c r="Y302" s="46"/>
      <c r="Z302" s="46"/>
      <c r="AA302" s="46"/>
      <c r="AB302" s="46"/>
      <c r="AC302" s="46"/>
      <c r="AD302" s="46"/>
      <c r="AE302" s="46"/>
      <c r="AF302" s="46"/>
      <c r="AG302" s="46"/>
      <c r="AH302" s="46"/>
      <c r="AI302" s="46"/>
      <c r="AJ302" s="46"/>
      <c r="AK302" s="46"/>
      <c r="AL302" s="46"/>
      <c r="AM302" s="46"/>
      <c r="AN302" s="46"/>
      <c r="AO302" s="46"/>
      <c r="AP302" s="46"/>
      <c r="AQ302" s="46"/>
      <c r="AR302" s="46"/>
      <c r="AS302" s="46"/>
      <c r="AT302" s="46"/>
      <c r="AU302" s="46"/>
      <c r="AV302" s="46"/>
      <c r="AW302" s="46"/>
      <c r="AX302" s="46"/>
      <c r="AY302" s="46"/>
      <c r="AZ302" s="46"/>
      <c r="BA302" s="46"/>
      <c r="BB302" s="46"/>
      <c r="BC302" s="46"/>
      <c r="BD302" s="46"/>
      <c r="BE302" s="46"/>
    </row>
    <row r="303" spans="1:57" s="43" customFormat="1" ht="14.4">
      <c r="A303" s="464"/>
      <c r="B303" s="459" t="str">
        <f t="shared" si="45"/>
        <v>Quality Management, Six Sigma - Professional Diploma</v>
      </c>
      <c r="C303" s="134" t="s">
        <v>613</v>
      </c>
      <c r="D303" s="407" t="s">
        <v>571</v>
      </c>
      <c r="E303" s="408">
        <v>17700</v>
      </c>
      <c r="F303" s="139">
        <f t="shared" si="44"/>
        <v>26</v>
      </c>
      <c r="G303" s="348"/>
      <c r="H303" s="273"/>
      <c r="I303" s="417">
        <f t="shared" si="41"/>
        <v>0</v>
      </c>
      <c r="J303" s="418">
        <f t="shared" si="42"/>
        <v>0</v>
      </c>
      <c r="K303" s="99"/>
      <c r="L303" s="124"/>
      <c r="M303" s="125"/>
      <c r="N303" s="126"/>
      <c r="P303" s="46"/>
      <c r="Q303" s="46"/>
      <c r="R303" s="46"/>
      <c r="S303" s="46"/>
      <c r="T303" s="46"/>
      <c r="U303" s="46"/>
      <c r="V303" s="46"/>
      <c r="W303" s="46"/>
      <c r="X303" s="46"/>
      <c r="Y303" s="46"/>
      <c r="Z303" s="46"/>
      <c r="AA303" s="46"/>
      <c r="AB303" s="46"/>
      <c r="AC303" s="46"/>
      <c r="AD303" s="46"/>
      <c r="AE303" s="46"/>
      <c r="AF303" s="46"/>
      <c r="AG303" s="46"/>
      <c r="AH303" s="46"/>
      <c r="AI303" s="46"/>
      <c r="AJ303" s="46"/>
      <c r="AK303" s="46"/>
      <c r="AL303" s="46"/>
      <c r="AM303" s="46"/>
      <c r="AN303" s="46"/>
      <c r="AO303" s="46"/>
      <c r="AP303" s="46"/>
      <c r="AQ303" s="46"/>
      <c r="AR303" s="46"/>
      <c r="AS303" s="46"/>
      <c r="AT303" s="46"/>
      <c r="AU303" s="46"/>
      <c r="AV303" s="46"/>
      <c r="AW303" s="46"/>
      <c r="AX303" s="46"/>
      <c r="AY303" s="46"/>
      <c r="AZ303" s="46"/>
      <c r="BA303" s="46"/>
      <c r="BB303" s="46"/>
      <c r="BC303" s="46"/>
      <c r="BD303" s="46"/>
      <c r="BE303" s="46"/>
    </row>
    <row r="304" spans="1:57" s="43" customFormat="1" ht="14.4">
      <c r="A304" s="464"/>
      <c r="B304" s="459" t="str">
        <f t="shared" si="45"/>
        <v>Foundry - Training Gap</v>
      </c>
      <c r="C304" s="134" t="s">
        <v>614</v>
      </c>
      <c r="D304" s="407" t="s">
        <v>573</v>
      </c>
      <c r="E304" s="408"/>
      <c r="F304" s="139"/>
      <c r="G304" s="348">
        <v>20</v>
      </c>
      <c r="H304" s="273">
        <v>85000</v>
      </c>
      <c r="I304" s="417">
        <f t="shared" ref="I304:I314" si="46">H304/(364-104)</f>
        <v>326.92307692307691</v>
      </c>
      <c r="J304" s="418">
        <f t="shared" ref="J304:J314" si="47">G304*I304</f>
        <v>6538.4615384615381</v>
      </c>
      <c r="K304" s="99"/>
      <c r="L304" s="124"/>
      <c r="M304" s="125"/>
      <c r="N304" s="126"/>
      <c r="P304" s="46"/>
      <c r="Q304" s="46"/>
      <c r="R304" s="46"/>
      <c r="S304" s="46"/>
      <c r="T304" s="46"/>
      <c r="U304" s="46"/>
      <c r="V304" s="46"/>
      <c r="W304" s="46"/>
      <c r="X304" s="46"/>
      <c r="Y304" s="46"/>
      <c r="Z304" s="46"/>
      <c r="AA304" s="46"/>
      <c r="AB304" s="46"/>
      <c r="AC304" s="46"/>
      <c r="AD304" s="46"/>
      <c r="AE304" s="46"/>
      <c r="AF304" s="46"/>
      <c r="AG304" s="46"/>
      <c r="AH304" s="46"/>
      <c r="AI304" s="46"/>
      <c r="AJ304" s="46"/>
      <c r="AK304" s="46"/>
      <c r="AL304" s="46"/>
      <c r="AM304" s="46"/>
      <c r="AN304" s="46"/>
      <c r="AO304" s="46"/>
      <c r="AP304" s="46"/>
      <c r="AQ304" s="46"/>
      <c r="AR304" s="46"/>
      <c r="AS304" s="46"/>
      <c r="AT304" s="46"/>
      <c r="AU304" s="46"/>
      <c r="AV304" s="46"/>
      <c r="AW304" s="46"/>
      <c r="AX304" s="46"/>
      <c r="AY304" s="46"/>
      <c r="AZ304" s="46"/>
      <c r="BA304" s="46"/>
      <c r="BB304" s="46"/>
      <c r="BC304" s="46"/>
      <c r="BD304" s="46"/>
      <c r="BE304" s="46"/>
    </row>
    <row r="305" spans="1:57" s="43" customFormat="1" ht="14.4">
      <c r="A305" s="464"/>
      <c r="B305" s="459" t="str">
        <f t="shared" si="45"/>
        <v>Manual- Training Gap</v>
      </c>
      <c r="C305" s="134" t="s">
        <v>614</v>
      </c>
      <c r="D305" s="407" t="s">
        <v>573</v>
      </c>
      <c r="E305" s="408"/>
      <c r="F305" s="139"/>
      <c r="G305" s="348">
        <v>20</v>
      </c>
      <c r="H305" s="273">
        <v>85000</v>
      </c>
      <c r="I305" s="417">
        <f t="shared" si="46"/>
        <v>326.92307692307691</v>
      </c>
      <c r="J305" s="418">
        <f t="shared" si="47"/>
        <v>6538.4615384615381</v>
      </c>
      <c r="K305" s="99"/>
      <c r="L305" s="124"/>
      <c r="M305" s="125"/>
      <c r="N305" s="126"/>
      <c r="P305" s="46"/>
      <c r="Q305" s="46"/>
      <c r="R305" s="46"/>
      <c r="S305" s="46"/>
      <c r="T305" s="46"/>
      <c r="U305" s="46"/>
      <c r="V305" s="46"/>
      <c r="W305" s="46"/>
      <c r="X305" s="46"/>
      <c r="Y305" s="46"/>
      <c r="Z305" s="46"/>
      <c r="AA305" s="46"/>
      <c r="AB305" s="46"/>
      <c r="AC305" s="46"/>
      <c r="AD305" s="46"/>
      <c r="AE305" s="46"/>
      <c r="AF305" s="46"/>
      <c r="AG305" s="46"/>
      <c r="AH305" s="46"/>
      <c r="AI305" s="46"/>
      <c r="AJ305" s="46"/>
      <c r="AK305" s="46"/>
      <c r="AL305" s="46"/>
      <c r="AM305" s="46"/>
      <c r="AN305" s="46"/>
      <c r="AO305" s="46"/>
      <c r="AP305" s="46"/>
      <c r="AQ305" s="46"/>
      <c r="AR305" s="46"/>
      <c r="AS305" s="46"/>
      <c r="AT305" s="46"/>
      <c r="AU305" s="46"/>
      <c r="AV305" s="46"/>
      <c r="AW305" s="46"/>
      <c r="AX305" s="46"/>
      <c r="AY305" s="46"/>
      <c r="AZ305" s="46"/>
      <c r="BA305" s="46"/>
      <c r="BB305" s="46"/>
      <c r="BC305" s="46"/>
      <c r="BD305" s="46"/>
      <c r="BE305" s="46"/>
    </row>
    <row r="306" spans="1:57" s="43" customFormat="1" ht="14.4">
      <c r="A306" s="464"/>
      <c r="B306" s="459" t="str">
        <f t="shared" si="45"/>
        <v>TFA -  Training Gap</v>
      </c>
      <c r="C306" s="438" t="s">
        <v>614</v>
      </c>
      <c r="D306" s="407" t="s">
        <v>573</v>
      </c>
      <c r="E306" s="408"/>
      <c r="F306" s="139"/>
      <c r="G306" s="348">
        <v>20</v>
      </c>
      <c r="H306" s="273">
        <v>85000</v>
      </c>
      <c r="I306" s="417">
        <f t="shared" si="46"/>
        <v>326.92307692307691</v>
      </c>
      <c r="J306" s="418">
        <f t="shared" si="47"/>
        <v>6538.4615384615381</v>
      </c>
      <c r="K306" s="99"/>
      <c r="L306" s="124"/>
      <c r="M306" s="125"/>
      <c r="N306" s="126"/>
      <c r="P306" s="46"/>
      <c r="Q306" s="46"/>
      <c r="R306" s="46"/>
      <c r="S306" s="46"/>
      <c r="T306" s="46"/>
      <c r="U306" s="46"/>
      <c r="V306" s="46"/>
      <c r="W306" s="46"/>
      <c r="X306" s="46"/>
      <c r="Y306" s="46"/>
      <c r="Z306" s="46"/>
      <c r="AA306" s="46"/>
      <c r="AB306" s="46"/>
      <c r="AC306" s="46"/>
      <c r="AD306" s="46"/>
      <c r="AE306" s="46"/>
      <c r="AF306" s="46"/>
      <c r="AG306" s="46"/>
      <c r="AH306" s="46"/>
      <c r="AI306" s="46"/>
      <c r="AJ306" s="46"/>
      <c r="AK306" s="46"/>
      <c r="AL306" s="46"/>
      <c r="AM306" s="46"/>
      <c r="AN306" s="46"/>
      <c r="AO306" s="46"/>
      <c r="AP306" s="46"/>
      <c r="AQ306" s="46"/>
      <c r="AR306" s="46"/>
      <c r="AS306" s="46"/>
      <c r="AT306" s="46"/>
      <c r="AU306" s="46"/>
      <c r="AV306" s="46"/>
      <c r="AW306" s="46"/>
      <c r="AX306" s="46"/>
      <c r="AY306" s="46"/>
      <c r="AZ306" s="46"/>
      <c r="BA306" s="46"/>
      <c r="BB306" s="46"/>
      <c r="BC306" s="46"/>
      <c r="BD306" s="46"/>
      <c r="BE306" s="46"/>
    </row>
    <row r="307" spans="1:57" s="43" customFormat="1" ht="14.4">
      <c r="A307" s="464"/>
      <c r="B307" s="459" t="str">
        <f t="shared" si="45"/>
        <v>Pack -  Training Gap</v>
      </c>
      <c r="C307" s="133" t="s">
        <v>614</v>
      </c>
      <c r="D307" s="407" t="s">
        <v>573</v>
      </c>
      <c r="E307" s="408"/>
      <c r="F307" s="139"/>
      <c r="G307" s="348">
        <v>20</v>
      </c>
      <c r="H307" s="273">
        <v>85000</v>
      </c>
      <c r="I307" s="417">
        <f t="shared" si="46"/>
        <v>326.92307692307691</v>
      </c>
      <c r="J307" s="418">
        <f t="shared" si="47"/>
        <v>6538.4615384615381</v>
      </c>
      <c r="K307" s="99"/>
      <c r="L307" s="124"/>
      <c r="M307" s="125"/>
      <c r="N307" s="126"/>
      <c r="P307" s="46"/>
      <c r="Q307" s="46"/>
      <c r="R307" s="46"/>
      <c r="S307" s="46"/>
      <c r="T307" s="46"/>
      <c r="U307" s="46"/>
      <c r="V307" s="46"/>
      <c r="W307" s="46"/>
      <c r="X307" s="46"/>
      <c r="Y307" s="46"/>
      <c r="Z307" s="46"/>
      <c r="AA307" s="46"/>
      <c r="AB307" s="46"/>
      <c r="AC307" s="46"/>
      <c r="AD307" s="46"/>
      <c r="AE307" s="46"/>
      <c r="AF307" s="46"/>
      <c r="AG307" s="46"/>
      <c r="AH307" s="46"/>
      <c r="AI307" s="46"/>
      <c r="AJ307" s="46"/>
      <c r="AK307" s="46"/>
      <c r="AL307" s="46"/>
      <c r="AM307" s="46"/>
      <c r="AN307" s="46"/>
      <c r="AO307" s="46"/>
      <c r="AP307" s="46"/>
      <c r="AQ307" s="46"/>
      <c r="AR307" s="46"/>
      <c r="AS307" s="46"/>
      <c r="AT307" s="46"/>
      <c r="AU307" s="46"/>
      <c r="AV307" s="46"/>
      <c r="AW307" s="46"/>
      <c r="AX307" s="46"/>
      <c r="AY307" s="46"/>
      <c r="AZ307" s="46"/>
      <c r="BA307" s="46"/>
      <c r="BB307" s="46"/>
      <c r="BC307" s="46"/>
      <c r="BD307" s="46"/>
      <c r="BE307" s="46"/>
    </row>
    <row r="308" spans="1:57" s="43" customFormat="1" ht="14.4">
      <c r="A308" s="464"/>
      <c r="B308" s="459" t="str">
        <f t="shared" si="45"/>
        <v>PA -  Training Gap</v>
      </c>
      <c r="C308" s="132" t="s">
        <v>614</v>
      </c>
      <c r="D308" s="407" t="s">
        <v>573</v>
      </c>
      <c r="E308" s="408"/>
      <c r="F308" s="139"/>
      <c r="G308" s="348">
        <v>20</v>
      </c>
      <c r="H308" s="273">
        <v>85000</v>
      </c>
      <c r="I308" s="417">
        <f t="shared" si="46"/>
        <v>326.92307692307691</v>
      </c>
      <c r="J308" s="418">
        <f t="shared" si="47"/>
        <v>6538.4615384615381</v>
      </c>
      <c r="K308" s="99"/>
      <c r="L308" s="124"/>
      <c r="M308" s="125"/>
      <c r="N308" s="126"/>
      <c r="P308" s="46"/>
      <c r="Q308" s="46"/>
      <c r="R308" s="46"/>
      <c r="S308" s="46"/>
      <c r="T308" s="46"/>
      <c r="U308" s="46"/>
      <c r="V308" s="46"/>
      <c r="W308" s="46"/>
      <c r="X308" s="46"/>
      <c r="Y308" s="46"/>
      <c r="Z308" s="46"/>
      <c r="AA308" s="46"/>
      <c r="AB308" s="46"/>
      <c r="AC308" s="46"/>
      <c r="AD308" s="46"/>
      <c r="AE308" s="46"/>
      <c r="AF308" s="46"/>
      <c r="AG308" s="46"/>
      <c r="AH308" s="46"/>
      <c r="AI308" s="46"/>
      <c r="AJ308" s="46"/>
      <c r="AK308" s="46"/>
      <c r="AL308" s="46"/>
      <c r="AM308" s="46"/>
      <c r="AN308" s="46"/>
      <c r="AO308" s="46"/>
      <c r="AP308" s="46"/>
      <c r="AQ308" s="46"/>
      <c r="AR308" s="46"/>
      <c r="AS308" s="46"/>
      <c r="AT308" s="46"/>
      <c r="AU308" s="46"/>
      <c r="AV308" s="46"/>
      <c r="AW308" s="46"/>
      <c r="AX308" s="46"/>
      <c r="AY308" s="46"/>
      <c r="AZ308" s="46"/>
      <c r="BA308" s="46"/>
      <c r="BB308" s="46"/>
      <c r="BC308" s="46"/>
      <c r="BD308" s="46"/>
      <c r="BE308" s="46"/>
    </row>
    <row r="309" spans="1:57" s="43" customFormat="1" ht="14.4">
      <c r="A309" s="464"/>
      <c r="B309" s="459" t="str">
        <f t="shared" si="45"/>
        <v>Simplex -  Training Gap</v>
      </c>
      <c r="C309" s="134" t="s">
        <v>614</v>
      </c>
      <c r="D309" s="407" t="s">
        <v>573</v>
      </c>
      <c r="E309" s="408"/>
      <c r="F309" s="139"/>
      <c r="G309" s="348">
        <v>20</v>
      </c>
      <c r="H309" s="273">
        <v>85000</v>
      </c>
      <c r="I309" s="417">
        <f t="shared" si="46"/>
        <v>326.92307692307691</v>
      </c>
      <c r="J309" s="418">
        <f t="shared" si="47"/>
        <v>6538.4615384615381</v>
      </c>
      <c r="K309" s="99"/>
      <c r="L309" s="124"/>
      <c r="M309" s="125"/>
      <c r="N309" s="126"/>
      <c r="P309" s="46"/>
      <c r="Q309" s="46"/>
      <c r="R309" s="46"/>
      <c r="S309" s="46"/>
      <c r="T309" s="46"/>
      <c r="U309" s="46"/>
      <c r="V309" s="46"/>
      <c r="W309" s="46"/>
      <c r="X309" s="46"/>
      <c r="Y309" s="46"/>
      <c r="Z309" s="46"/>
      <c r="AA309" s="46"/>
      <c r="AB309" s="46"/>
      <c r="AC309" s="46"/>
      <c r="AD309" s="46"/>
      <c r="AE309" s="46"/>
      <c r="AF309" s="46"/>
      <c r="AG309" s="46"/>
      <c r="AH309" s="46"/>
      <c r="AI309" s="46"/>
      <c r="AJ309" s="46"/>
      <c r="AK309" s="46"/>
      <c r="AL309" s="46"/>
      <c r="AM309" s="46"/>
      <c r="AN309" s="46"/>
      <c r="AO309" s="46"/>
      <c r="AP309" s="46"/>
      <c r="AQ309" s="46"/>
      <c r="AR309" s="46"/>
      <c r="AS309" s="46"/>
      <c r="AT309" s="46"/>
      <c r="AU309" s="46"/>
      <c r="AV309" s="46"/>
      <c r="AW309" s="46"/>
      <c r="AX309" s="46"/>
      <c r="AY309" s="46"/>
      <c r="AZ309" s="46"/>
      <c r="BA309" s="46"/>
      <c r="BB309" s="46"/>
      <c r="BC309" s="46"/>
      <c r="BD309" s="46"/>
      <c r="BE309" s="46"/>
    </row>
    <row r="310" spans="1:57" s="43" customFormat="1" ht="14.4">
      <c r="A310" s="464"/>
      <c r="B310" s="459" t="str">
        <f t="shared" si="45"/>
        <v>HDP -  Training Gap</v>
      </c>
      <c r="C310" s="132" t="s">
        <v>614</v>
      </c>
      <c r="D310" s="407" t="s">
        <v>573</v>
      </c>
      <c r="E310" s="408"/>
      <c r="F310" s="139"/>
      <c r="G310" s="348">
        <v>20</v>
      </c>
      <c r="H310" s="273">
        <v>85000</v>
      </c>
      <c r="I310" s="417">
        <f t="shared" si="46"/>
        <v>326.92307692307691</v>
      </c>
      <c r="J310" s="418">
        <f t="shared" si="47"/>
        <v>6538.4615384615381</v>
      </c>
      <c r="K310" s="99"/>
      <c r="L310" s="124"/>
      <c r="M310" s="125"/>
      <c r="N310" s="126"/>
      <c r="P310" s="46"/>
      <c r="Q310" s="46"/>
      <c r="R310" s="46"/>
      <c r="S310" s="46"/>
      <c r="T310" s="46"/>
      <c r="U310" s="46"/>
      <c r="V310" s="46"/>
      <c r="W310" s="46"/>
      <c r="X310" s="46"/>
      <c r="Y310" s="46"/>
      <c r="Z310" s="46"/>
      <c r="AA310" s="46"/>
      <c r="AB310" s="46"/>
      <c r="AC310" s="46"/>
      <c r="AD310" s="46"/>
      <c r="AE310" s="46"/>
      <c r="AF310" s="46"/>
      <c r="AG310" s="46"/>
      <c r="AH310" s="46"/>
      <c r="AI310" s="46"/>
      <c r="AJ310" s="46"/>
      <c r="AK310" s="46"/>
      <c r="AL310" s="46"/>
      <c r="AM310" s="46"/>
      <c r="AN310" s="46"/>
      <c r="AO310" s="46"/>
      <c r="AP310" s="46"/>
      <c r="AQ310" s="46"/>
      <c r="AR310" s="46"/>
      <c r="AS310" s="46"/>
      <c r="AT310" s="46"/>
      <c r="AU310" s="46"/>
      <c r="AV310" s="46"/>
      <c r="AW310" s="46"/>
      <c r="AX310" s="46"/>
      <c r="AY310" s="46"/>
      <c r="AZ310" s="46"/>
      <c r="BA310" s="46"/>
      <c r="BB310" s="46"/>
      <c r="BC310" s="46"/>
      <c r="BD310" s="46"/>
      <c r="BE310" s="46"/>
    </row>
    <row r="311" spans="1:57" s="43" customFormat="1" ht="14.4">
      <c r="A311" s="464"/>
      <c r="B311" s="459" t="str">
        <f t="shared" si="45"/>
        <v>Baseplates -  Training Gap</v>
      </c>
      <c r="C311" s="134" t="s">
        <v>614</v>
      </c>
      <c r="D311" s="407" t="s">
        <v>573</v>
      </c>
      <c r="E311" s="408"/>
      <c r="F311" s="139"/>
      <c r="G311" s="348">
        <v>20</v>
      </c>
      <c r="H311" s="273">
        <v>85000</v>
      </c>
      <c r="I311" s="417">
        <f t="shared" si="46"/>
        <v>326.92307692307691</v>
      </c>
      <c r="J311" s="418">
        <f t="shared" si="47"/>
        <v>6538.4615384615381</v>
      </c>
      <c r="K311" s="99"/>
      <c r="L311" s="124"/>
      <c r="M311" s="125"/>
      <c r="N311" s="126"/>
      <c r="P311" s="46"/>
      <c r="Q311" s="46"/>
      <c r="R311" s="46"/>
      <c r="S311" s="46"/>
      <c r="T311" s="46"/>
      <c r="U311" s="46"/>
      <c r="V311" s="46"/>
      <c r="W311" s="46"/>
      <c r="X311" s="46"/>
      <c r="Y311" s="46"/>
      <c r="Z311" s="46"/>
      <c r="AA311" s="46"/>
      <c r="AB311" s="46"/>
      <c r="AC311" s="46"/>
      <c r="AD311" s="46"/>
      <c r="AE311" s="46"/>
      <c r="AF311" s="46"/>
      <c r="AG311" s="46"/>
      <c r="AH311" s="46"/>
      <c r="AI311" s="46"/>
      <c r="AJ311" s="46"/>
      <c r="AK311" s="46"/>
      <c r="AL311" s="46"/>
      <c r="AM311" s="46"/>
      <c r="AN311" s="46"/>
      <c r="AO311" s="46"/>
      <c r="AP311" s="46"/>
      <c r="AQ311" s="46"/>
      <c r="AR311" s="46"/>
      <c r="AS311" s="46"/>
      <c r="AT311" s="46"/>
      <c r="AU311" s="46"/>
      <c r="AV311" s="46"/>
      <c r="AW311" s="46"/>
      <c r="AX311" s="46"/>
      <c r="AY311" s="46"/>
      <c r="AZ311" s="46"/>
      <c r="BA311" s="46"/>
      <c r="BB311" s="46"/>
      <c r="BC311" s="46"/>
      <c r="BD311" s="46"/>
      <c r="BE311" s="46"/>
    </row>
    <row r="312" spans="1:57" s="43" customFormat="1" ht="14.4">
      <c r="A312" s="464"/>
      <c r="B312" s="459" t="str">
        <f t="shared" si="45"/>
        <v>Beading -  Training Gap</v>
      </c>
      <c r="C312" s="439" t="s">
        <v>614</v>
      </c>
      <c r="D312" s="407" t="s">
        <v>573</v>
      </c>
      <c r="E312" s="408"/>
      <c r="F312" s="139"/>
      <c r="G312" s="348">
        <v>20</v>
      </c>
      <c r="H312" s="273">
        <v>85000</v>
      </c>
      <c r="I312" s="417">
        <f t="shared" si="46"/>
        <v>326.92307692307691</v>
      </c>
      <c r="J312" s="418">
        <f t="shared" si="47"/>
        <v>6538.4615384615381</v>
      </c>
      <c r="K312" s="99"/>
      <c r="L312" s="124"/>
      <c r="M312" s="125"/>
      <c r="N312" s="126"/>
      <c r="P312" s="46"/>
      <c r="Q312" s="46"/>
      <c r="R312" s="46"/>
      <c r="S312" s="46"/>
      <c r="T312" s="46"/>
      <c r="U312" s="46"/>
      <c r="V312" s="46"/>
      <c r="W312" s="46"/>
      <c r="X312" s="46"/>
      <c r="Y312" s="46"/>
      <c r="Z312" s="46"/>
      <c r="AA312" s="46"/>
      <c r="AB312" s="46"/>
      <c r="AC312" s="46"/>
      <c r="AD312" s="46"/>
      <c r="AE312" s="46"/>
      <c r="AF312" s="46"/>
      <c r="AG312" s="46"/>
      <c r="AH312" s="46"/>
      <c r="AI312" s="46"/>
      <c r="AJ312" s="46"/>
      <c r="AK312" s="46"/>
      <c r="AL312" s="46"/>
      <c r="AM312" s="46"/>
      <c r="AN312" s="46"/>
      <c r="AO312" s="46"/>
      <c r="AP312" s="46"/>
      <c r="AQ312" s="46"/>
      <c r="AR312" s="46"/>
      <c r="AS312" s="46"/>
      <c r="AT312" s="46"/>
      <c r="AU312" s="46"/>
      <c r="AV312" s="46"/>
      <c r="AW312" s="46"/>
      <c r="AX312" s="46"/>
      <c r="AY312" s="46"/>
      <c r="AZ312" s="46"/>
      <c r="BA312" s="46"/>
      <c r="BB312" s="46"/>
      <c r="BC312" s="46"/>
      <c r="BD312" s="46"/>
      <c r="BE312" s="46"/>
    </row>
    <row r="313" spans="1:57" s="43" customFormat="1" ht="14.4">
      <c r="A313" s="464"/>
      <c r="B313" s="459" t="str">
        <f t="shared" si="45"/>
        <v>Power BI Training Gap direct/indirect employees</v>
      </c>
      <c r="C313" s="134" t="s">
        <v>587</v>
      </c>
      <c r="D313" s="407" t="s">
        <v>573</v>
      </c>
      <c r="E313" s="408"/>
      <c r="F313" s="139"/>
      <c r="G313" s="348">
        <v>0.125</v>
      </c>
      <c r="H313" s="273">
        <v>85000</v>
      </c>
      <c r="I313" s="417">
        <f t="shared" si="46"/>
        <v>326.92307692307691</v>
      </c>
      <c r="J313" s="418">
        <f t="shared" si="47"/>
        <v>40.865384615384613</v>
      </c>
      <c r="K313" s="99"/>
      <c r="L313" s="124"/>
      <c r="M313" s="125"/>
      <c r="N313" s="126"/>
      <c r="P313" s="46"/>
      <c r="Q313" s="46"/>
      <c r="R313" s="46"/>
      <c r="S313" s="46"/>
      <c r="T313" s="46"/>
      <c r="U313" s="46"/>
      <c r="V313" s="46"/>
      <c r="W313" s="46"/>
      <c r="X313" s="46"/>
      <c r="Y313" s="46"/>
      <c r="Z313" s="46"/>
      <c r="AA313" s="46"/>
      <c r="AB313" s="46"/>
      <c r="AC313" s="46"/>
      <c r="AD313" s="46"/>
      <c r="AE313" s="46"/>
      <c r="AF313" s="46"/>
      <c r="AG313" s="46"/>
      <c r="AH313" s="46"/>
      <c r="AI313" s="46"/>
      <c r="AJ313" s="46"/>
      <c r="AK313" s="46"/>
      <c r="AL313" s="46"/>
      <c r="AM313" s="46"/>
      <c r="AN313" s="46"/>
      <c r="AO313" s="46"/>
      <c r="AP313" s="46"/>
      <c r="AQ313" s="46"/>
      <c r="AR313" s="46"/>
      <c r="AS313" s="46"/>
      <c r="AT313" s="46"/>
      <c r="AU313" s="46"/>
      <c r="AV313" s="46"/>
      <c r="AW313" s="46"/>
      <c r="AX313" s="46"/>
      <c r="AY313" s="46"/>
      <c r="AZ313" s="46"/>
      <c r="BA313" s="46"/>
      <c r="BB313" s="46"/>
      <c r="BC313" s="46"/>
      <c r="BD313" s="46"/>
      <c r="BE313" s="46"/>
    </row>
    <row r="314" spans="1:57" s="43" customFormat="1" ht="14.4">
      <c r="A314" s="465"/>
      <c r="B314" s="459" t="str">
        <f t="shared" si="45"/>
        <v>Siemens Tia Portal Training</v>
      </c>
      <c r="C314" s="439" t="s">
        <v>615</v>
      </c>
      <c r="D314" s="407" t="s">
        <v>571</v>
      </c>
      <c r="E314" s="408">
        <v>8325</v>
      </c>
      <c r="F314" s="139">
        <f>D126</f>
        <v>5</v>
      </c>
      <c r="G314" s="348"/>
      <c r="H314" s="273"/>
      <c r="I314" s="417">
        <f t="shared" si="46"/>
        <v>0</v>
      </c>
      <c r="J314" s="418">
        <f t="shared" si="47"/>
        <v>0</v>
      </c>
      <c r="K314" s="99"/>
      <c r="L314" s="124"/>
      <c r="M314" s="125"/>
      <c r="N314" s="126"/>
      <c r="P314" s="46"/>
      <c r="Q314" s="46"/>
      <c r="R314" s="46"/>
      <c r="S314" s="46"/>
      <c r="T314" s="46"/>
      <c r="U314" s="46"/>
      <c r="V314" s="46"/>
      <c r="W314" s="46"/>
      <c r="X314" s="46"/>
      <c r="Y314" s="46"/>
      <c r="Z314" s="46"/>
      <c r="AA314" s="46"/>
      <c r="AB314" s="46"/>
      <c r="AC314" s="46"/>
      <c r="AD314" s="46"/>
      <c r="AE314" s="46"/>
      <c r="AF314" s="46"/>
      <c r="AG314" s="46"/>
      <c r="AH314" s="46"/>
      <c r="AI314" s="46"/>
      <c r="AJ314" s="46"/>
      <c r="AK314" s="46"/>
      <c r="AL314" s="46"/>
      <c r="AM314" s="46"/>
      <c r="AN314" s="46"/>
      <c r="AO314" s="46"/>
      <c r="AP314" s="46"/>
      <c r="AQ314" s="46"/>
      <c r="AR314" s="46"/>
      <c r="AS314" s="46"/>
      <c r="AT314" s="46"/>
      <c r="AU314" s="46"/>
      <c r="AV314" s="46"/>
      <c r="AW314" s="46"/>
      <c r="AX314" s="46"/>
      <c r="AY314" s="46"/>
      <c r="AZ314" s="46"/>
      <c r="BA314" s="46"/>
      <c r="BB314" s="46"/>
      <c r="BC314" s="46"/>
      <c r="BD314" s="46"/>
      <c r="BE314" s="46"/>
    </row>
    <row r="315" spans="1:57" s="43" customFormat="1" ht="14.4">
      <c r="A315" s="466"/>
      <c r="B315" s="459" t="str">
        <f t="shared" si="45"/>
        <v>ABB Robot Studio software training</v>
      </c>
      <c r="C315" s="134" t="s">
        <v>616</v>
      </c>
      <c r="D315" s="407" t="s">
        <v>571</v>
      </c>
      <c r="E315" s="408">
        <v>9000</v>
      </c>
      <c r="F315" s="139">
        <f>D127</f>
        <v>5</v>
      </c>
      <c r="G315" s="348"/>
      <c r="H315" s="273"/>
      <c r="I315" s="417">
        <f t="shared" ref="I315:I335" si="48">H315/(364-104)</f>
        <v>0</v>
      </c>
      <c r="J315" s="418">
        <f t="shared" ref="J315:J335" si="49">G315*I315</f>
        <v>0</v>
      </c>
      <c r="K315" s="99"/>
      <c r="L315" s="124"/>
      <c r="M315" s="125"/>
      <c r="N315" s="126"/>
      <c r="P315" s="46"/>
      <c r="Q315" s="46"/>
      <c r="R315" s="46"/>
      <c r="S315" s="46"/>
      <c r="T315" s="46"/>
      <c r="U315" s="46"/>
      <c r="V315" s="46"/>
      <c r="W315" s="46"/>
      <c r="X315" s="46"/>
      <c r="Y315" s="46"/>
      <c r="Z315" s="46"/>
      <c r="AA315" s="46"/>
      <c r="AB315" s="46"/>
      <c r="AC315" s="46"/>
      <c r="AD315" s="46"/>
      <c r="AE315" s="46"/>
      <c r="AF315" s="46"/>
      <c r="AG315" s="46"/>
      <c r="AH315" s="46"/>
      <c r="AI315" s="46"/>
      <c r="AJ315" s="46"/>
      <c r="AK315" s="46"/>
      <c r="AL315" s="46"/>
      <c r="AM315" s="46"/>
      <c r="AN315" s="46"/>
      <c r="AO315" s="46"/>
      <c r="AP315" s="46"/>
      <c r="AQ315" s="46"/>
      <c r="AR315" s="46"/>
      <c r="AS315" s="46"/>
      <c r="AT315" s="46"/>
      <c r="AU315" s="46"/>
      <c r="AV315" s="46"/>
      <c r="AW315" s="46"/>
      <c r="AX315" s="46"/>
      <c r="AY315" s="46"/>
      <c r="AZ315" s="46"/>
      <c r="BA315" s="46"/>
      <c r="BB315" s="46"/>
      <c r="BC315" s="46"/>
      <c r="BD315" s="46"/>
      <c r="BE315" s="46"/>
    </row>
    <row r="316" spans="1:57" s="43" customFormat="1" ht="14.4">
      <c r="A316" s="465"/>
      <c r="B316" s="459" t="str">
        <f t="shared" si="45"/>
        <v>Cognex Insight Explorer Training</v>
      </c>
      <c r="C316" s="132" t="s">
        <v>617</v>
      </c>
      <c r="D316" s="407" t="s">
        <v>571</v>
      </c>
      <c r="E316" s="408">
        <v>3000</v>
      </c>
      <c r="F316" s="409">
        <v>5</v>
      </c>
      <c r="G316" s="348"/>
      <c r="H316" s="273"/>
      <c r="I316" s="417">
        <f t="shared" si="48"/>
        <v>0</v>
      </c>
      <c r="J316" s="418">
        <f t="shared" si="49"/>
        <v>0</v>
      </c>
      <c r="K316" s="99"/>
      <c r="L316" s="124"/>
      <c r="M316" s="125"/>
      <c r="N316" s="126"/>
      <c r="P316" s="46"/>
      <c r="Q316" s="46"/>
      <c r="R316" s="46"/>
      <c r="S316" s="46"/>
      <c r="T316" s="46"/>
      <c r="U316" s="46"/>
      <c r="V316" s="46"/>
      <c r="W316" s="46"/>
      <c r="X316" s="46"/>
      <c r="Y316" s="46"/>
      <c r="Z316" s="46"/>
      <c r="AA316" s="46"/>
      <c r="AB316" s="46"/>
      <c r="AC316" s="46"/>
      <c r="AD316" s="46"/>
      <c r="AE316" s="46"/>
      <c r="AF316" s="46"/>
      <c r="AG316" s="46"/>
      <c r="AH316" s="46"/>
      <c r="AI316" s="46"/>
      <c r="AJ316" s="46"/>
      <c r="AK316" s="46"/>
      <c r="AL316" s="46"/>
      <c r="AM316" s="46"/>
      <c r="AN316" s="46"/>
      <c r="AO316" s="46"/>
      <c r="AP316" s="46"/>
      <c r="AQ316" s="46"/>
      <c r="AR316" s="46"/>
      <c r="AS316" s="46"/>
      <c r="AT316" s="46"/>
      <c r="AU316" s="46"/>
      <c r="AV316" s="46"/>
      <c r="AW316" s="46"/>
      <c r="AX316" s="46"/>
      <c r="AY316" s="46"/>
      <c r="AZ316" s="46"/>
      <c r="BA316" s="46"/>
      <c r="BB316" s="46"/>
      <c r="BC316" s="46"/>
      <c r="BD316" s="46"/>
      <c r="BE316" s="46"/>
    </row>
    <row r="317" spans="1:57" s="43" customFormat="1" ht="14.4">
      <c r="A317" s="467"/>
      <c r="B317" s="459" t="str">
        <f t="shared" si="45"/>
        <v>Cognex ViDi Training</v>
      </c>
      <c r="C317" s="134" t="s">
        <v>617</v>
      </c>
      <c r="D317" s="407" t="s">
        <v>571</v>
      </c>
      <c r="E317" s="408">
        <v>7500</v>
      </c>
      <c r="F317" s="139">
        <f>D129</f>
        <v>3</v>
      </c>
      <c r="G317" s="348"/>
      <c r="H317" s="273"/>
      <c r="I317" s="417">
        <f t="shared" si="48"/>
        <v>0</v>
      </c>
      <c r="J317" s="418">
        <f t="shared" si="49"/>
        <v>0</v>
      </c>
      <c r="K317" s="99"/>
      <c r="L317" s="124"/>
      <c r="M317" s="125"/>
      <c r="N317" s="126"/>
      <c r="P317" s="46"/>
      <c r="Q317" s="46"/>
      <c r="R317" s="46"/>
      <c r="S317" s="46"/>
      <c r="T317" s="46"/>
      <c r="U317" s="46"/>
      <c r="V317" s="46"/>
      <c r="W317" s="46"/>
      <c r="X317" s="46"/>
      <c r="Y317" s="46"/>
      <c r="Z317" s="46"/>
      <c r="AA317" s="46"/>
      <c r="AB317" s="46"/>
      <c r="AC317" s="46"/>
      <c r="AD317" s="46"/>
      <c r="AE317" s="46"/>
      <c r="AF317" s="46"/>
      <c r="AG317" s="46"/>
      <c r="AH317" s="46"/>
      <c r="AI317" s="46"/>
      <c r="AJ317" s="46"/>
      <c r="AK317" s="46"/>
      <c r="AL317" s="46"/>
      <c r="AM317" s="46"/>
      <c r="AN317" s="46"/>
      <c r="AO317" s="46"/>
      <c r="AP317" s="46"/>
      <c r="AQ317" s="46"/>
      <c r="AR317" s="46"/>
      <c r="AS317" s="46"/>
      <c r="AT317" s="46"/>
      <c r="AU317" s="46"/>
      <c r="AV317" s="46"/>
      <c r="AW317" s="46"/>
      <c r="AX317" s="46"/>
      <c r="AY317" s="46"/>
      <c r="AZ317" s="46"/>
      <c r="BA317" s="46"/>
      <c r="BB317" s="46"/>
      <c r="BC317" s="46"/>
      <c r="BD317" s="46"/>
      <c r="BE317" s="46"/>
    </row>
    <row r="318" spans="1:57" s="43" customFormat="1" ht="14.4">
      <c r="A318" s="468"/>
      <c r="B318" s="459" t="str">
        <f t="shared" si="45"/>
        <v>Lunch and Learn Valgenesis navigation training</v>
      </c>
      <c r="C318" s="132" t="s">
        <v>4</v>
      </c>
      <c r="D318" s="407" t="s">
        <v>573</v>
      </c>
      <c r="E318" s="408"/>
      <c r="F318" s="409">
        <v>4</v>
      </c>
      <c r="G318" s="348"/>
      <c r="H318" s="273"/>
      <c r="I318" s="417">
        <f t="shared" si="48"/>
        <v>0</v>
      </c>
      <c r="J318" s="418">
        <f t="shared" si="49"/>
        <v>0</v>
      </c>
      <c r="K318" s="99"/>
      <c r="L318" s="124"/>
      <c r="M318" s="125"/>
      <c r="N318" s="126"/>
      <c r="P318" s="46"/>
      <c r="Q318" s="46"/>
      <c r="R318" s="46"/>
      <c r="S318" s="46"/>
      <c r="T318" s="46"/>
      <c r="U318" s="46"/>
      <c r="V318" s="46"/>
      <c r="W318" s="46"/>
      <c r="X318" s="46"/>
      <c r="Y318" s="46"/>
      <c r="Z318" s="46"/>
      <c r="AA318" s="46"/>
      <c r="AB318" s="46"/>
      <c r="AC318" s="46"/>
      <c r="AD318" s="46"/>
      <c r="AE318" s="46"/>
      <c r="AF318" s="46"/>
      <c r="AG318" s="46"/>
      <c r="AH318" s="46"/>
      <c r="AI318" s="46"/>
      <c r="AJ318" s="46"/>
      <c r="AK318" s="46"/>
      <c r="AL318" s="46"/>
      <c r="AM318" s="46"/>
      <c r="AN318" s="46"/>
      <c r="AO318" s="46"/>
      <c r="AP318" s="46"/>
      <c r="AQ318" s="46"/>
      <c r="AR318" s="46"/>
      <c r="AS318" s="46"/>
      <c r="AT318" s="46"/>
      <c r="AU318" s="46"/>
      <c r="AV318" s="46"/>
      <c r="AW318" s="46"/>
      <c r="AX318" s="46"/>
      <c r="AY318" s="46"/>
      <c r="AZ318" s="46"/>
      <c r="BA318" s="46"/>
      <c r="BB318" s="46"/>
      <c r="BC318" s="46"/>
      <c r="BD318" s="46"/>
      <c r="BE318" s="46"/>
    </row>
    <row r="319" spans="1:57" s="43" customFormat="1" ht="14.4">
      <c r="A319" s="468"/>
      <c r="B319" s="459" t="str">
        <f t="shared" si="45"/>
        <v>Lunch and Learn NPI Overview</v>
      </c>
      <c r="C319" s="134" t="s">
        <v>4</v>
      </c>
      <c r="D319" s="407" t="s">
        <v>573</v>
      </c>
      <c r="E319" s="408"/>
      <c r="F319" s="409">
        <v>4</v>
      </c>
      <c r="G319" s="348"/>
      <c r="H319" s="273"/>
      <c r="I319" s="417">
        <f t="shared" si="48"/>
        <v>0</v>
      </c>
      <c r="J319" s="418">
        <f t="shared" si="49"/>
        <v>0</v>
      </c>
      <c r="K319" s="99"/>
      <c r="L319" s="124"/>
      <c r="M319" s="125"/>
      <c r="N319" s="126"/>
      <c r="P319" s="46"/>
      <c r="Q319" s="46"/>
      <c r="R319" s="46"/>
      <c r="S319" s="46"/>
      <c r="T319" s="46"/>
      <c r="U319" s="46"/>
      <c r="V319" s="46"/>
      <c r="W319" s="46"/>
      <c r="X319" s="46"/>
      <c r="Y319" s="46"/>
      <c r="Z319" s="46"/>
      <c r="AA319" s="46"/>
      <c r="AB319" s="46"/>
      <c r="AC319" s="46"/>
      <c r="AD319" s="46"/>
      <c r="AE319" s="46"/>
      <c r="AF319" s="46"/>
      <c r="AG319" s="46"/>
      <c r="AH319" s="46"/>
      <c r="AI319" s="46"/>
      <c r="AJ319" s="46"/>
      <c r="AK319" s="46"/>
      <c r="AL319" s="46"/>
      <c r="AM319" s="46"/>
      <c r="AN319" s="46"/>
      <c r="AO319" s="46"/>
      <c r="AP319" s="46"/>
      <c r="AQ319" s="46"/>
      <c r="AR319" s="46"/>
      <c r="AS319" s="46"/>
      <c r="AT319" s="46"/>
      <c r="AU319" s="46"/>
      <c r="AV319" s="46"/>
      <c r="AW319" s="46"/>
      <c r="AX319" s="46"/>
      <c r="AY319" s="46"/>
      <c r="AZ319" s="46"/>
      <c r="BA319" s="46"/>
      <c r="BB319" s="46"/>
      <c r="BC319" s="46"/>
      <c r="BD319" s="46"/>
      <c r="BE319" s="46"/>
    </row>
    <row r="320" spans="1:57" s="43" customFormat="1" ht="14.4">
      <c r="A320" s="467"/>
      <c r="B320" s="459" t="str">
        <f t="shared" si="45"/>
        <v xml:space="preserve">Linish / Polish Programming Training </v>
      </c>
      <c r="C320" s="132" t="s">
        <v>589</v>
      </c>
      <c r="D320" s="407" t="s">
        <v>571</v>
      </c>
      <c r="E320" s="408">
        <v>3000</v>
      </c>
      <c r="F320" s="409">
        <v>1</v>
      </c>
      <c r="G320" s="348"/>
      <c r="H320" s="273"/>
      <c r="I320" s="417">
        <f t="shared" si="48"/>
        <v>0</v>
      </c>
      <c r="J320" s="418">
        <f t="shared" si="49"/>
        <v>0</v>
      </c>
      <c r="K320" s="99"/>
      <c r="L320" s="124"/>
      <c r="M320" s="125"/>
      <c r="N320" s="126"/>
      <c r="P320" s="46"/>
      <c r="Q320" s="46"/>
      <c r="R320" s="46"/>
      <c r="S320" s="46"/>
      <c r="T320" s="46"/>
      <c r="U320" s="46"/>
      <c r="V320" s="46"/>
      <c r="W320" s="46"/>
      <c r="X320" s="46"/>
      <c r="Y320" s="46"/>
      <c r="Z320" s="46"/>
      <c r="AA320" s="46"/>
      <c r="AB320" s="46"/>
      <c r="AC320" s="46"/>
      <c r="AD320" s="46"/>
      <c r="AE320" s="46"/>
      <c r="AF320" s="46"/>
      <c r="AG320" s="46"/>
      <c r="AH320" s="46"/>
      <c r="AI320" s="46"/>
      <c r="AJ320" s="46"/>
      <c r="AK320" s="46"/>
      <c r="AL320" s="46"/>
      <c r="AM320" s="46"/>
      <c r="AN320" s="46"/>
      <c r="AO320" s="46"/>
      <c r="AP320" s="46"/>
      <c r="AQ320" s="46"/>
      <c r="AR320" s="46"/>
      <c r="AS320" s="46"/>
      <c r="AT320" s="46"/>
      <c r="AU320" s="46"/>
      <c r="AV320" s="46"/>
      <c r="AW320" s="46"/>
      <c r="AX320" s="46"/>
      <c r="AY320" s="46"/>
      <c r="AZ320" s="46"/>
      <c r="BA320" s="46"/>
      <c r="BB320" s="46"/>
      <c r="BC320" s="46"/>
      <c r="BD320" s="46"/>
      <c r="BE320" s="46"/>
    </row>
    <row r="321" spans="1:57" s="43" customFormat="1" ht="14.4">
      <c r="A321" s="468"/>
      <c r="B321" s="459" t="str">
        <f t="shared" si="45"/>
        <v>Trade Show visits</v>
      </c>
      <c r="C321" s="134" t="s">
        <v>618</v>
      </c>
      <c r="D321" s="407" t="s">
        <v>571</v>
      </c>
      <c r="E321" s="408">
        <v>5000</v>
      </c>
      <c r="F321" s="409">
        <v>2</v>
      </c>
      <c r="G321" s="348"/>
      <c r="H321" s="273"/>
      <c r="I321" s="417">
        <f t="shared" si="48"/>
        <v>0</v>
      </c>
      <c r="J321" s="418">
        <f t="shared" si="49"/>
        <v>0</v>
      </c>
      <c r="K321" s="99"/>
      <c r="L321" s="124"/>
      <c r="M321" s="125"/>
      <c r="N321" s="126"/>
      <c r="P321" s="46"/>
      <c r="Q321" s="46"/>
      <c r="R321" s="46"/>
      <c r="S321" s="46"/>
      <c r="T321" s="46"/>
      <c r="U321" s="46"/>
      <c r="V321" s="46"/>
      <c r="W321" s="46"/>
      <c r="X321" s="46"/>
      <c r="Y321" s="46"/>
      <c r="Z321" s="46"/>
      <c r="AA321" s="46"/>
      <c r="AB321" s="46"/>
      <c r="AC321" s="46"/>
      <c r="AD321" s="46"/>
      <c r="AE321" s="46"/>
      <c r="AF321" s="46"/>
      <c r="AG321" s="46"/>
      <c r="AH321" s="46"/>
      <c r="AI321" s="46"/>
      <c r="AJ321" s="46"/>
      <c r="AK321" s="46"/>
      <c r="AL321" s="46"/>
      <c r="AM321" s="46"/>
      <c r="AN321" s="46"/>
      <c r="AO321" s="46"/>
      <c r="AP321" s="46"/>
      <c r="AQ321" s="46"/>
      <c r="AR321" s="46"/>
      <c r="AS321" s="46"/>
      <c r="AT321" s="46"/>
      <c r="AU321" s="46"/>
      <c r="AV321" s="46"/>
      <c r="AW321" s="46"/>
      <c r="AX321" s="46"/>
      <c r="AY321" s="46"/>
      <c r="AZ321" s="46"/>
      <c r="BA321" s="46"/>
      <c r="BB321" s="46"/>
      <c r="BC321" s="46"/>
      <c r="BD321" s="46"/>
      <c r="BE321" s="46"/>
    </row>
    <row r="322" spans="1:57" s="43" customFormat="1" ht="14.4">
      <c r="A322" s="468"/>
      <c r="B322" s="459" t="str">
        <f t="shared" si="45"/>
        <v>Ti Ni Coating Process Overview</v>
      </c>
      <c r="C322" s="132" t="s">
        <v>4</v>
      </c>
      <c r="D322" s="407" t="s">
        <v>573</v>
      </c>
      <c r="E322" s="408"/>
      <c r="F322" s="409">
        <v>7</v>
      </c>
      <c r="G322" s="348"/>
      <c r="H322" s="273"/>
      <c r="I322" s="417">
        <f t="shared" si="48"/>
        <v>0</v>
      </c>
      <c r="J322" s="418">
        <f t="shared" si="49"/>
        <v>0</v>
      </c>
      <c r="K322" s="99"/>
      <c r="L322" s="124"/>
      <c r="M322" s="125"/>
      <c r="N322" s="126"/>
      <c r="P322" s="46"/>
      <c r="Q322" s="46"/>
      <c r="R322" s="46"/>
      <c r="S322" s="46"/>
      <c r="T322" s="46"/>
      <c r="U322" s="46"/>
      <c r="V322" s="46"/>
      <c r="W322" s="46"/>
      <c r="X322" s="46"/>
      <c r="Y322" s="46"/>
      <c r="Z322" s="46"/>
      <c r="AA322" s="46"/>
      <c r="AB322" s="46"/>
      <c r="AC322" s="46"/>
      <c r="AD322" s="46"/>
      <c r="AE322" s="46"/>
      <c r="AF322" s="46"/>
      <c r="AG322" s="46"/>
      <c r="AH322" s="46"/>
      <c r="AI322" s="46"/>
      <c r="AJ322" s="46"/>
      <c r="AK322" s="46"/>
      <c r="AL322" s="46"/>
      <c r="AM322" s="46"/>
      <c r="AN322" s="46"/>
      <c r="AO322" s="46"/>
      <c r="AP322" s="46"/>
      <c r="AQ322" s="46"/>
      <c r="AR322" s="46"/>
      <c r="AS322" s="46"/>
      <c r="AT322" s="46"/>
      <c r="AU322" s="46"/>
      <c r="AV322" s="46"/>
      <c r="AW322" s="46"/>
      <c r="AX322" s="46"/>
      <c r="AY322" s="46"/>
      <c r="AZ322" s="46"/>
      <c r="BA322" s="46"/>
      <c r="BB322" s="46"/>
      <c r="BC322" s="46"/>
      <c r="BD322" s="46"/>
      <c r="BE322" s="46"/>
    </row>
    <row r="323" spans="1:57" s="43" customFormat="1" ht="14.4">
      <c r="A323" s="468"/>
      <c r="B323" s="459" t="str">
        <f t="shared" si="45"/>
        <v>Additive Technology Process Overview</v>
      </c>
      <c r="C323" s="134" t="s">
        <v>4</v>
      </c>
      <c r="D323" s="407" t="s">
        <v>573</v>
      </c>
      <c r="E323" s="408"/>
      <c r="F323" s="139"/>
      <c r="G323" s="348">
        <v>0.5</v>
      </c>
      <c r="H323" s="273">
        <v>85000</v>
      </c>
      <c r="I323" s="417">
        <f t="shared" si="48"/>
        <v>326.92307692307691</v>
      </c>
      <c r="J323" s="418">
        <f t="shared" si="49"/>
        <v>163.46153846153845</v>
      </c>
      <c r="K323" s="99"/>
      <c r="L323" s="124"/>
      <c r="M323" s="125"/>
      <c r="N323" s="126"/>
      <c r="P323" s="46"/>
      <c r="Q323" s="46"/>
      <c r="R323" s="46"/>
      <c r="S323" s="46"/>
      <c r="T323" s="46"/>
      <c r="U323" s="46"/>
      <c r="V323" s="46"/>
      <c r="W323" s="46"/>
      <c r="X323" s="46"/>
      <c r="Y323" s="46"/>
      <c r="Z323" s="46"/>
      <c r="AA323" s="46"/>
      <c r="AB323" s="46"/>
      <c r="AC323" s="46"/>
      <c r="AD323" s="46"/>
      <c r="AE323" s="46"/>
      <c r="AF323" s="46"/>
      <c r="AG323" s="46"/>
      <c r="AH323" s="46"/>
      <c r="AI323" s="46"/>
      <c r="AJ323" s="46"/>
      <c r="AK323" s="46"/>
      <c r="AL323" s="46"/>
      <c r="AM323" s="46"/>
      <c r="AN323" s="46"/>
      <c r="AO323" s="46"/>
      <c r="AP323" s="46"/>
      <c r="AQ323" s="46"/>
      <c r="AR323" s="46"/>
      <c r="AS323" s="46"/>
      <c r="AT323" s="46"/>
      <c r="AU323" s="46"/>
      <c r="AV323" s="46"/>
      <c r="AW323" s="46"/>
      <c r="AX323" s="46"/>
      <c r="AY323" s="46"/>
      <c r="AZ323" s="46"/>
      <c r="BA323" s="46"/>
      <c r="BB323" s="46"/>
      <c r="BC323" s="46"/>
      <c r="BD323" s="46"/>
      <c r="BE323" s="46"/>
    </row>
    <row r="324" spans="1:57" s="43" customFormat="1" ht="14.4">
      <c r="A324" s="468"/>
      <c r="B324" s="459" t="str">
        <f t="shared" si="45"/>
        <v>Minitab Training</v>
      </c>
      <c r="C324" s="132" t="s">
        <v>4</v>
      </c>
      <c r="D324" s="407" t="s">
        <v>573</v>
      </c>
      <c r="E324" s="408"/>
      <c r="F324" s="139"/>
      <c r="G324" s="348">
        <v>2</v>
      </c>
      <c r="H324" s="273">
        <v>85000</v>
      </c>
      <c r="I324" s="417">
        <f t="shared" si="48"/>
        <v>326.92307692307691</v>
      </c>
      <c r="J324" s="418">
        <f t="shared" si="49"/>
        <v>653.84615384615381</v>
      </c>
      <c r="K324" s="99"/>
      <c r="L324" s="124"/>
      <c r="M324" s="125"/>
      <c r="N324" s="126"/>
      <c r="P324" s="46"/>
      <c r="Q324" s="46"/>
      <c r="R324" s="46"/>
      <c r="S324" s="46"/>
      <c r="T324" s="46"/>
      <c r="U324" s="46"/>
      <c r="V324" s="46"/>
      <c r="W324" s="46"/>
      <c r="X324" s="46"/>
      <c r="Y324" s="46"/>
      <c r="Z324" s="46"/>
      <c r="AA324" s="46"/>
      <c r="AB324" s="46"/>
      <c r="AC324" s="46"/>
      <c r="AD324" s="46"/>
      <c r="AE324" s="46"/>
      <c r="AF324" s="46"/>
      <c r="AG324" s="46"/>
      <c r="AH324" s="46"/>
      <c r="AI324" s="46"/>
      <c r="AJ324" s="46"/>
      <c r="AK324" s="46"/>
      <c r="AL324" s="46"/>
      <c r="AM324" s="46"/>
      <c r="AN324" s="46"/>
      <c r="AO324" s="46"/>
      <c r="AP324" s="46"/>
      <c r="AQ324" s="46"/>
      <c r="AR324" s="46"/>
      <c r="AS324" s="46"/>
      <c r="AT324" s="46"/>
      <c r="AU324" s="46"/>
      <c r="AV324" s="46"/>
      <c r="AW324" s="46"/>
      <c r="AX324" s="46"/>
      <c r="AY324" s="46"/>
      <c r="AZ324" s="46"/>
      <c r="BA324" s="46"/>
      <c r="BB324" s="46"/>
      <c r="BC324" s="46"/>
      <c r="BD324" s="46"/>
      <c r="BE324" s="46"/>
    </row>
    <row r="325" spans="1:57" s="43" customFormat="1" ht="14.4">
      <c r="A325" s="467"/>
      <c r="B325" s="459" t="str">
        <f t="shared" ref="B325:B356" si="50">B137</f>
        <v>Vendor onsite FAT Tests</v>
      </c>
      <c r="C325" s="134" t="s">
        <v>589</v>
      </c>
      <c r="D325" s="407" t="s">
        <v>571</v>
      </c>
      <c r="E325" s="408">
        <v>7500</v>
      </c>
      <c r="F325" s="139">
        <f>D137</f>
        <v>5</v>
      </c>
      <c r="G325" s="348"/>
      <c r="H325" s="273"/>
      <c r="I325" s="417">
        <f t="shared" si="48"/>
        <v>0</v>
      </c>
      <c r="J325" s="418">
        <f t="shared" si="49"/>
        <v>0</v>
      </c>
      <c r="K325" s="99"/>
      <c r="L325" s="124"/>
      <c r="M325" s="125"/>
      <c r="N325" s="126"/>
      <c r="P325" s="46"/>
      <c r="Q325" s="46"/>
      <c r="R325" s="46"/>
      <c r="S325" s="46"/>
      <c r="T325" s="46"/>
      <c r="U325" s="46"/>
      <c r="V325" s="46"/>
      <c r="W325" s="46"/>
      <c r="X325" s="46"/>
      <c r="Y325" s="46"/>
      <c r="Z325" s="46"/>
      <c r="AA325" s="46"/>
      <c r="AB325" s="46"/>
      <c r="AC325" s="46"/>
      <c r="AD325" s="46"/>
      <c r="AE325" s="46"/>
      <c r="AF325" s="46"/>
      <c r="AG325" s="46"/>
      <c r="AH325" s="46"/>
      <c r="AI325" s="46"/>
      <c r="AJ325" s="46"/>
      <c r="AK325" s="46"/>
      <c r="AL325" s="46"/>
      <c r="AM325" s="46"/>
      <c r="AN325" s="46"/>
      <c r="AO325" s="46"/>
      <c r="AP325" s="46"/>
      <c r="AQ325" s="46"/>
      <c r="AR325" s="46"/>
      <c r="AS325" s="46"/>
      <c r="AT325" s="46"/>
      <c r="AU325" s="46"/>
      <c r="AV325" s="46"/>
      <c r="AW325" s="46"/>
      <c r="AX325" s="46"/>
      <c r="AY325" s="46"/>
      <c r="AZ325" s="46"/>
      <c r="BA325" s="46"/>
      <c r="BB325" s="46"/>
      <c r="BC325" s="46"/>
      <c r="BD325" s="46"/>
      <c r="BE325" s="46"/>
    </row>
    <row r="326" spans="1:57" s="43" customFormat="1" ht="14.4">
      <c r="A326" s="462"/>
      <c r="B326" s="459" t="str">
        <f t="shared" si="50"/>
        <v>Simplex HVAC training</v>
      </c>
      <c r="C326" s="132" t="s">
        <v>619</v>
      </c>
      <c r="D326" s="407" t="s">
        <v>571</v>
      </c>
      <c r="E326" s="408">
        <v>2985</v>
      </c>
      <c r="F326" s="139">
        <f>D138</f>
        <v>0.5</v>
      </c>
      <c r="G326" s="348"/>
      <c r="H326" s="273"/>
      <c r="I326" s="417">
        <f t="shared" si="48"/>
        <v>0</v>
      </c>
      <c r="J326" s="418">
        <f t="shared" si="49"/>
        <v>0</v>
      </c>
      <c r="K326" s="99"/>
      <c r="L326" s="124"/>
      <c r="M326" s="125"/>
      <c r="N326" s="126"/>
      <c r="P326" s="46"/>
      <c r="Q326" s="46"/>
      <c r="R326" s="46"/>
      <c r="S326" s="46"/>
      <c r="T326" s="46"/>
      <c r="U326" s="46"/>
      <c r="V326" s="46"/>
      <c r="W326" s="46"/>
      <c r="X326" s="46"/>
      <c r="Y326" s="46"/>
      <c r="Z326" s="46"/>
      <c r="AA326" s="46"/>
      <c r="AB326" s="46"/>
      <c r="AC326" s="46"/>
      <c r="AD326" s="46"/>
      <c r="AE326" s="46"/>
      <c r="AF326" s="46"/>
      <c r="AG326" s="46"/>
      <c r="AH326" s="46"/>
      <c r="AI326" s="46"/>
      <c r="AJ326" s="46"/>
      <c r="AK326" s="46"/>
      <c r="AL326" s="46"/>
      <c r="AM326" s="46"/>
      <c r="AN326" s="46"/>
      <c r="AO326" s="46"/>
      <c r="AP326" s="46"/>
      <c r="AQ326" s="46"/>
      <c r="AR326" s="46"/>
      <c r="AS326" s="46"/>
      <c r="AT326" s="46"/>
      <c r="AU326" s="46"/>
      <c r="AV326" s="46"/>
      <c r="AW326" s="46"/>
      <c r="AX326" s="46"/>
      <c r="AY326" s="46"/>
      <c r="AZ326" s="46"/>
      <c r="BA326" s="46"/>
      <c r="BB326" s="46"/>
      <c r="BC326" s="46"/>
      <c r="BD326" s="46"/>
      <c r="BE326" s="46"/>
    </row>
    <row r="327" spans="1:57" s="43" customFormat="1" ht="14.4">
      <c r="A327" s="468"/>
      <c r="B327" s="459" t="str">
        <f t="shared" si="50"/>
        <v>EHS one to one</v>
      </c>
      <c r="C327" s="134" t="s">
        <v>620</v>
      </c>
      <c r="D327" s="407" t="s">
        <v>573</v>
      </c>
      <c r="E327" s="408"/>
      <c r="F327" s="139"/>
      <c r="G327" s="348">
        <v>0.3</v>
      </c>
      <c r="H327" s="273">
        <v>85000</v>
      </c>
      <c r="I327" s="417">
        <f t="shared" si="48"/>
        <v>326.92307692307691</v>
      </c>
      <c r="J327" s="418">
        <f t="shared" si="49"/>
        <v>98.076923076923066</v>
      </c>
      <c r="K327" s="99"/>
      <c r="L327" s="124"/>
      <c r="M327" s="125"/>
      <c r="N327" s="126"/>
      <c r="P327" s="46"/>
      <c r="Q327" s="46"/>
      <c r="R327" s="46"/>
      <c r="S327" s="46"/>
      <c r="T327" s="46"/>
      <c r="U327" s="46"/>
      <c r="V327" s="46"/>
      <c r="W327" s="46"/>
      <c r="X327" s="46"/>
      <c r="Y327" s="46"/>
      <c r="Z327" s="46"/>
      <c r="AA327" s="46"/>
      <c r="AB327" s="46"/>
      <c r="AC327" s="46"/>
      <c r="AD327" s="46"/>
      <c r="AE327" s="46"/>
      <c r="AF327" s="46"/>
      <c r="AG327" s="46"/>
      <c r="AH327" s="46"/>
      <c r="AI327" s="46"/>
      <c r="AJ327" s="46"/>
      <c r="AK327" s="46"/>
      <c r="AL327" s="46"/>
      <c r="AM327" s="46"/>
      <c r="AN327" s="46"/>
      <c r="AO327" s="46"/>
      <c r="AP327" s="46"/>
      <c r="AQ327" s="46"/>
      <c r="AR327" s="46"/>
      <c r="AS327" s="46"/>
      <c r="AT327" s="46"/>
      <c r="AU327" s="46"/>
      <c r="AV327" s="46"/>
      <c r="AW327" s="46"/>
      <c r="AX327" s="46"/>
      <c r="AY327" s="46"/>
      <c r="AZ327" s="46"/>
      <c r="BA327" s="46"/>
      <c r="BB327" s="46"/>
      <c r="BC327" s="46"/>
      <c r="BD327" s="46"/>
      <c r="BE327" s="46"/>
    </row>
    <row r="328" spans="1:57" s="43" customFormat="1" ht="14.4">
      <c r="A328" s="462"/>
      <c r="B328" s="459" t="str">
        <f t="shared" si="50"/>
        <v xml:space="preserve">Audit Prep Training </v>
      </c>
      <c r="C328" s="132" t="s">
        <v>621</v>
      </c>
      <c r="D328" s="407" t="s">
        <v>571</v>
      </c>
      <c r="E328" s="408">
        <v>1633</v>
      </c>
      <c r="F328" s="139">
        <f>D140</f>
        <v>1</v>
      </c>
      <c r="G328" s="348"/>
      <c r="H328" s="273"/>
      <c r="I328" s="417">
        <f t="shared" si="48"/>
        <v>0</v>
      </c>
      <c r="J328" s="418">
        <f t="shared" si="49"/>
        <v>0</v>
      </c>
      <c r="K328" s="99"/>
      <c r="L328" s="124"/>
      <c r="M328" s="125"/>
      <c r="N328" s="126"/>
      <c r="P328" s="46"/>
      <c r="Q328" s="46"/>
      <c r="R328" s="46"/>
      <c r="S328" s="46"/>
      <c r="T328" s="46"/>
      <c r="U328" s="46"/>
      <c r="V328" s="46"/>
      <c r="W328" s="46"/>
      <c r="X328" s="46"/>
      <c r="Y328" s="46"/>
      <c r="Z328" s="46"/>
      <c r="AA328" s="46"/>
      <c r="AB328" s="46"/>
      <c r="AC328" s="46"/>
      <c r="AD328" s="46"/>
      <c r="AE328" s="46"/>
      <c r="AF328" s="46"/>
      <c r="AG328" s="46"/>
      <c r="AH328" s="46"/>
      <c r="AI328" s="46"/>
      <c r="AJ328" s="46"/>
      <c r="AK328" s="46"/>
      <c r="AL328" s="46"/>
      <c r="AM328" s="46"/>
      <c r="AN328" s="46"/>
      <c r="AO328" s="46"/>
      <c r="AP328" s="46"/>
      <c r="AQ328" s="46"/>
      <c r="AR328" s="46"/>
      <c r="AS328" s="46"/>
      <c r="AT328" s="46"/>
      <c r="AU328" s="46"/>
      <c r="AV328" s="46"/>
      <c r="AW328" s="46"/>
      <c r="AX328" s="46"/>
      <c r="AY328" s="46"/>
      <c r="AZ328" s="46"/>
      <c r="BA328" s="46"/>
      <c r="BB328" s="46"/>
      <c r="BC328" s="46"/>
      <c r="BD328" s="46"/>
      <c r="BE328" s="46"/>
    </row>
    <row r="329" spans="1:57" s="43" customFormat="1" ht="14.4">
      <c r="A329" s="468"/>
      <c r="B329" s="459" t="str">
        <f t="shared" si="50"/>
        <v xml:space="preserve">EHS  Lunch and Learns </v>
      </c>
      <c r="C329" s="134" t="s">
        <v>622</v>
      </c>
      <c r="D329" s="407" t="s">
        <v>573</v>
      </c>
      <c r="E329" s="408"/>
      <c r="F329" s="139"/>
      <c r="G329" s="348">
        <v>1</v>
      </c>
      <c r="H329" s="273">
        <v>85000</v>
      </c>
      <c r="I329" s="417">
        <f t="shared" si="48"/>
        <v>326.92307692307691</v>
      </c>
      <c r="J329" s="418">
        <f t="shared" si="49"/>
        <v>326.92307692307691</v>
      </c>
      <c r="K329" s="99"/>
      <c r="L329" s="124"/>
      <c r="M329" s="125"/>
      <c r="N329" s="126"/>
      <c r="P329" s="46"/>
      <c r="Q329" s="46"/>
      <c r="R329" s="46"/>
      <c r="S329" s="46"/>
      <c r="T329" s="46"/>
      <c r="U329" s="46"/>
      <c r="V329" s="46"/>
      <c r="W329" s="46"/>
      <c r="X329" s="46"/>
      <c r="Y329" s="46"/>
      <c r="Z329" s="46"/>
      <c r="AA329" s="46"/>
      <c r="AB329" s="46"/>
      <c r="AC329" s="46"/>
      <c r="AD329" s="46"/>
      <c r="AE329" s="46"/>
      <c r="AF329" s="46"/>
      <c r="AG329" s="46"/>
      <c r="AH329" s="46"/>
      <c r="AI329" s="46"/>
      <c r="AJ329" s="46"/>
      <c r="AK329" s="46"/>
      <c r="AL329" s="46"/>
      <c r="AM329" s="46"/>
      <c r="AN329" s="46"/>
      <c r="AO329" s="46"/>
      <c r="AP329" s="46"/>
      <c r="AQ329" s="46"/>
      <c r="AR329" s="46"/>
      <c r="AS329" s="46"/>
      <c r="AT329" s="46"/>
      <c r="AU329" s="46"/>
      <c r="AV329" s="46"/>
      <c r="AW329" s="46"/>
      <c r="AX329" s="46"/>
      <c r="AY329" s="46"/>
      <c r="AZ329" s="46"/>
      <c r="BA329" s="46"/>
      <c r="BB329" s="46"/>
      <c r="BC329" s="46"/>
      <c r="BD329" s="46"/>
      <c r="BE329" s="46"/>
    </row>
    <row r="330" spans="1:57" s="43" customFormat="1" ht="14.4">
      <c r="A330" s="468"/>
      <c r="B330" s="459" t="str">
        <f t="shared" si="50"/>
        <v>Introduction, Drills &amp; Equipment Checks</v>
      </c>
      <c r="C330" s="132" t="s">
        <v>623</v>
      </c>
      <c r="D330" s="407" t="s">
        <v>571</v>
      </c>
      <c r="E330" s="408">
        <v>9000</v>
      </c>
      <c r="F330" s="139">
        <f t="shared" ref="F330:F341" si="51">D142</f>
        <v>0.5</v>
      </c>
      <c r="G330" s="348"/>
      <c r="H330" s="273"/>
      <c r="I330" s="417">
        <f t="shared" si="48"/>
        <v>0</v>
      </c>
      <c r="J330" s="418">
        <f t="shared" si="49"/>
        <v>0</v>
      </c>
      <c r="K330" s="99"/>
      <c r="L330" s="124"/>
      <c r="M330" s="125"/>
      <c r="N330" s="126"/>
      <c r="P330" s="46"/>
      <c r="Q330" s="46"/>
      <c r="R330" s="46"/>
      <c r="S330" s="46"/>
      <c r="T330" s="46"/>
      <c r="U330" s="46"/>
      <c r="V330" s="46"/>
      <c r="W330" s="46"/>
      <c r="X330" s="46"/>
      <c r="Y330" s="46"/>
      <c r="Z330" s="46"/>
      <c r="AA330" s="46"/>
      <c r="AB330" s="46"/>
      <c r="AC330" s="46"/>
      <c r="AD330" s="46"/>
      <c r="AE330" s="46"/>
      <c r="AF330" s="46"/>
      <c r="AG330" s="46"/>
      <c r="AH330" s="46"/>
      <c r="AI330" s="46"/>
      <c r="AJ330" s="46"/>
      <c r="AK330" s="46"/>
      <c r="AL330" s="46"/>
      <c r="AM330" s="46"/>
      <c r="AN330" s="46"/>
      <c r="AO330" s="46"/>
      <c r="AP330" s="46"/>
      <c r="AQ330" s="46"/>
      <c r="AR330" s="46"/>
      <c r="AS330" s="46"/>
      <c r="AT330" s="46"/>
      <c r="AU330" s="46"/>
      <c r="AV330" s="46"/>
      <c r="AW330" s="46"/>
      <c r="AX330" s="46"/>
      <c r="AY330" s="46"/>
      <c r="AZ330" s="46"/>
      <c r="BA330" s="46"/>
      <c r="BB330" s="46"/>
      <c r="BC330" s="46"/>
      <c r="BD330" s="46"/>
      <c r="BE330" s="46"/>
    </row>
    <row r="331" spans="1:57" s="43" customFormat="1" ht="14.4">
      <c r="A331" s="468"/>
      <c r="B331" s="459" t="str">
        <f t="shared" si="50"/>
        <v>Breathing Apparatus Training  new members</v>
      </c>
      <c r="C331" s="134" t="s">
        <v>623</v>
      </c>
      <c r="D331" s="407" t="s">
        <v>571</v>
      </c>
      <c r="E331" s="408">
        <v>54000</v>
      </c>
      <c r="F331" s="139">
        <f t="shared" si="51"/>
        <v>2</v>
      </c>
      <c r="G331" s="348"/>
      <c r="H331" s="273"/>
      <c r="I331" s="417">
        <f t="shared" si="48"/>
        <v>0</v>
      </c>
      <c r="J331" s="418">
        <f t="shared" si="49"/>
        <v>0</v>
      </c>
      <c r="K331" s="99"/>
      <c r="L331" s="124"/>
      <c r="M331" s="125"/>
      <c r="N331" s="126"/>
      <c r="P331" s="46"/>
      <c r="Q331" s="46"/>
      <c r="R331" s="46"/>
      <c r="S331" s="46"/>
      <c r="T331" s="46"/>
      <c r="U331" s="46"/>
      <c r="V331" s="46"/>
      <c r="W331" s="46"/>
      <c r="X331" s="46"/>
      <c r="Y331" s="46"/>
      <c r="Z331" s="46"/>
      <c r="AA331" s="46"/>
      <c r="AB331" s="46"/>
      <c r="AC331" s="46"/>
      <c r="AD331" s="46"/>
      <c r="AE331" s="46"/>
      <c r="AF331" s="46"/>
      <c r="AG331" s="46"/>
      <c r="AH331" s="46"/>
      <c r="AI331" s="46"/>
      <c r="AJ331" s="46"/>
      <c r="AK331" s="46"/>
      <c r="AL331" s="46"/>
      <c r="AM331" s="46"/>
      <c r="AN331" s="46"/>
      <c r="AO331" s="46"/>
      <c r="AP331" s="46"/>
      <c r="AQ331" s="46"/>
      <c r="AR331" s="46"/>
      <c r="AS331" s="46"/>
      <c r="AT331" s="46"/>
      <c r="AU331" s="46"/>
      <c r="AV331" s="46"/>
      <c r="AW331" s="46"/>
      <c r="AX331" s="46"/>
      <c r="AY331" s="46"/>
      <c r="AZ331" s="46"/>
      <c r="BA331" s="46"/>
      <c r="BB331" s="46"/>
      <c r="BC331" s="46"/>
      <c r="BD331" s="46"/>
      <c r="BE331" s="46"/>
    </row>
    <row r="332" spans="1:57" s="43" customFormat="1" ht="14.4">
      <c r="A332" s="468"/>
      <c r="B332" s="459" t="str">
        <f t="shared" si="50"/>
        <v>Breathing Apparatus Training refresher</v>
      </c>
      <c r="C332" s="132" t="s">
        <v>623</v>
      </c>
      <c r="D332" s="407" t="s">
        <v>571</v>
      </c>
      <c r="E332" s="408">
        <v>40500</v>
      </c>
      <c r="F332" s="139">
        <f t="shared" si="51"/>
        <v>1</v>
      </c>
      <c r="G332" s="348"/>
      <c r="H332" s="273"/>
      <c r="I332" s="417">
        <f t="shared" si="48"/>
        <v>0</v>
      </c>
      <c r="J332" s="418">
        <f t="shared" si="49"/>
        <v>0</v>
      </c>
      <c r="K332" s="99"/>
      <c r="L332" s="124"/>
      <c r="M332" s="125"/>
      <c r="N332" s="126"/>
      <c r="P332" s="46"/>
      <c r="Q332" s="46"/>
      <c r="R332" s="46"/>
      <c r="S332" s="46"/>
      <c r="T332" s="46"/>
      <c r="U332" s="46"/>
      <c r="V332" s="46"/>
      <c r="W332" s="46"/>
      <c r="X332" s="46"/>
      <c r="Y332" s="46"/>
      <c r="Z332" s="46"/>
      <c r="AA332" s="46"/>
      <c r="AB332" s="46"/>
      <c r="AC332" s="46"/>
      <c r="AD332" s="46"/>
      <c r="AE332" s="46"/>
      <c r="AF332" s="46"/>
      <c r="AG332" s="46"/>
      <c r="AH332" s="46"/>
      <c r="AI332" s="46"/>
      <c r="AJ332" s="46"/>
      <c r="AK332" s="46"/>
      <c r="AL332" s="46"/>
      <c r="AM332" s="46"/>
      <c r="AN332" s="46"/>
      <c r="AO332" s="46"/>
      <c r="AP332" s="46"/>
      <c r="AQ332" s="46"/>
      <c r="AR332" s="46"/>
      <c r="AS332" s="46"/>
      <c r="AT332" s="46"/>
      <c r="AU332" s="46"/>
      <c r="AV332" s="46"/>
      <c r="AW332" s="46"/>
      <c r="AX332" s="46"/>
      <c r="AY332" s="46"/>
      <c r="AZ332" s="46"/>
      <c r="BA332" s="46"/>
      <c r="BB332" s="46"/>
      <c r="BC332" s="46"/>
      <c r="BD332" s="46"/>
      <c r="BE332" s="46"/>
    </row>
    <row r="333" spans="1:57" s="43" customFormat="1" ht="14.4">
      <c r="A333" s="468"/>
      <c r="B333" s="459" t="str">
        <f t="shared" si="50"/>
        <v>Confined Space Training</v>
      </c>
      <c r="C333" s="134" t="s">
        <v>623</v>
      </c>
      <c r="D333" s="407" t="s">
        <v>571</v>
      </c>
      <c r="E333" s="408">
        <v>9000</v>
      </c>
      <c r="F333" s="139">
        <f t="shared" si="51"/>
        <v>0.5</v>
      </c>
      <c r="G333" s="348"/>
      <c r="H333" s="273"/>
      <c r="I333" s="417">
        <f t="shared" si="48"/>
        <v>0</v>
      </c>
      <c r="J333" s="418">
        <f t="shared" si="49"/>
        <v>0</v>
      </c>
      <c r="K333" s="99"/>
      <c r="L333" s="124"/>
      <c r="M333" s="125"/>
      <c r="N333" s="126"/>
      <c r="P333" s="46"/>
      <c r="Q333" s="46"/>
      <c r="R333" s="46"/>
      <c r="S333" s="46"/>
      <c r="T333" s="46"/>
      <c r="U333" s="46"/>
      <c r="V333" s="46"/>
      <c r="W333" s="46"/>
      <c r="X333" s="46"/>
      <c r="Y333" s="46"/>
      <c r="Z333" s="46"/>
      <c r="AA333" s="46"/>
      <c r="AB333" s="46"/>
      <c r="AC333" s="46"/>
      <c r="AD333" s="46"/>
      <c r="AE333" s="46"/>
      <c r="AF333" s="46"/>
      <c r="AG333" s="46"/>
      <c r="AH333" s="46"/>
      <c r="AI333" s="46"/>
      <c r="AJ333" s="46"/>
      <c r="AK333" s="46"/>
      <c r="AL333" s="46"/>
      <c r="AM333" s="46"/>
      <c r="AN333" s="46"/>
      <c r="AO333" s="46"/>
      <c r="AP333" s="46"/>
      <c r="AQ333" s="46"/>
      <c r="AR333" s="46"/>
      <c r="AS333" s="46"/>
      <c r="AT333" s="46"/>
      <c r="AU333" s="46"/>
      <c r="AV333" s="46"/>
      <c r="AW333" s="46"/>
      <c r="AX333" s="46"/>
      <c r="AY333" s="46"/>
      <c r="AZ333" s="46"/>
      <c r="BA333" s="46"/>
      <c r="BB333" s="46"/>
      <c r="BC333" s="46"/>
      <c r="BD333" s="46"/>
      <c r="BE333" s="46"/>
    </row>
    <row r="334" spans="1:57" s="43" customFormat="1" ht="14.4">
      <c r="A334" s="468"/>
      <c r="B334" s="459" t="str">
        <f t="shared" si="50"/>
        <v xml:space="preserve">Chemical Spill &amp; Atex Awareness </v>
      </c>
      <c r="C334" s="132" t="s">
        <v>623</v>
      </c>
      <c r="D334" s="407" t="s">
        <v>571</v>
      </c>
      <c r="E334" s="408">
        <v>9000</v>
      </c>
      <c r="F334" s="139">
        <f t="shared" si="51"/>
        <v>0.5</v>
      </c>
      <c r="G334" s="348"/>
      <c r="H334" s="273"/>
      <c r="I334" s="417">
        <f t="shared" si="48"/>
        <v>0</v>
      </c>
      <c r="J334" s="418">
        <f t="shared" si="49"/>
        <v>0</v>
      </c>
      <c r="K334" s="99"/>
      <c r="L334" s="124"/>
      <c r="M334" s="125"/>
      <c r="N334" s="126"/>
      <c r="P334" s="46"/>
      <c r="Q334" s="46"/>
      <c r="R334" s="46"/>
      <c r="S334" s="46"/>
      <c r="T334" s="46"/>
      <c r="U334" s="46"/>
      <c r="V334" s="46"/>
      <c r="W334" s="46"/>
      <c r="X334" s="46"/>
      <c r="Y334" s="46"/>
      <c r="Z334" s="46"/>
      <c r="AA334" s="46"/>
      <c r="AB334" s="46"/>
      <c r="AC334" s="46"/>
      <c r="AD334" s="46"/>
      <c r="AE334" s="46"/>
      <c r="AF334" s="46"/>
      <c r="AG334" s="46"/>
      <c r="AH334" s="46"/>
      <c r="AI334" s="46"/>
      <c r="AJ334" s="46"/>
      <c r="AK334" s="46"/>
      <c r="AL334" s="46"/>
      <c r="AM334" s="46"/>
      <c r="AN334" s="46"/>
      <c r="AO334" s="46"/>
      <c r="AP334" s="46"/>
      <c r="AQ334" s="46"/>
      <c r="AR334" s="46"/>
      <c r="AS334" s="46"/>
      <c r="AT334" s="46"/>
      <c r="AU334" s="46"/>
      <c r="AV334" s="46"/>
      <c r="AW334" s="46"/>
      <c r="AX334" s="46"/>
      <c r="AY334" s="46"/>
      <c r="AZ334" s="46"/>
      <c r="BA334" s="46"/>
      <c r="BB334" s="46"/>
      <c r="BC334" s="46"/>
      <c r="BD334" s="46"/>
      <c r="BE334" s="46"/>
    </row>
    <row r="335" spans="1:57" s="43" customFormat="1" ht="14.4">
      <c r="A335" s="468"/>
      <c r="B335" s="459" t="str">
        <f t="shared" si="50"/>
        <v>ERT Lead &amp; scenario Training</v>
      </c>
      <c r="C335" s="134" t="s">
        <v>623</v>
      </c>
      <c r="D335" s="407" t="s">
        <v>571</v>
      </c>
      <c r="E335" s="408">
        <v>25200</v>
      </c>
      <c r="F335" s="139">
        <f t="shared" si="51"/>
        <v>0.3</v>
      </c>
      <c r="G335" s="348"/>
      <c r="H335" s="273"/>
      <c r="I335" s="417">
        <f t="shared" si="48"/>
        <v>0</v>
      </c>
      <c r="J335" s="418">
        <f t="shared" si="49"/>
        <v>0</v>
      </c>
      <c r="K335" s="99"/>
      <c r="L335" s="124"/>
      <c r="M335" s="125"/>
      <c r="N335" s="126"/>
      <c r="P335" s="46"/>
      <c r="Q335" s="46"/>
      <c r="R335" s="46"/>
      <c r="S335" s="46"/>
      <c r="T335" s="46"/>
      <c r="U335" s="46"/>
      <c r="V335" s="46"/>
      <c r="W335" s="46"/>
      <c r="X335" s="46"/>
      <c r="Y335" s="46"/>
      <c r="Z335" s="46"/>
      <c r="AA335" s="46"/>
      <c r="AB335" s="46"/>
      <c r="AC335" s="46"/>
      <c r="AD335" s="46"/>
      <c r="AE335" s="46"/>
      <c r="AF335" s="46"/>
      <c r="AG335" s="46"/>
      <c r="AH335" s="46"/>
      <c r="AI335" s="46"/>
      <c r="AJ335" s="46"/>
      <c r="AK335" s="46"/>
      <c r="AL335" s="46"/>
      <c r="AM335" s="46"/>
      <c r="AN335" s="46"/>
      <c r="AO335" s="46"/>
      <c r="AP335" s="46"/>
      <c r="AQ335" s="46"/>
      <c r="AR335" s="46"/>
      <c r="AS335" s="46"/>
      <c r="AT335" s="46"/>
      <c r="AU335" s="46"/>
      <c r="AV335" s="46"/>
      <c r="AW335" s="46"/>
      <c r="AX335" s="46"/>
      <c r="AY335" s="46"/>
      <c r="AZ335" s="46"/>
      <c r="BA335" s="46"/>
      <c r="BB335" s="46"/>
      <c r="BC335" s="46"/>
      <c r="BD335" s="46"/>
      <c r="BE335" s="46"/>
    </row>
    <row r="336" spans="1:57" s="43" customFormat="1" ht="14.4">
      <c r="A336" s="462"/>
      <c r="B336" s="459" t="str">
        <f t="shared" si="50"/>
        <v>ISO 45001 lead auditor  Training CQI and IRCA</v>
      </c>
      <c r="C336" s="132" t="s">
        <v>624</v>
      </c>
      <c r="D336" s="407" t="s">
        <v>571</v>
      </c>
      <c r="E336" s="408">
        <v>1065</v>
      </c>
      <c r="F336" s="139">
        <f t="shared" si="51"/>
        <v>5</v>
      </c>
      <c r="G336" s="410"/>
      <c r="H336" s="411"/>
      <c r="I336" s="417">
        <f t="shared" ref="I336:I337" si="52">H336/(364-104)</f>
        <v>0</v>
      </c>
      <c r="J336" s="418">
        <f t="shared" ref="J336:J337" si="53">G336*I336</f>
        <v>0</v>
      </c>
      <c r="K336" s="99"/>
      <c r="L336" s="124"/>
      <c r="M336" s="125"/>
      <c r="N336" s="126"/>
      <c r="P336" s="46"/>
      <c r="Q336" s="46"/>
      <c r="R336" s="46"/>
      <c r="S336" s="46"/>
      <c r="T336" s="46"/>
      <c r="U336" s="46"/>
      <c r="V336" s="46"/>
      <c r="W336" s="46"/>
      <c r="X336" s="46"/>
      <c r="Y336" s="46"/>
      <c r="Z336" s="46"/>
      <c r="AA336" s="46"/>
      <c r="AB336" s="46"/>
      <c r="AC336" s="46"/>
      <c r="AD336" s="46"/>
      <c r="AE336" s="46"/>
      <c r="AF336" s="46"/>
      <c r="AG336" s="46"/>
      <c r="AH336" s="46"/>
      <c r="AI336" s="46"/>
      <c r="AJ336" s="46"/>
      <c r="AK336" s="46"/>
      <c r="AL336" s="46"/>
      <c r="AM336" s="46"/>
      <c r="AN336" s="46"/>
      <c r="AO336" s="46"/>
      <c r="AP336" s="46"/>
      <c r="AQ336" s="46"/>
      <c r="AR336" s="46"/>
      <c r="AS336" s="46"/>
      <c r="AT336" s="46"/>
      <c r="AU336" s="46"/>
      <c r="AV336" s="46"/>
      <c r="AW336" s="46"/>
      <c r="AX336" s="46"/>
      <c r="AY336" s="46"/>
      <c r="AZ336" s="46"/>
      <c r="BA336" s="46"/>
      <c r="BB336" s="46"/>
      <c r="BC336" s="46"/>
      <c r="BD336" s="46"/>
      <c r="BE336" s="46"/>
    </row>
    <row r="337" spans="1:57" s="43" customFormat="1" ht="14.4">
      <c r="A337" s="462"/>
      <c r="B337" s="459" t="str">
        <f t="shared" si="50"/>
        <v xml:space="preserve">ISO 14001:2015 IEMA Lead Environmental auditor </v>
      </c>
      <c r="C337" s="134" t="s">
        <v>624</v>
      </c>
      <c r="D337" s="407" t="s">
        <v>571</v>
      </c>
      <c r="E337" s="408">
        <v>1125</v>
      </c>
      <c r="F337" s="139">
        <f t="shared" si="51"/>
        <v>5</v>
      </c>
      <c r="G337" s="410"/>
      <c r="H337" s="411"/>
      <c r="I337" s="417">
        <f t="shared" si="52"/>
        <v>0</v>
      </c>
      <c r="J337" s="418">
        <f t="shared" si="53"/>
        <v>0</v>
      </c>
      <c r="K337" s="99"/>
      <c r="L337" s="124"/>
      <c r="M337" s="125"/>
      <c r="N337" s="126"/>
      <c r="P337" s="46"/>
      <c r="Q337" s="46"/>
      <c r="R337" s="46"/>
      <c r="S337" s="46"/>
      <c r="T337" s="46"/>
      <c r="U337" s="46"/>
      <c r="V337" s="46"/>
      <c r="W337" s="46"/>
      <c r="X337" s="46"/>
      <c r="Y337" s="46"/>
      <c r="Z337" s="46"/>
      <c r="AA337" s="46"/>
      <c r="AB337" s="46"/>
      <c r="AC337" s="46"/>
      <c r="AD337" s="46"/>
      <c r="AE337" s="46"/>
      <c r="AF337" s="46"/>
      <c r="AG337" s="46"/>
      <c r="AH337" s="46"/>
      <c r="AI337" s="46"/>
      <c r="AJ337" s="46"/>
      <c r="AK337" s="46"/>
      <c r="AL337" s="46"/>
      <c r="AM337" s="46"/>
      <c r="AN337" s="46"/>
      <c r="AO337" s="46"/>
      <c r="AP337" s="46"/>
      <c r="AQ337" s="46"/>
      <c r="AR337" s="46"/>
      <c r="AS337" s="46"/>
      <c r="AT337" s="46"/>
      <c r="AU337" s="46"/>
      <c r="AV337" s="46"/>
      <c r="AW337" s="46"/>
      <c r="AX337" s="46"/>
      <c r="AY337" s="46"/>
      <c r="AZ337" s="46"/>
      <c r="BA337" s="46"/>
      <c r="BB337" s="46"/>
      <c r="BC337" s="46"/>
      <c r="BD337" s="46"/>
      <c r="BE337" s="46"/>
    </row>
    <row r="338" spans="1:57" s="43" customFormat="1" ht="14.4">
      <c r="A338" s="462"/>
      <c r="B338" s="459" t="str">
        <f t="shared" si="50"/>
        <v xml:space="preserve">NEBOSH L6 diploma for occ health and safety management professionals </v>
      </c>
      <c r="C338" s="132" t="s">
        <v>624</v>
      </c>
      <c r="D338" s="407" t="s">
        <v>571</v>
      </c>
      <c r="E338" s="408">
        <v>1800</v>
      </c>
      <c r="F338" s="139">
        <f t="shared" si="51"/>
        <v>5</v>
      </c>
      <c r="G338" s="410"/>
      <c r="H338" s="411"/>
      <c r="I338" s="417">
        <f t="shared" ref="I338:I373" si="54">H338/(364-104)</f>
        <v>0</v>
      </c>
      <c r="J338" s="418">
        <f t="shared" ref="J338:J373" si="55">G338*I338</f>
        <v>0</v>
      </c>
      <c r="K338" s="99"/>
      <c r="L338" s="124"/>
      <c r="M338" s="125"/>
      <c r="N338" s="126"/>
      <c r="P338" s="46"/>
      <c r="Q338" s="46"/>
      <c r="R338" s="46"/>
      <c r="S338" s="46"/>
      <c r="T338" s="46"/>
      <c r="U338" s="46"/>
      <c r="V338" s="46"/>
      <c r="W338" s="46"/>
      <c r="X338" s="46"/>
      <c r="Y338" s="46"/>
      <c r="Z338" s="46"/>
      <c r="AA338" s="46"/>
      <c r="AB338" s="46"/>
      <c r="AC338" s="46"/>
      <c r="AD338" s="46"/>
      <c r="AE338" s="46"/>
      <c r="AF338" s="46"/>
      <c r="AG338" s="46"/>
      <c r="AH338" s="46"/>
      <c r="AI338" s="46"/>
      <c r="AJ338" s="46"/>
      <c r="AK338" s="46"/>
      <c r="AL338" s="46"/>
      <c r="AM338" s="46"/>
      <c r="AN338" s="46"/>
      <c r="AO338" s="46"/>
      <c r="AP338" s="46"/>
      <c r="AQ338" s="46"/>
      <c r="AR338" s="46"/>
      <c r="AS338" s="46"/>
      <c r="AT338" s="46"/>
      <c r="AU338" s="46"/>
      <c r="AV338" s="46"/>
      <c r="AW338" s="46"/>
      <c r="AX338" s="46"/>
      <c r="AY338" s="46"/>
      <c r="AZ338" s="46"/>
      <c r="BA338" s="46"/>
      <c r="BB338" s="46"/>
      <c r="BC338" s="46"/>
      <c r="BD338" s="46"/>
      <c r="BE338" s="46"/>
    </row>
    <row r="339" spans="1:57" s="43" customFormat="1" ht="14.4">
      <c r="A339" s="462"/>
      <c r="B339" s="459" t="str">
        <f t="shared" si="50"/>
        <v>Accident Investigation Training</v>
      </c>
      <c r="C339" s="134" t="s">
        <v>625</v>
      </c>
      <c r="D339" s="407" t="s">
        <v>571</v>
      </c>
      <c r="E339" s="408">
        <v>2250</v>
      </c>
      <c r="F339" s="139">
        <f t="shared" si="51"/>
        <v>1</v>
      </c>
      <c r="G339" s="410"/>
      <c r="H339" s="411"/>
      <c r="I339" s="417">
        <f t="shared" si="54"/>
        <v>0</v>
      </c>
      <c r="J339" s="418">
        <f t="shared" si="55"/>
        <v>0</v>
      </c>
      <c r="K339" s="99"/>
      <c r="L339" s="124"/>
      <c r="M339" s="125"/>
      <c r="N339" s="126"/>
      <c r="P339" s="46"/>
      <c r="Q339" s="46"/>
      <c r="R339" s="46"/>
      <c r="S339" s="46"/>
      <c r="T339" s="46"/>
      <c r="U339" s="46"/>
      <c r="V339" s="46"/>
      <c r="W339" s="46"/>
      <c r="X339" s="46"/>
      <c r="Y339" s="46"/>
      <c r="Z339" s="46"/>
      <c r="AA339" s="46"/>
      <c r="AB339" s="46"/>
      <c r="AC339" s="46"/>
      <c r="AD339" s="46"/>
      <c r="AE339" s="46"/>
      <c r="AF339" s="46"/>
      <c r="AG339" s="46"/>
      <c r="AH339" s="46"/>
      <c r="AI339" s="46"/>
      <c r="AJ339" s="46"/>
      <c r="AK339" s="46"/>
      <c r="AL339" s="46"/>
      <c r="AM339" s="46"/>
      <c r="AN339" s="46"/>
      <c r="AO339" s="46"/>
      <c r="AP339" s="46"/>
      <c r="AQ339" s="46"/>
      <c r="AR339" s="46"/>
      <c r="AS339" s="46"/>
      <c r="AT339" s="46"/>
      <c r="AU339" s="46"/>
      <c r="AV339" s="46"/>
      <c r="AW339" s="46"/>
      <c r="AX339" s="46"/>
      <c r="AY339" s="46"/>
      <c r="AZ339" s="46"/>
      <c r="BA339" s="46"/>
      <c r="BB339" s="46"/>
      <c r="BC339" s="46"/>
      <c r="BD339" s="46"/>
      <c r="BE339" s="46"/>
    </row>
    <row r="340" spans="1:57" s="43" customFormat="1" ht="14.4">
      <c r="A340" s="462"/>
      <c r="B340" s="459" t="str">
        <f t="shared" si="50"/>
        <v>Safety Representative Training</v>
      </c>
      <c r="C340" s="132" t="s">
        <v>626</v>
      </c>
      <c r="D340" s="407" t="s">
        <v>571</v>
      </c>
      <c r="E340" s="408">
        <v>3750</v>
      </c>
      <c r="F340" s="139">
        <f t="shared" si="51"/>
        <v>0.5</v>
      </c>
      <c r="G340" s="410"/>
      <c r="H340" s="411"/>
      <c r="I340" s="417">
        <f t="shared" si="54"/>
        <v>0</v>
      </c>
      <c r="J340" s="418">
        <f t="shared" si="55"/>
        <v>0</v>
      </c>
      <c r="K340" s="99"/>
      <c r="L340" s="124"/>
      <c r="M340" s="125"/>
      <c r="N340" s="126"/>
      <c r="P340" s="46"/>
      <c r="Q340" s="46"/>
      <c r="R340" s="46"/>
      <c r="S340" s="46"/>
      <c r="T340" s="46"/>
      <c r="U340" s="46"/>
      <c r="V340" s="46"/>
      <c r="W340" s="46"/>
      <c r="X340" s="46"/>
      <c r="Y340" s="46"/>
      <c r="Z340" s="46"/>
      <c r="AA340" s="46"/>
      <c r="AB340" s="46"/>
      <c r="AC340" s="46"/>
      <c r="AD340" s="46"/>
      <c r="AE340" s="46"/>
      <c r="AF340" s="46"/>
      <c r="AG340" s="46"/>
      <c r="AH340" s="46"/>
      <c r="AI340" s="46"/>
      <c r="AJ340" s="46"/>
      <c r="AK340" s="46"/>
      <c r="AL340" s="46"/>
      <c r="AM340" s="46"/>
      <c r="AN340" s="46"/>
      <c r="AO340" s="46"/>
      <c r="AP340" s="46"/>
      <c r="AQ340" s="46"/>
      <c r="AR340" s="46"/>
      <c r="AS340" s="46"/>
      <c r="AT340" s="46"/>
      <c r="AU340" s="46"/>
      <c r="AV340" s="46"/>
      <c r="AW340" s="46"/>
      <c r="AX340" s="46"/>
      <c r="AY340" s="46"/>
      <c r="AZ340" s="46"/>
      <c r="BA340" s="46"/>
      <c r="BB340" s="46"/>
      <c r="BC340" s="46"/>
      <c r="BD340" s="46"/>
      <c r="BE340" s="46"/>
    </row>
    <row r="341" spans="1:57" s="43" customFormat="1" ht="14.4">
      <c r="A341" s="462"/>
      <c r="B341" s="459" t="str">
        <f t="shared" si="50"/>
        <v>Working at Heights (Safe use of Ladders)</v>
      </c>
      <c r="C341" s="134" t="s">
        <v>626</v>
      </c>
      <c r="D341" s="407" t="s">
        <v>571</v>
      </c>
      <c r="E341" s="408">
        <v>1875</v>
      </c>
      <c r="F341" s="139">
        <f t="shared" si="51"/>
        <v>0.8</v>
      </c>
      <c r="G341" s="410"/>
      <c r="H341" s="411"/>
      <c r="I341" s="417">
        <f t="shared" si="54"/>
        <v>0</v>
      </c>
      <c r="J341" s="418">
        <f t="shared" si="55"/>
        <v>0</v>
      </c>
      <c r="K341" s="99"/>
      <c r="L341" s="124"/>
      <c r="M341" s="125"/>
      <c r="N341" s="126"/>
      <c r="P341" s="46"/>
      <c r="Q341" s="46"/>
      <c r="R341" s="46"/>
      <c r="S341" s="46"/>
      <c r="T341" s="46"/>
      <c r="U341" s="46"/>
      <c r="V341" s="46"/>
      <c r="W341" s="46"/>
      <c r="X341" s="46"/>
      <c r="Y341" s="46"/>
      <c r="Z341" s="46"/>
      <c r="AA341" s="46"/>
      <c r="AB341" s="46"/>
      <c r="AC341" s="46"/>
      <c r="AD341" s="46"/>
      <c r="AE341" s="46"/>
      <c r="AF341" s="46"/>
      <c r="AG341" s="46"/>
      <c r="AH341" s="46"/>
      <c r="AI341" s="46"/>
      <c r="AJ341" s="46"/>
      <c r="AK341" s="46"/>
      <c r="AL341" s="46"/>
      <c r="AM341" s="46"/>
      <c r="AN341" s="46"/>
      <c r="AO341" s="46"/>
      <c r="AP341" s="46"/>
      <c r="AQ341" s="46"/>
      <c r="AR341" s="46"/>
      <c r="AS341" s="46"/>
      <c r="AT341" s="46"/>
      <c r="AU341" s="46"/>
      <c r="AV341" s="46"/>
      <c r="AW341" s="46"/>
      <c r="AX341" s="46"/>
      <c r="AY341" s="46"/>
      <c r="AZ341" s="46"/>
      <c r="BA341" s="46"/>
      <c r="BB341" s="46"/>
      <c r="BC341" s="46"/>
      <c r="BD341" s="46"/>
      <c r="BE341" s="46"/>
    </row>
    <row r="342" spans="1:57" s="43" customFormat="1" ht="14.4">
      <c r="A342" s="468"/>
      <c r="B342" s="459" t="str">
        <f t="shared" si="50"/>
        <v>Risk Assessment Training</v>
      </c>
      <c r="C342" s="132" t="s">
        <v>627</v>
      </c>
      <c r="D342" s="407" t="s">
        <v>573</v>
      </c>
      <c r="E342" s="408"/>
      <c r="F342" s="139"/>
      <c r="G342" s="410">
        <v>1</v>
      </c>
      <c r="H342" s="411">
        <v>85000</v>
      </c>
      <c r="I342" s="417">
        <f t="shared" si="54"/>
        <v>326.92307692307691</v>
      </c>
      <c r="J342" s="418">
        <f t="shared" si="55"/>
        <v>326.92307692307691</v>
      </c>
      <c r="K342" s="99"/>
      <c r="L342" s="124"/>
      <c r="M342" s="125"/>
      <c r="N342" s="126"/>
      <c r="P342" s="46"/>
      <c r="Q342" s="46"/>
      <c r="R342" s="46"/>
      <c r="S342" s="46"/>
      <c r="T342" s="46"/>
      <c r="U342" s="46"/>
      <c r="V342" s="46"/>
      <c r="W342" s="46"/>
      <c r="X342" s="46"/>
      <c r="Y342" s="46"/>
      <c r="Z342" s="46"/>
      <c r="AA342" s="46"/>
      <c r="AB342" s="46"/>
      <c r="AC342" s="46"/>
      <c r="AD342" s="46"/>
      <c r="AE342" s="46"/>
      <c r="AF342" s="46"/>
      <c r="AG342" s="46"/>
      <c r="AH342" s="46"/>
      <c r="AI342" s="46"/>
      <c r="AJ342" s="46"/>
      <c r="AK342" s="46"/>
      <c r="AL342" s="46"/>
      <c r="AM342" s="46"/>
      <c r="AN342" s="46"/>
      <c r="AO342" s="46"/>
      <c r="AP342" s="46"/>
      <c r="AQ342" s="46"/>
      <c r="AR342" s="46"/>
      <c r="AS342" s="46"/>
      <c r="AT342" s="46"/>
      <c r="AU342" s="46"/>
      <c r="AV342" s="46"/>
      <c r="AW342" s="46"/>
      <c r="AX342" s="46"/>
      <c r="AY342" s="46"/>
      <c r="AZ342" s="46"/>
      <c r="BA342" s="46"/>
      <c r="BB342" s="46"/>
      <c r="BC342" s="46"/>
      <c r="BD342" s="46"/>
      <c r="BE342" s="46"/>
    </row>
    <row r="343" spans="1:57" s="43" customFormat="1" ht="14.4">
      <c r="A343" s="462"/>
      <c r="B343" s="459" t="str">
        <f t="shared" si="50"/>
        <v>DGSA Training</v>
      </c>
      <c r="C343" s="406" t="s">
        <v>628</v>
      </c>
      <c r="D343" s="407" t="s">
        <v>571</v>
      </c>
      <c r="E343" s="408">
        <v>4350</v>
      </c>
      <c r="F343" s="139">
        <f t="shared" ref="F343:F361" si="56">D155</f>
        <v>5</v>
      </c>
      <c r="G343" s="410"/>
      <c r="H343" s="411"/>
      <c r="I343" s="417">
        <f t="shared" si="54"/>
        <v>0</v>
      </c>
      <c r="J343" s="418">
        <f t="shared" si="55"/>
        <v>0</v>
      </c>
      <c r="K343" s="99"/>
      <c r="L343" s="124"/>
      <c r="M343" s="125"/>
      <c r="N343" s="126"/>
      <c r="P343" s="46"/>
      <c r="Q343" s="46"/>
      <c r="R343" s="46"/>
      <c r="S343" s="46"/>
      <c r="T343" s="46"/>
      <c r="U343" s="46"/>
      <c r="V343" s="46"/>
      <c r="W343" s="46"/>
      <c r="X343" s="46"/>
      <c r="Y343" s="46"/>
      <c r="Z343" s="46"/>
      <c r="AA343" s="46"/>
      <c r="AB343" s="46"/>
      <c r="AC343" s="46"/>
      <c r="AD343" s="46"/>
      <c r="AE343" s="46"/>
      <c r="AF343" s="46"/>
      <c r="AG343" s="46"/>
      <c r="AH343" s="46"/>
      <c r="AI343" s="46"/>
      <c r="AJ343" s="46"/>
      <c r="AK343" s="46"/>
      <c r="AL343" s="46"/>
      <c r="AM343" s="46"/>
      <c r="AN343" s="46"/>
      <c r="AO343" s="46"/>
      <c r="AP343" s="46"/>
      <c r="AQ343" s="46"/>
      <c r="AR343" s="46"/>
      <c r="AS343" s="46"/>
      <c r="AT343" s="46"/>
      <c r="AU343" s="46"/>
      <c r="AV343" s="46"/>
      <c r="AW343" s="46"/>
      <c r="AX343" s="46"/>
      <c r="AY343" s="46"/>
      <c r="AZ343" s="46"/>
      <c r="BA343" s="46"/>
      <c r="BB343" s="46"/>
      <c r="BC343" s="46"/>
      <c r="BD343" s="46"/>
      <c r="BE343" s="46"/>
    </row>
    <row r="344" spans="1:57" s="43" customFormat="1" ht="14.4">
      <c r="A344" s="462"/>
      <c r="B344" s="459" t="str">
        <f t="shared" si="50"/>
        <v>IOSH Temporary works coordination course</v>
      </c>
      <c r="C344" s="132" t="s">
        <v>624</v>
      </c>
      <c r="D344" s="407" t="s">
        <v>571</v>
      </c>
      <c r="E344" s="408">
        <v>1575</v>
      </c>
      <c r="F344" s="139">
        <f t="shared" si="56"/>
        <v>5</v>
      </c>
      <c r="G344" s="410"/>
      <c r="H344" s="411"/>
      <c r="I344" s="417">
        <f t="shared" si="54"/>
        <v>0</v>
      </c>
      <c r="J344" s="418">
        <f t="shared" si="55"/>
        <v>0</v>
      </c>
      <c r="K344" s="99"/>
      <c r="L344" s="124"/>
      <c r="M344" s="125"/>
      <c r="N344" s="126"/>
      <c r="P344" s="46"/>
      <c r="Q344" s="46"/>
      <c r="R344" s="46"/>
      <c r="S344" s="46"/>
      <c r="T344" s="46"/>
      <c r="U344" s="46"/>
      <c r="V344" s="46"/>
      <c r="W344" s="46"/>
      <c r="X344" s="46"/>
      <c r="Y344" s="46"/>
      <c r="Z344" s="46"/>
      <c r="AA344" s="46"/>
      <c r="AB344" s="46"/>
      <c r="AC344" s="46"/>
      <c r="AD344" s="46"/>
      <c r="AE344" s="46"/>
      <c r="AF344" s="46"/>
      <c r="AG344" s="46"/>
      <c r="AH344" s="46"/>
      <c r="AI344" s="46"/>
      <c r="AJ344" s="46"/>
      <c r="AK344" s="46"/>
      <c r="AL344" s="46"/>
      <c r="AM344" s="46"/>
      <c r="AN344" s="46"/>
      <c r="AO344" s="46"/>
      <c r="AP344" s="46"/>
      <c r="AQ344" s="46"/>
      <c r="AR344" s="46"/>
      <c r="AS344" s="46"/>
      <c r="AT344" s="46"/>
      <c r="AU344" s="46"/>
      <c r="AV344" s="46"/>
      <c r="AW344" s="46"/>
      <c r="AX344" s="46"/>
      <c r="AY344" s="46"/>
      <c r="AZ344" s="46"/>
      <c r="BA344" s="46"/>
      <c r="BB344" s="46"/>
      <c r="BC344" s="46"/>
      <c r="BD344" s="46"/>
      <c r="BE344" s="46"/>
    </row>
    <row r="345" spans="1:57" s="43" customFormat="1" ht="14.4">
      <c r="A345" s="468"/>
      <c r="B345" s="459" t="str">
        <f t="shared" si="50"/>
        <v>Face Fit Testing</v>
      </c>
      <c r="C345" s="134" t="s">
        <v>623</v>
      </c>
      <c r="D345" s="407" t="s">
        <v>571</v>
      </c>
      <c r="E345" s="408">
        <v>87000</v>
      </c>
      <c r="F345" s="139">
        <f t="shared" si="56"/>
        <v>0.3</v>
      </c>
      <c r="G345" s="410"/>
      <c r="H345" s="411"/>
      <c r="I345" s="417">
        <f t="shared" si="54"/>
        <v>0</v>
      </c>
      <c r="J345" s="418">
        <f t="shared" si="55"/>
        <v>0</v>
      </c>
      <c r="K345" s="99"/>
      <c r="L345" s="124"/>
      <c r="M345" s="125"/>
      <c r="N345" s="126"/>
      <c r="P345" s="46"/>
      <c r="Q345" s="46"/>
      <c r="R345" s="46"/>
      <c r="S345" s="46"/>
      <c r="T345" s="46"/>
      <c r="U345" s="46"/>
      <c r="V345" s="46"/>
      <c r="W345" s="46"/>
      <c r="X345" s="46"/>
      <c r="Y345" s="46"/>
      <c r="Z345" s="46"/>
      <c r="AA345" s="46"/>
      <c r="AB345" s="46"/>
      <c r="AC345" s="46"/>
      <c r="AD345" s="46"/>
      <c r="AE345" s="46"/>
      <c r="AF345" s="46"/>
      <c r="AG345" s="46"/>
      <c r="AH345" s="46"/>
      <c r="AI345" s="46"/>
      <c r="AJ345" s="46"/>
      <c r="AK345" s="46"/>
      <c r="AL345" s="46"/>
      <c r="AM345" s="46"/>
      <c r="AN345" s="46"/>
      <c r="AO345" s="46"/>
      <c r="AP345" s="46"/>
      <c r="AQ345" s="46"/>
      <c r="AR345" s="46"/>
      <c r="AS345" s="46"/>
      <c r="AT345" s="46"/>
      <c r="AU345" s="46"/>
      <c r="AV345" s="46"/>
      <c r="AW345" s="46"/>
      <c r="AX345" s="46"/>
      <c r="AY345" s="46"/>
      <c r="AZ345" s="46"/>
      <c r="BA345" s="46"/>
      <c r="BB345" s="46"/>
      <c r="BC345" s="46"/>
      <c r="BD345" s="46"/>
      <c r="BE345" s="46"/>
    </row>
    <row r="346" spans="1:57" s="43" customFormat="1" ht="14.4">
      <c r="A346" s="462"/>
      <c r="B346" s="459" t="str">
        <f t="shared" si="50"/>
        <v xml:space="preserve">Manual Handling Trainer </v>
      </c>
      <c r="C346" s="132" t="s">
        <v>626</v>
      </c>
      <c r="D346" s="407" t="s">
        <v>571</v>
      </c>
      <c r="E346" s="408">
        <v>1185</v>
      </c>
      <c r="F346" s="139">
        <f t="shared" si="56"/>
        <v>2</v>
      </c>
      <c r="G346" s="410"/>
      <c r="H346" s="411"/>
      <c r="I346" s="417">
        <f t="shared" si="54"/>
        <v>0</v>
      </c>
      <c r="J346" s="418">
        <f t="shared" si="55"/>
        <v>0</v>
      </c>
      <c r="K346" s="99"/>
      <c r="L346" s="124"/>
      <c r="M346" s="125"/>
      <c r="N346" s="126"/>
      <c r="P346" s="46"/>
      <c r="Q346" s="46"/>
      <c r="R346" s="46"/>
      <c r="S346" s="46"/>
      <c r="T346" s="46"/>
      <c r="U346" s="46"/>
      <c r="V346" s="46"/>
      <c r="W346" s="46"/>
      <c r="X346" s="46"/>
      <c r="Y346" s="46"/>
      <c r="Z346" s="46"/>
      <c r="AA346" s="46"/>
      <c r="AB346" s="46"/>
      <c r="AC346" s="46"/>
      <c r="AD346" s="46"/>
      <c r="AE346" s="46"/>
      <c r="AF346" s="46"/>
      <c r="AG346" s="46"/>
      <c r="AH346" s="46"/>
      <c r="AI346" s="46"/>
      <c r="AJ346" s="46"/>
      <c r="AK346" s="46"/>
      <c r="AL346" s="46"/>
      <c r="AM346" s="46"/>
      <c r="AN346" s="46"/>
      <c r="AO346" s="46"/>
      <c r="AP346" s="46"/>
      <c r="AQ346" s="46"/>
      <c r="AR346" s="46"/>
      <c r="AS346" s="46"/>
      <c r="AT346" s="46"/>
      <c r="AU346" s="46"/>
      <c r="AV346" s="46"/>
      <c r="AW346" s="46"/>
      <c r="AX346" s="46"/>
      <c r="AY346" s="46"/>
      <c r="AZ346" s="46"/>
      <c r="BA346" s="46"/>
      <c r="BB346" s="46"/>
      <c r="BC346" s="46"/>
      <c r="BD346" s="46"/>
      <c r="BE346" s="46"/>
    </row>
    <row r="347" spans="1:57" s="43" customFormat="1" ht="14.4">
      <c r="A347" s="468"/>
      <c r="B347" s="459" t="str">
        <f t="shared" si="50"/>
        <v>Fire Warden/Marshal</v>
      </c>
      <c r="C347" s="406" t="s">
        <v>623</v>
      </c>
      <c r="D347" s="407" t="s">
        <v>571</v>
      </c>
      <c r="E347" s="408">
        <v>4455</v>
      </c>
      <c r="F347" s="139">
        <f t="shared" si="56"/>
        <v>0.8</v>
      </c>
      <c r="G347" s="410"/>
      <c r="H347" s="411"/>
      <c r="I347" s="417">
        <f t="shared" si="54"/>
        <v>0</v>
      </c>
      <c r="J347" s="418">
        <f t="shared" si="55"/>
        <v>0</v>
      </c>
      <c r="K347" s="99"/>
      <c r="L347" s="124"/>
      <c r="M347" s="125"/>
      <c r="N347" s="126"/>
      <c r="P347" s="46"/>
      <c r="Q347" s="46"/>
      <c r="R347" s="46"/>
      <c r="S347" s="46"/>
      <c r="T347" s="46"/>
      <c r="U347" s="46"/>
      <c r="V347" s="46"/>
      <c r="W347" s="46"/>
      <c r="X347" s="46"/>
      <c r="Y347" s="46"/>
      <c r="Z347" s="46"/>
      <c r="AA347" s="46"/>
      <c r="AB347" s="46"/>
      <c r="AC347" s="46"/>
      <c r="AD347" s="46"/>
      <c r="AE347" s="46"/>
      <c r="AF347" s="46"/>
      <c r="AG347" s="46"/>
      <c r="AH347" s="46"/>
      <c r="AI347" s="46"/>
      <c r="AJ347" s="46"/>
      <c r="AK347" s="46"/>
      <c r="AL347" s="46"/>
      <c r="AM347" s="46"/>
      <c r="AN347" s="46"/>
      <c r="AO347" s="46"/>
      <c r="AP347" s="46"/>
      <c r="AQ347" s="46"/>
      <c r="AR347" s="46"/>
      <c r="AS347" s="46"/>
      <c r="AT347" s="46"/>
      <c r="AU347" s="46"/>
      <c r="AV347" s="46"/>
      <c r="AW347" s="46"/>
      <c r="AX347" s="46"/>
      <c r="AY347" s="46"/>
      <c r="AZ347" s="46"/>
      <c r="BA347" s="46"/>
      <c r="BB347" s="46"/>
      <c r="BC347" s="46"/>
      <c r="BD347" s="46"/>
      <c r="BE347" s="46"/>
    </row>
    <row r="348" spans="1:57" s="43" customFormat="1" ht="14.4">
      <c r="A348" s="468"/>
      <c r="B348" s="459" t="str">
        <f t="shared" si="50"/>
        <v>3 Day FAR</v>
      </c>
      <c r="C348" s="132" t="s">
        <v>623</v>
      </c>
      <c r="D348" s="407" t="s">
        <v>571</v>
      </c>
      <c r="E348" s="408">
        <v>14400</v>
      </c>
      <c r="F348" s="139">
        <f t="shared" si="56"/>
        <v>3</v>
      </c>
      <c r="G348" s="410"/>
      <c r="H348" s="411"/>
      <c r="I348" s="417">
        <f t="shared" si="54"/>
        <v>0</v>
      </c>
      <c r="J348" s="418">
        <f t="shared" si="55"/>
        <v>0</v>
      </c>
      <c r="K348" s="99"/>
      <c r="L348" s="124"/>
      <c r="M348" s="125"/>
      <c r="N348" s="126"/>
      <c r="P348" s="46"/>
      <c r="Q348" s="46"/>
      <c r="R348" s="46"/>
      <c r="S348" s="46"/>
      <c r="T348" s="46"/>
      <c r="U348" s="46"/>
      <c r="V348" s="46"/>
      <c r="W348" s="46"/>
      <c r="X348" s="46"/>
      <c r="Y348" s="46"/>
      <c r="Z348" s="46"/>
      <c r="AA348" s="46"/>
      <c r="AB348" s="46"/>
      <c r="AC348" s="46"/>
      <c r="AD348" s="46"/>
      <c r="AE348" s="46"/>
      <c r="AF348" s="46"/>
      <c r="AG348" s="46"/>
      <c r="AH348" s="46"/>
      <c r="AI348" s="46"/>
      <c r="AJ348" s="46"/>
      <c r="AK348" s="46"/>
      <c r="AL348" s="46"/>
      <c r="AM348" s="46"/>
      <c r="AN348" s="46"/>
      <c r="AO348" s="46"/>
      <c r="AP348" s="46"/>
      <c r="AQ348" s="46"/>
      <c r="AR348" s="46"/>
      <c r="AS348" s="46"/>
      <c r="AT348" s="46"/>
      <c r="AU348" s="46"/>
      <c r="AV348" s="46"/>
      <c r="AW348" s="46"/>
      <c r="AX348" s="46"/>
      <c r="AY348" s="46"/>
      <c r="AZ348" s="46"/>
      <c r="BA348" s="46"/>
      <c r="BB348" s="46"/>
      <c r="BC348" s="46"/>
      <c r="BD348" s="46"/>
      <c r="BE348" s="46"/>
    </row>
    <row r="349" spans="1:57" s="43" customFormat="1" ht="14.4">
      <c r="A349" s="468"/>
      <c r="B349" s="459" t="str">
        <f t="shared" si="50"/>
        <v>2 Day FAR Refresher</v>
      </c>
      <c r="C349" s="134" t="s">
        <v>623</v>
      </c>
      <c r="D349" s="407" t="s">
        <v>571</v>
      </c>
      <c r="E349" s="408">
        <v>21600</v>
      </c>
      <c r="F349" s="139">
        <f t="shared" si="56"/>
        <v>2</v>
      </c>
      <c r="G349" s="410"/>
      <c r="H349" s="411"/>
      <c r="I349" s="417">
        <f t="shared" si="54"/>
        <v>0</v>
      </c>
      <c r="J349" s="418">
        <f t="shared" si="55"/>
        <v>0</v>
      </c>
      <c r="K349" s="99"/>
      <c r="L349" s="124"/>
      <c r="M349" s="125"/>
      <c r="N349" s="126"/>
      <c r="P349" s="46"/>
      <c r="Q349" s="46"/>
      <c r="R349" s="46"/>
      <c r="S349" s="46"/>
      <c r="T349" s="46"/>
      <c r="U349" s="46"/>
      <c r="V349" s="46"/>
      <c r="W349" s="46"/>
      <c r="X349" s="46"/>
      <c r="Y349" s="46"/>
      <c r="Z349" s="46"/>
      <c r="AA349" s="46"/>
      <c r="AB349" s="46"/>
      <c r="AC349" s="46"/>
      <c r="AD349" s="46"/>
      <c r="AE349" s="46"/>
      <c r="AF349" s="46"/>
      <c r="AG349" s="46"/>
      <c r="AH349" s="46"/>
      <c r="AI349" s="46"/>
      <c r="AJ349" s="46"/>
      <c r="AK349" s="46"/>
      <c r="AL349" s="46"/>
      <c r="AM349" s="46"/>
      <c r="AN349" s="46"/>
      <c r="AO349" s="46"/>
      <c r="AP349" s="46"/>
      <c r="AQ349" s="46"/>
      <c r="AR349" s="46"/>
      <c r="AS349" s="46"/>
      <c r="AT349" s="46"/>
      <c r="AU349" s="46"/>
      <c r="AV349" s="46"/>
      <c r="AW349" s="46"/>
      <c r="AX349" s="46"/>
      <c r="AY349" s="46"/>
      <c r="AZ349" s="46"/>
      <c r="BA349" s="46"/>
      <c r="BB349" s="46"/>
      <c r="BC349" s="46"/>
      <c r="BD349" s="46"/>
      <c r="BE349" s="46"/>
    </row>
    <row r="350" spans="1:57" s="43" customFormat="1" ht="14.4">
      <c r="A350" s="468"/>
      <c r="B350" s="459" t="str">
        <f t="shared" si="50"/>
        <v>Atex Training</v>
      </c>
      <c r="C350" s="132" t="s">
        <v>623</v>
      </c>
      <c r="D350" s="407" t="s">
        <v>571</v>
      </c>
      <c r="E350" s="408">
        <v>1785</v>
      </c>
      <c r="F350" s="139">
        <f t="shared" si="56"/>
        <v>0.5</v>
      </c>
      <c r="G350" s="410"/>
      <c r="H350" s="411"/>
      <c r="I350" s="417">
        <f t="shared" si="54"/>
        <v>0</v>
      </c>
      <c r="J350" s="418">
        <f t="shared" si="55"/>
        <v>0</v>
      </c>
      <c r="K350" s="99"/>
      <c r="L350" s="124"/>
      <c r="M350" s="125"/>
      <c r="N350" s="126"/>
      <c r="P350" s="46"/>
      <c r="Q350" s="46"/>
      <c r="R350" s="46"/>
      <c r="S350" s="46"/>
      <c r="T350" s="46"/>
      <c r="U350" s="46"/>
      <c r="V350" s="46"/>
      <c r="W350" s="46"/>
      <c r="X350" s="46"/>
      <c r="Y350" s="46"/>
      <c r="Z350" s="46"/>
      <c r="AA350" s="46"/>
      <c r="AB350" s="46"/>
      <c r="AC350" s="46"/>
      <c r="AD350" s="46"/>
      <c r="AE350" s="46"/>
      <c r="AF350" s="46"/>
      <c r="AG350" s="46"/>
      <c r="AH350" s="46"/>
      <c r="AI350" s="46"/>
      <c r="AJ350" s="46"/>
      <c r="AK350" s="46"/>
      <c r="AL350" s="46"/>
      <c r="AM350" s="46"/>
      <c r="AN350" s="46"/>
      <c r="AO350" s="46"/>
      <c r="AP350" s="46"/>
      <c r="AQ350" s="46"/>
      <c r="AR350" s="46"/>
      <c r="AS350" s="46"/>
      <c r="AT350" s="46"/>
      <c r="AU350" s="46"/>
      <c r="AV350" s="46"/>
      <c r="AW350" s="46"/>
      <c r="AX350" s="46"/>
      <c r="AY350" s="46"/>
      <c r="AZ350" s="46"/>
      <c r="BA350" s="46"/>
      <c r="BB350" s="46"/>
      <c r="BC350" s="46"/>
      <c r="BD350" s="46"/>
      <c r="BE350" s="46"/>
    </row>
    <row r="351" spans="1:57" s="43" customFormat="1" ht="14.4">
      <c r="A351" s="468"/>
      <c r="B351" s="459" t="str">
        <f t="shared" si="50"/>
        <v>Incident Controller Training</v>
      </c>
      <c r="C351" s="460" t="s">
        <v>623</v>
      </c>
      <c r="D351" s="407" t="s">
        <v>571</v>
      </c>
      <c r="E351" s="408">
        <v>5355</v>
      </c>
      <c r="F351" s="139">
        <f t="shared" si="56"/>
        <v>0.5</v>
      </c>
      <c r="G351" s="410"/>
      <c r="H351" s="411"/>
      <c r="I351" s="417">
        <f t="shared" si="54"/>
        <v>0</v>
      </c>
      <c r="J351" s="418">
        <f t="shared" si="55"/>
        <v>0</v>
      </c>
      <c r="K351" s="99"/>
      <c r="L351" s="124"/>
      <c r="M351" s="125"/>
      <c r="N351" s="126"/>
      <c r="P351" s="46"/>
      <c r="Q351" s="46"/>
      <c r="R351" s="46"/>
      <c r="S351" s="46"/>
      <c r="T351" s="46"/>
      <c r="U351" s="46"/>
      <c r="V351" s="46"/>
      <c r="W351" s="46"/>
      <c r="X351" s="46"/>
      <c r="Y351" s="46"/>
      <c r="Z351" s="46"/>
      <c r="AA351" s="46"/>
      <c r="AB351" s="46"/>
      <c r="AC351" s="46"/>
      <c r="AD351" s="46"/>
      <c r="AE351" s="46"/>
      <c r="AF351" s="46"/>
      <c r="AG351" s="46"/>
      <c r="AH351" s="46"/>
      <c r="AI351" s="46"/>
      <c r="AJ351" s="46"/>
      <c r="AK351" s="46"/>
      <c r="AL351" s="46"/>
      <c r="AM351" s="46"/>
      <c r="AN351" s="46"/>
      <c r="AO351" s="46"/>
      <c r="AP351" s="46"/>
      <c r="AQ351" s="46"/>
      <c r="AR351" s="46"/>
      <c r="AS351" s="46"/>
      <c r="AT351" s="46"/>
      <c r="AU351" s="46"/>
      <c r="AV351" s="46"/>
      <c r="AW351" s="46"/>
      <c r="AX351" s="46"/>
      <c r="AY351" s="46"/>
      <c r="AZ351" s="46"/>
      <c r="BA351" s="46"/>
      <c r="BB351" s="46"/>
      <c r="BC351" s="46"/>
      <c r="BD351" s="46"/>
      <c r="BE351" s="46"/>
    </row>
    <row r="352" spans="1:57" s="43" customFormat="1" ht="14.4">
      <c r="A352" s="468"/>
      <c r="B352" s="459" t="str">
        <f t="shared" si="50"/>
        <v>Assembly point controller training</v>
      </c>
      <c r="C352" s="460" t="s">
        <v>623</v>
      </c>
      <c r="D352" s="407" t="s">
        <v>571</v>
      </c>
      <c r="E352" s="408">
        <v>5355</v>
      </c>
      <c r="F352" s="139">
        <f t="shared" si="56"/>
        <v>0.8</v>
      </c>
      <c r="G352" s="410"/>
      <c r="H352" s="411"/>
      <c r="I352" s="417">
        <f t="shared" si="54"/>
        <v>0</v>
      </c>
      <c r="J352" s="418">
        <f t="shared" si="55"/>
        <v>0</v>
      </c>
      <c r="K352" s="99"/>
      <c r="L352" s="124"/>
      <c r="M352" s="125"/>
      <c r="N352" s="126"/>
      <c r="P352" s="46"/>
      <c r="Q352" s="46"/>
      <c r="R352" s="46"/>
      <c r="S352" s="46"/>
      <c r="T352" s="46"/>
      <c r="U352" s="46"/>
      <c r="V352" s="46"/>
      <c r="W352" s="46"/>
      <c r="X352" s="46"/>
      <c r="Y352" s="46"/>
      <c r="Z352" s="46"/>
      <c r="AA352" s="46"/>
      <c r="AB352" s="46"/>
      <c r="AC352" s="46"/>
      <c r="AD352" s="46"/>
      <c r="AE352" s="46"/>
      <c r="AF352" s="46"/>
      <c r="AG352" s="46"/>
      <c r="AH352" s="46"/>
      <c r="AI352" s="46"/>
      <c r="AJ352" s="46"/>
      <c r="AK352" s="46"/>
      <c r="AL352" s="46"/>
      <c r="AM352" s="46"/>
      <c r="AN352" s="46"/>
      <c r="AO352" s="46"/>
      <c r="AP352" s="46"/>
      <c r="AQ352" s="46"/>
      <c r="AR352" s="46"/>
      <c r="AS352" s="46"/>
      <c r="AT352" s="46"/>
      <c r="AU352" s="46"/>
      <c r="AV352" s="46"/>
      <c r="AW352" s="46"/>
      <c r="AX352" s="46"/>
      <c r="AY352" s="46"/>
      <c r="AZ352" s="46"/>
      <c r="BA352" s="46"/>
      <c r="BB352" s="46"/>
      <c r="BC352" s="46"/>
      <c r="BD352" s="46"/>
      <c r="BE352" s="46"/>
    </row>
    <row r="353" spans="1:57" s="43" customFormat="1" ht="14.4">
      <c r="A353" s="468"/>
      <c r="B353" s="459" t="str">
        <f t="shared" si="50"/>
        <v xml:space="preserve">Traffic management controller training </v>
      </c>
      <c r="C353" s="460" t="s">
        <v>623</v>
      </c>
      <c r="D353" s="407" t="s">
        <v>571</v>
      </c>
      <c r="E353" s="408">
        <v>5355</v>
      </c>
      <c r="F353" s="139">
        <f t="shared" si="56"/>
        <v>5</v>
      </c>
      <c r="G353" s="410"/>
      <c r="H353" s="411"/>
      <c r="I353" s="417">
        <f t="shared" si="54"/>
        <v>0</v>
      </c>
      <c r="J353" s="418">
        <f t="shared" si="55"/>
        <v>0</v>
      </c>
      <c r="K353" s="99"/>
      <c r="L353" s="124"/>
      <c r="M353" s="125"/>
      <c r="N353" s="126"/>
      <c r="P353" s="46"/>
      <c r="Q353" s="46"/>
      <c r="R353" s="46"/>
      <c r="S353" s="46"/>
      <c r="T353" s="46"/>
      <c r="U353" s="46"/>
      <c r="V353" s="46"/>
      <c r="W353" s="46"/>
      <c r="X353" s="46"/>
      <c r="Y353" s="46"/>
      <c r="Z353" s="46"/>
      <c r="AA353" s="46"/>
      <c r="AB353" s="46"/>
      <c r="AC353" s="46"/>
      <c r="AD353" s="46"/>
      <c r="AE353" s="46"/>
      <c r="AF353" s="46"/>
      <c r="AG353" s="46"/>
      <c r="AH353" s="46"/>
      <c r="AI353" s="46"/>
      <c r="AJ353" s="46"/>
      <c r="AK353" s="46"/>
      <c r="AL353" s="46"/>
      <c r="AM353" s="46"/>
      <c r="AN353" s="46"/>
      <c r="AO353" s="46"/>
      <c r="AP353" s="46"/>
      <c r="AQ353" s="46"/>
      <c r="AR353" s="46"/>
      <c r="AS353" s="46"/>
      <c r="AT353" s="46"/>
      <c r="AU353" s="46"/>
      <c r="AV353" s="46"/>
      <c r="AW353" s="46"/>
      <c r="AX353" s="46"/>
      <c r="AY353" s="46"/>
      <c r="AZ353" s="46"/>
      <c r="BA353" s="46"/>
      <c r="BB353" s="46"/>
      <c r="BC353" s="46"/>
      <c r="BD353" s="46"/>
      <c r="BE353" s="46"/>
    </row>
    <row r="354" spans="1:57" s="43" customFormat="1" ht="14.4">
      <c r="A354" s="468"/>
      <c r="B354" s="459" t="str">
        <f t="shared" si="50"/>
        <v>Chemical Spillage Training</v>
      </c>
      <c r="C354" s="460" t="s">
        <v>623</v>
      </c>
      <c r="D354" s="407" t="s">
        <v>571</v>
      </c>
      <c r="E354" s="408">
        <v>11900</v>
      </c>
      <c r="F354" s="139">
        <f t="shared" si="56"/>
        <v>0.5</v>
      </c>
      <c r="G354" s="410"/>
      <c r="H354" s="411"/>
      <c r="I354" s="417">
        <f t="shared" si="54"/>
        <v>0</v>
      </c>
      <c r="J354" s="418">
        <f t="shared" si="55"/>
        <v>0</v>
      </c>
      <c r="K354" s="99"/>
      <c r="L354" s="124"/>
      <c r="M354" s="125"/>
      <c r="N354" s="126"/>
      <c r="P354" s="46"/>
      <c r="Q354" s="46"/>
      <c r="R354" s="46"/>
      <c r="S354" s="46"/>
      <c r="T354" s="46"/>
      <c r="U354" s="46"/>
      <c r="V354" s="46"/>
      <c r="W354" s="46"/>
      <c r="X354" s="46"/>
      <c r="Y354" s="46"/>
      <c r="Z354" s="46"/>
      <c r="AA354" s="46"/>
      <c r="AB354" s="46"/>
      <c r="AC354" s="46"/>
      <c r="AD354" s="46"/>
      <c r="AE354" s="46"/>
      <c r="AF354" s="46"/>
      <c r="AG354" s="46"/>
      <c r="AH354" s="46"/>
      <c r="AI354" s="46"/>
      <c r="AJ354" s="46"/>
      <c r="AK354" s="46"/>
      <c r="AL354" s="46"/>
      <c r="AM354" s="46"/>
      <c r="AN354" s="46"/>
      <c r="AO354" s="46"/>
      <c r="AP354" s="46"/>
      <c r="AQ354" s="46"/>
      <c r="AR354" s="46"/>
      <c r="AS354" s="46"/>
      <c r="AT354" s="46"/>
      <c r="AU354" s="46"/>
      <c r="AV354" s="46"/>
      <c r="AW354" s="46"/>
      <c r="AX354" s="46"/>
      <c r="AY354" s="46"/>
      <c r="AZ354" s="46"/>
      <c r="BA354" s="46"/>
      <c r="BB354" s="46"/>
      <c r="BC354" s="46"/>
      <c r="BD354" s="46"/>
      <c r="BE354" s="46"/>
    </row>
    <row r="355" spans="1:57" s="43" customFormat="1" ht="14.4">
      <c r="A355" s="468"/>
      <c r="B355" s="459" t="str">
        <f t="shared" si="50"/>
        <v>Diphoterine Training</v>
      </c>
      <c r="C355" s="460" t="s">
        <v>629</v>
      </c>
      <c r="D355" s="407" t="s">
        <v>571</v>
      </c>
      <c r="E355" s="408">
        <v>35000</v>
      </c>
      <c r="F355" s="139">
        <f t="shared" si="56"/>
        <v>0.5</v>
      </c>
      <c r="G355" s="410"/>
      <c r="H355" s="411"/>
      <c r="I355" s="417">
        <f t="shared" si="54"/>
        <v>0</v>
      </c>
      <c r="J355" s="418">
        <f t="shared" si="55"/>
        <v>0</v>
      </c>
      <c r="K355" s="99"/>
      <c r="L355" s="124"/>
      <c r="M355" s="125"/>
      <c r="N355" s="126"/>
      <c r="P355" s="46"/>
      <c r="Q355" s="46"/>
      <c r="R355" s="46"/>
      <c r="S355" s="46"/>
      <c r="T355" s="46"/>
      <c r="U355" s="46"/>
      <c r="V355" s="46"/>
      <c r="W355" s="46"/>
      <c r="X355" s="46"/>
      <c r="Y355" s="46"/>
      <c r="Z355" s="46"/>
      <c r="AA355" s="46"/>
      <c r="AB355" s="46"/>
      <c r="AC355" s="46"/>
      <c r="AD355" s="46"/>
      <c r="AE355" s="46"/>
      <c r="AF355" s="46"/>
      <c r="AG355" s="46"/>
      <c r="AH355" s="46"/>
      <c r="AI355" s="46"/>
      <c r="AJ355" s="46"/>
      <c r="AK355" s="46"/>
      <c r="AL355" s="46"/>
      <c r="AM355" s="46"/>
      <c r="AN355" s="46"/>
      <c r="AO355" s="46"/>
      <c r="AP355" s="46"/>
      <c r="AQ355" s="46"/>
      <c r="AR355" s="46"/>
      <c r="AS355" s="46"/>
      <c r="AT355" s="46"/>
      <c r="AU355" s="46"/>
      <c r="AV355" s="46"/>
      <c r="AW355" s="46"/>
      <c r="AX355" s="46"/>
      <c r="AY355" s="46"/>
      <c r="AZ355" s="46"/>
      <c r="BA355" s="46"/>
      <c r="BB355" s="46"/>
      <c r="BC355" s="46"/>
      <c r="BD355" s="46"/>
      <c r="BE355" s="46"/>
    </row>
    <row r="356" spans="1:57" s="43" customFormat="1" ht="14.4">
      <c r="A356" s="462"/>
      <c r="B356" s="459" t="str">
        <f t="shared" si="50"/>
        <v>Mental Health First Aid</v>
      </c>
      <c r="C356" s="460" t="s">
        <v>624</v>
      </c>
      <c r="D356" s="407" t="s">
        <v>571</v>
      </c>
      <c r="E356" s="408">
        <v>2985</v>
      </c>
      <c r="F356" s="139">
        <f t="shared" si="56"/>
        <v>1</v>
      </c>
      <c r="G356" s="410"/>
      <c r="H356" s="411"/>
      <c r="I356" s="417">
        <f t="shared" si="54"/>
        <v>0</v>
      </c>
      <c r="J356" s="418">
        <f t="shared" si="55"/>
        <v>0</v>
      </c>
      <c r="K356" s="99"/>
      <c r="L356" s="124"/>
      <c r="M356" s="125"/>
      <c r="N356" s="126"/>
      <c r="P356" s="46"/>
      <c r="Q356" s="46"/>
      <c r="R356" s="46"/>
      <c r="S356" s="46"/>
      <c r="T356" s="46"/>
      <c r="U356" s="46"/>
      <c r="V356" s="46"/>
      <c r="W356" s="46"/>
      <c r="X356" s="46"/>
      <c r="Y356" s="46"/>
      <c r="Z356" s="46"/>
      <c r="AA356" s="46"/>
      <c r="AB356" s="46"/>
      <c r="AC356" s="46"/>
      <c r="AD356" s="46"/>
      <c r="AE356" s="46"/>
      <c r="AF356" s="46"/>
      <c r="AG356" s="46"/>
      <c r="AH356" s="46"/>
      <c r="AI356" s="46"/>
      <c r="AJ356" s="46"/>
      <c r="AK356" s="46"/>
      <c r="AL356" s="46"/>
      <c r="AM356" s="46"/>
      <c r="AN356" s="46"/>
      <c r="AO356" s="46"/>
      <c r="AP356" s="46"/>
      <c r="AQ356" s="46"/>
      <c r="AR356" s="46"/>
      <c r="AS356" s="46"/>
      <c r="AT356" s="46"/>
      <c r="AU356" s="46"/>
      <c r="AV356" s="46"/>
      <c r="AW356" s="46"/>
      <c r="AX356" s="46"/>
      <c r="AY356" s="46"/>
      <c r="AZ356" s="46"/>
      <c r="BA356" s="46"/>
      <c r="BB356" s="46"/>
      <c r="BC356" s="46"/>
      <c r="BD356" s="46"/>
      <c r="BE356" s="46"/>
    </row>
    <row r="357" spans="1:57" s="43" customFormat="1" ht="14.4">
      <c r="A357" s="468"/>
      <c r="B357" s="459" t="str">
        <f t="shared" ref="B357:B376" si="57">B169</f>
        <v>EHS System training</v>
      </c>
      <c r="C357" s="460" t="s">
        <v>622</v>
      </c>
      <c r="D357" s="407" t="s">
        <v>573</v>
      </c>
      <c r="E357" s="408"/>
      <c r="F357" s="139">
        <f t="shared" si="56"/>
        <v>0.3</v>
      </c>
      <c r="G357" s="410"/>
      <c r="H357" s="411"/>
      <c r="I357" s="417">
        <f t="shared" si="54"/>
        <v>0</v>
      </c>
      <c r="J357" s="418">
        <f t="shared" si="55"/>
        <v>0</v>
      </c>
      <c r="K357" s="99"/>
      <c r="L357" s="124"/>
      <c r="M357" s="125"/>
      <c r="N357" s="126"/>
      <c r="P357" s="46"/>
      <c r="Q357" s="46"/>
      <c r="R357" s="46"/>
      <c r="S357" s="46"/>
      <c r="T357" s="46"/>
      <c r="U357" s="46"/>
      <c r="V357" s="46"/>
      <c r="W357" s="46"/>
      <c r="X357" s="46"/>
      <c r="Y357" s="46"/>
      <c r="Z357" s="46"/>
      <c r="AA357" s="46"/>
      <c r="AB357" s="46"/>
      <c r="AC357" s="46"/>
      <c r="AD357" s="46"/>
      <c r="AE357" s="46"/>
      <c r="AF357" s="46"/>
      <c r="AG357" s="46"/>
      <c r="AH357" s="46"/>
      <c r="AI357" s="46"/>
      <c r="AJ357" s="46"/>
      <c r="AK357" s="46"/>
      <c r="AL357" s="46"/>
      <c r="AM357" s="46"/>
      <c r="AN357" s="46"/>
      <c r="AO357" s="46"/>
      <c r="AP357" s="46"/>
      <c r="AQ357" s="46"/>
      <c r="AR357" s="46"/>
      <c r="AS357" s="46"/>
      <c r="AT357" s="46"/>
      <c r="AU357" s="46"/>
      <c r="AV357" s="46"/>
      <c r="AW357" s="46"/>
      <c r="AX357" s="46"/>
      <c r="AY357" s="46"/>
      <c r="AZ357" s="46"/>
      <c r="BA357" s="46"/>
      <c r="BB357" s="46"/>
      <c r="BC357" s="46"/>
      <c r="BD357" s="46"/>
      <c r="BE357" s="46"/>
    </row>
    <row r="358" spans="1:57" s="43" customFormat="1" ht="14.4">
      <c r="A358" s="468"/>
      <c r="B358" s="459" t="str">
        <f t="shared" si="57"/>
        <v>SafePermit Training</v>
      </c>
      <c r="C358" s="460" t="s">
        <v>622</v>
      </c>
      <c r="D358" s="407" t="s">
        <v>573</v>
      </c>
      <c r="E358" s="408"/>
      <c r="F358" s="139">
        <f t="shared" si="56"/>
        <v>0.3</v>
      </c>
      <c r="G358" s="410"/>
      <c r="H358" s="411"/>
      <c r="I358" s="417">
        <f t="shared" si="54"/>
        <v>0</v>
      </c>
      <c r="J358" s="418">
        <f t="shared" si="55"/>
        <v>0</v>
      </c>
      <c r="K358" s="99"/>
      <c r="L358" s="124"/>
      <c r="M358" s="125"/>
      <c r="N358" s="126"/>
      <c r="P358" s="46"/>
      <c r="Q358" s="46"/>
      <c r="R358" s="46"/>
      <c r="S358" s="46"/>
      <c r="T358" s="46"/>
      <c r="U358" s="46"/>
      <c r="V358" s="46"/>
      <c r="W358" s="46"/>
      <c r="X358" s="46"/>
      <c r="Y358" s="46"/>
      <c r="Z358" s="46"/>
      <c r="AA358" s="46"/>
      <c r="AB358" s="46"/>
      <c r="AC358" s="46"/>
      <c r="AD358" s="46"/>
      <c r="AE358" s="46"/>
      <c r="AF358" s="46"/>
      <c r="AG358" s="46"/>
      <c r="AH358" s="46"/>
      <c r="AI358" s="46"/>
      <c r="AJ358" s="46"/>
      <c r="AK358" s="46"/>
      <c r="AL358" s="46"/>
      <c r="AM358" s="46"/>
      <c r="AN358" s="46"/>
      <c r="AO358" s="46"/>
      <c r="AP358" s="46"/>
      <c r="AQ358" s="46"/>
      <c r="AR358" s="46"/>
      <c r="AS358" s="46"/>
      <c r="AT358" s="46"/>
      <c r="AU358" s="46"/>
      <c r="AV358" s="46"/>
      <c r="AW358" s="46"/>
      <c r="AX358" s="46"/>
      <c r="AY358" s="46"/>
      <c r="AZ358" s="46"/>
      <c r="BA358" s="46"/>
      <c r="BB358" s="46"/>
      <c r="BC358" s="46"/>
      <c r="BD358" s="46"/>
      <c r="BE358" s="46"/>
    </row>
    <row r="359" spans="1:57" s="43" customFormat="1" ht="14.4">
      <c r="A359" s="462"/>
      <c r="B359" s="459" t="str">
        <f t="shared" si="57"/>
        <v>IPAF MEWP</v>
      </c>
      <c r="C359" s="460" t="s">
        <v>626</v>
      </c>
      <c r="D359" s="407" t="s">
        <v>571</v>
      </c>
      <c r="E359" s="408">
        <v>2850</v>
      </c>
      <c r="F359" s="139">
        <f t="shared" si="56"/>
        <v>1</v>
      </c>
      <c r="G359" s="410"/>
      <c r="H359" s="411"/>
      <c r="I359" s="417">
        <f t="shared" si="54"/>
        <v>0</v>
      </c>
      <c r="J359" s="418">
        <f t="shared" si="55"/>
        <v>0</v>
      </c>
      <c r="K359" s="99"/>
      <c r="L359" s="124"/>
      <c r="M359" s="125"/>
      <c r="N359" s="126"/>
      <c r="P359" s="46"/>
      <c r="Q359" s="46"/>
      <c r="R359" s="46"/>
      <c r="S359" s="46"/>
      <c r="T359" s="46"/>
      <c r="U359" s="46"/>
      <c r="V359" s="46"/>
      <c r="W359" s="46"/>
      <c r="X359" s="46"/>
      <c r="Y359" s="46"/>
      <c r="Z359" s="46"/>
      <c r="AA359" s="46"/>
      <c r="AB359" s="46"/>
      <c r="AC359" s="46"/>
      <c r="AD359" s="46"/>
      <c r="AE359" s="46"/>
      <c r="AF359" s="46"/>
      <c r="AG359" s="46"/>
      <c r="AH359" s="46"/>
      <c r="AI359" s="46"/>
      <c r="AJ359" s="46"/>
      <c r="AK359" s="46"/>
      <c r="AL359" s="46"/>
      <c r="AM359" s="46"/>
      <c r="AN359" s="46"/>
      <c r="AO359" s="46"/>
      <c r="AP359" s="46"/>
      <c r="AQ359" s="46"/>
      <c r="AR359" s="46"/>
      <c r="AS359" s="46"/>
      <c r="AT359" s="46"/>
      <c r="AU359" s="46"/>
      <c r="AV359" s="46"/>
      <c r="AW359" s="46"/>
      <c r="AX359" s="46"/>
      <c r="AY359" s="46"/>
      <c r="AZ359" s="46"/>
      <c r="BA359" s="46"/>
      <c r="BB359" s="46"/>
      <c r="BC359" s="46"/>
      <c r="BD359" s="46"/>
      <c r="BE359" s="46"/>
    </row>
    <row r="360" spans="1:57" s="43" customFormat="1" ht="14.4">
      <c r="A360" s="462"/>
      <c r="B360" s="459" t="str">
        <f t="shared" si="57"/>
        <v>RTITB Forklift</v>
      </c>
      <c r="C360" s="460" t="s">
        <v>626</v>
      </c>
      <c r="D360" s="407" t="s">
        <v>571</v>
      </c>
      <c r="E360" s="408">
        <v>7500</v>
      </c>
      <c r="F360" s="139">
        <f t="shared" si="56"/>
        <v>5</v>
      </c>
      <c r="G360" s="410"/>
      <c r="H360" s="411"/>
      <c r="I360" s="417">
        <f t="shared" si="54"/>
        <v>0</v>
      </c>
      <c r="J360" s="418">
        <f t="shared" si="55"/>
        <v>0</v>
      </c>
      <c r="K360" s="99"/>
      <c r="L360" s="124"/>
      <c r="M360" s="125"/>
      <c r="N360" s="126"/>
      <c r="P360" s="46"/>
      <c r="Q360" s="46"/>
      <c r="R360" s="46"/>
      <c r="S360" s="46"/>
      <c r="T360" s="46"/>
      <c r="U360" s="46"/>
      <c r="V360" s="46"/>
      <c r="W360" s="46"/>
      <c r="X360" s="46"/>
      <c r="Y360" s="46"/>
      <c r="Z360" s="46"/>
      <c r="AA360" s="46"/>
      <c r="AB360" s="46"/>
      <c r="AC360" s="46"/>
      <c r="AD360" s="46"/>
      <c r="AE360" s="46"/>
      <c r="AF360" s="46"/>
      <c r="AG360" s="46"/>
      <c r="AH360" s="46"/>
      <c r="AI360" s="46"/>
      <c r="AJ360" s="46"/>
      <c r="AK360" s="46"/>
      <c r="AL360" s="46"/>
      <c r="AM360" s="46"/>
      <c r="AN360" s="46"/>
      <c r="AO360" s="46"/>
      <c r="AP360" s="46"/>
      <c r="AQ360" s="46"/>
      <c r="AR360" s="46"/>
      <c r="AS360" s="46"/>
      <c r="AT360" s="46"/>
      <c r="AU360" s="46"/>
      <c r="AV360" s="46"/>
      <c r="AW360" s="46"/>
      <c r="AX360" s="46"/>
      <c r="AY360" s="46"/>
      <c r="AZ360" s="46"/>
      <c r="BA360" s="46"/>
      <c r="BB360" s="46"/>
      <c r="BC360" s="46"/>
      <c r="BD360" s="46"/>
      <c r="BE360" s="46"/>
    </row>
    <row r="361" spans="1:57" s="43" customFormat="1" ht="14.4">
      <c r="A361" s="462"/>
      <c r="B361" s="459" t="str">
        <f t="shared" si="57"/>
        <v xml:space="preserve">IPAF Harness </v>
      </c>
      <c r="C361" s="460" t="s">
        <v>626</v>
      </c>
      <c r="D361" s="407" t="s">
        <v>571</v>
      </c>
      <c r="E361" s="408">
        <v>1000</v>
      </c>
      <c r="F361" s="139">
        <f t="shared" si="56"/>
        <v>1</v>
      </c>
      <c r="G361" s="410"/>
      <c r="H361" s="411"/>
      <c r="I361" s="417">
        <f t="shared" si="54"/>
        <v>0</v>
      </c>
      <c r="J361" s="418">
        <f t="shared" si="55"/>
        <v>0</v>
      </c>
      <c r="K361" s="99"/>
      <c r="L361" s="124"/>
      <c r="M361" s="125"/>
      <c r="N361" s="126"/>
      <c r="P361" s="46"/>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c r="AP361" s="46"/>
      <c r="AQ361" s="46"/>
      <c r="AR361" s="46"/>
      <c r="AS361" s="46"/>
      <c r="AT361" s="46"/>
      <c r="AU361" s="46"/>
      <c r="AV361" s="46"/>
      <c r="AW361" s="46"/>
      <c r="AX361" s="46"/>
      <c r="AY361" s="46"/>
      <c r="AZ361" s="46"/>
      <c r="BA361" s="46"/>
      <c r="BB361" s="46"/>
      <c r="BC361" s="46"/>
      <c r="BD361" s="46"/>
      <c r="BE361" s="46"/>
    </row>
    <row r="362" spans="1:57" s="43" customFormat="1" ht="14.4">
      <c r="A362" s="468"/>
      <c r="B362" s="459" t="str">
        <f t="shared" si="57"/>
        <v>Quality mindset training</v>
      </c>
      <c r="C362" s="460" t="s">
        <v>630</v>
      </c>
      <c r="D362" s="407" t="s">
        <v>573</v>
      </c>
      <c r="E362" s="408"/>
      <c r="F362" s="139"/>
      <c r="G362" s="410">
        <v>0.5</v>
      </c>
      <c r="H362" s="411">
        <v>85000</v>
      </c>
      <c r="I362" s="417">
        <f t="shared" si="54"/>
        <v>326.92307692307691</v>
      </c>
      <c r="J362" s="418">
        <f t="shared" si="55"/>
        <v>163.46153846153845</v>
      </c>
      <c r="K362" s="99"/>
      <c r="L362" s="124"/>
      <c r="M362" s="125"/>
      <c r="N362" s="126"/>
      <c r="P362" s="46"/>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c r="AP362" s="46"/>
      <c r="AQ362" s="46"/>
      <c r="AR362" s="46"/>
      <c r="AS362" s="46"/>
      <c r="AT362" s="46"/>
      <c r="AU362" s="46"/>
      <c r="AV362" s="46"/>
      <c r="AW362" s="46"/>
      <c r="AX362" s="46"/>
      <c r="AY362" s="46"/>
      <c r="AZ362" s="46"/>
      <c r="BA362" s="46"/>
      <c r="BB362" s="46"/>
      <c r="BC362" s="46"/>
      <c r="BD362" s="46"/>
      <c r="BE362" s="46"/>
    </row>
    <row r="363" spans="1:57" s="43" customFormat="1" ht="14.4">
      <c r="A363" s="468"/>
      <c r="B363" s="459" t="str">
        <f t="shared" si="57"/>
        <v xml:space="preserve">Final Inspectors Competency Training </v>
      </c>
      <c r="C363" s="460" t="s">
        <v>630</v>
      </c>
      <c r="D363" s="407" t="s">
        <v>573</v>
      </c>
      <c r="E363" s="408"/>
      <c r="F363" s="139"/>
      <c r="G363" s="410">
        <v>0.5</v>
      </c>
      <c r="H363" s="411">
        <v>85000</v>
      </c>
      <c r="I363" s="417">
        <f t="shared" si="54"/>
        <v>326.92307692307691</v>
      </c>
      <c r="J363" s="418">
        <f t="shared" si="55"/>
        <v>163.46153846153845</v>
      </c>
      <c r="K363" s="99"/>
      <c r="L363" s="124"/>
      <c r="M363" s="125"/>
      <c r="N363" s="126"/>
      <c r="P363" s="46"/>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c r="AP363" s="46"/>
      <c r="AQ363" s="46"/>
      <c r="AR363" s="46"/>
      <c r="AS363" s="46"/>
      <c r="AT363" s="46"/>
      <c r="AU363" s="46"/>
      <c r="AV363" s="46"/>
      <c r="AW363" s="46"/>
      <c r="AX363" s="46"/>
      <c r="AY363" s="46"/>
      <c r="AZ363" s="46"/>
      <c r="BA363" s="46"/>
      <c r="BB363" s="46"/>
      <c r="BC363" s="46"/>
      <c r="BD363" s="46"/>
      <c r="BE363" s="46"/>
    </row>
    <row r="364" spans="1:57" s="43" customFormat="1" ht="14.4">
      <c r="A364" s="468"/>
      <c r="B364" s="459" t="str">
        <f t="shared" si="57"/>
        <v xml:space="preserve">Awareness Communication Forms </v>
      </c>
      <c r="C364" s="460" t="s">
        <v>630</v>
      </c>
      <c r="D364" s="407" t="s">
        <v>573</v>
      </c>
      <c r="E364" s="408"/>
      <c r="F364" s="139"/>
      <c r="G364" s="410">
        <v>0.1</v>
      </c>
      <c r="H364" s="411">
        <v>85000</v>
      </c>
      <c r="I364" s="417">
        <f t="shared" si="54"/>
        <v>326.92307692307691</v>
      </c>
      <c r="J364" s="418">
        <f t="shared" si="55"/>
        <v>32.692307692307693</v>
      </c>
      <c r="K364" s="99"/>
      <c r="L364" s="124"/>
      <c r="M364" s="125"/>
      <c r="N364" s="126"/>
      <c r="P364" s="46"/>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c r="AP364" s="46"/>
      <c r="AQ364" s="46"/>
      <c r="AR364" s="46"/>
      <c r="AS364" s="46"/>
      <c r="AT364" s="46"/>
      <c r="AU364" s="46"/>
      <c r="AV364" s="46"/>
      <c r="AW364" s="46"/>
      <c r="AX364" s="46"/>
      <c r="AY364" s="46"/>
      <c r="AZ364" s="46"/>
      <c r="BA364" s="46"/>
      <c r="BB364" s="46"/>
      <c r="BC364" s="46"/>
      <c r="BD364" s="46"/>
      <c r="BE364" s="46"/>
    </row>
    <row r="365" spans="1:57" s="43" customFormat="1" ht="14.4">
      <c r="A365" s="468"/>
      <c r="B365" s="459" t="str">
        <f t="shared" si="57"/>
        <v xml:space="preserve">Audit Prep Training </v>
      </c>
      <c r="C365" s="460" t="s">
        <v>630</v>
      </c>
      <c r="D365" s="407" t="s">
        <v>573</v>
      </c>
      <c r="E365" s="408"/>
      <c r="F365" s="139"/>
      <c r="G365" s="410">
        <v>0.1</v>
      </c>
      <c r="H365" s="411">
        <v>85000</v>
      </c>
      <c r="I365" s="417">
        <f t="shared" si="54"/>
        <v>326.92307692307691</v>
      </c>
      <c r="J365" s="418">
        <f t="shared" si="55"/>
        <v>32.692307692307693</v>
      </c>
      <c r="K365" s="99"/>
      <c r="L365" s="124"/>
      <c r="M365" s="125"/>
      <c r="N365" s="126"/>
      <c r="P365" s="46"/>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c r="AP365" s="46"/>
      <c r="AQ365" s="46"/>
      <c r="AR365" s="46"/>
      <c r="AS365" s="46"/>
      <c r="AT365" s="46"/>
      <c r="AU365" s="46"/>
      <c r="AV365" s="46"/>
      <c r="AW365" s="46"/>
      <c r="AX365" s="46"/>
      <c r="AY365" s="46"/>
      <c r="AZ365" s="46"/>
      <c r="BA365" s="46"/>
      <c r="BB365" s="46"/>
      <c r="BC365" s="46"/>
      <c r="BD365" s="46"/>
      <c r="BE365" s="46"/>
    </row>
    <row r="366" spans="1:57" s="43" customFormat="1" ht="14.4">
      <c r="A366" s="468"/>
      <c r="B366" s="459" t="str">
        <f t="shared" si="57"/>
        <v xml:space="preserve">Quality Lunch and Learns </v>
      </c>
      <c r="C366" s="460" t="s">
        <v>630</v>
      </c>
      <c r="D366" s="407" t="s">
        <v>573</v>
      </c>
      <c r="E366" s="408"/>
      <c r="F366" s="139"/>
      <c r="G366" s="410">
        <v>0.1</v>
      </c>
      <c r="H366" s="411">
        <v>85000</v>
      </c>
      <c r="I366" s="417">
        <f t="shared" si="54"/>
        <v>326.92307692307691</v>
      </c>
      <c r="J366" s="418">
        <f t="shared" si="55"/>
        <v>32.692307692307693</v>
      </c>
      <c r="K366" s="99"/>
      <c r="L366" s="124"/>
      <c r="M366" s="125"/>
      <c r="N366" s="126"/>
      <c r="P366" s="46"/>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c r="AP366" s="46"/>
      <c r="AQ366" s="46"/>
      <c r="AR366" s="46"/>
      <c r="AS366" s="46"/>
      <c r="AT366" s="46"/>
      <c r="AU366" s="46"/>
      <c r="AV366" s="46"/>
      <c r="AW366" s="46"/>
      <c r="AX366" s="46"/>
      <c r="AY366" s="46"/>
      <c r="AZ366" s="46"/>
      <c r="BA366" s="46"/>
      <c r="BB366" s="46"/>
      <c r="BC366" s="46"/>
      <c r="BD366" s="46"/>
      <c r="BE366" s="46"/>
    </row>
    <row r="367" spans="1:57" s="43" customFormat="1" ht="14.4">
      <c r="A367" s="468"/>
      <c r="B367" s="459" t="str">
        <f t="shared" si="57"/>
        <v>Trackwise NC Owner Trianing</v>
      </c>
      <c r="C367" s="460" t="s">
        <v>630</v>
      </c>
      <c r="D367" s="407" t="s">
        <v>573</v>
      </c>
      <c r="E367" s="408"/>
      <c r="F367" s="139"/>
      <c r="G367" s="410">
        <v>0.25</v>
      </c>
      <c r="H367" s="411">
        <v>85000</v>
      </c>
      <c r="I367" s="417">
        <f t="shared" si="54"/>
        <v>326.92307692307691</v>
      </c>
      <c r="J367" s="418">
        <f t="shared" si="55"/>
        <v>81.730769230769226</v>
      </c>
      <c r="K367" s="99"/>
      <c r="L367" s="124"/>
      <c r="M367" s="125"/>
      <c r="N367" s="126"/>
      <c r="P367" s="46"/>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c r="AP367" s="46"/>
      <c r="AQ367" s="46"/>
      <c r="AR367" s="46"/>
      <c r="AS367" s="46"/>
      <c r="AT367" s="46"/>
      <c r="AU367" s="46"/>
      <c r="AV367" s="46"/>
      <c r="AW367" s="46"/>
      <c r="AX367" s="46"/>
      <c r="AY367" s="46"/>
      <c r="AZ367" s="46"/>
      <c r="BA367" s="46"/>
      <c r="BB367" s="46"/>
      <c r="BC367" s="46"/>
      <c r="BD367" s="46"/>
      <c r="BE367" s="46"/>
    </row>
    <row r="368" spans="1:57" s="43" customFormat="1" ht="14.4">
      <c r="A368" s="468"/>
      <c r="B368" s="459" t="str">
        <f t="shared" si="57"/>
        <v xml:space="preserve">Trackwise NC Specialist Training </v>
      </c>
      <c r="C368" s="460" t="s">
        <v>630</v>
      </c>
      <c r="D368" s="407" t="s">
        <v>573</v>
      </c>
      <c r="E368" s="408"/>
      <c r="F368" s="139"/>
      <c r="G368" s="410">
        <v>0.3</v>
      </c>
      <c r="H368" s="411">
        <v>85000</v>
      </c>
      <c r="I368" s="417">
        <f t="shared" si="54"/>
        <v>326.92307692307691</v>
      </c>
      <c r="J368" s="418">
        <f t="shared" si="55"/>
        <v>98.076923076923066</v>
      </c>
      <c r="K368" s="99"/>
      <c r="L368" s="124"/>
      <c r="M368" s="125"/>
      <c r="N368" s="126"/>
      <c r="P368" s="46"/>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c r="AP368" s="46"/>
      <c r="AQ368" s="46"/>
      <c r="AR368" s="46"/>
      <c r="AS368" s="46"/>
      <c r="AT368" s="46"/>
      <c r="AU368" s="46"/>
      <c r="AV368" s="46"/>
      <c r="AW368" s="46"/>
      <c r="AX368" s="46"/>
      <c r="AY368" s="46"/>
      <c r="AZ368" s="46"/>
      <c r="BA368" s="46"/>
      <c r="BB368" s="46"/>
      <c r="BC368" s="46"/>
      <c r="BD368" s="46"/>
      <c r="BE368" s="46"/>
    </row>
    <row r="369" spans="1:58" s="43" customFormat="1" ht="14.4">
      <c r="A369" s="468"/>
      <c r="B369" s="459" t="str">
        <f t="shared" si="57"/>
        <v xml:space="preserve">Trackwise CAPA Owner Training </v>
      </c>
      <c r="C369" s="460" t="s">
        <v>630</v>
      </c>
      <c r="D369" s="407" t="s">
        <v>573</v>
      </c>
      <c r="E369" s="408"/>
      <c r="F369" s="139"/>
      <c r="G369" s="410">
        <v>0.3</v>
      </c>
      <c r="H369" s="411">
        <v>85000</v>
      </c>
      <c r="I369" s="417">
        <f t="shared" si="54"/>
        <v>326.92307692307691</v>
      </c>
      <c r="J369" s="418">
        <f t="shared" si="55"/>
        <v>98.076923076923066</v>
      </c>
      <c r="K369" s="99"/>
      <c r="L369" s="124"/>
      <c r="M369" s="125"/>
      <c r="N369" s="126"/>
      <c r="P369" s="46"/>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c r="AP369" s="46"/>
      <c r="AQ369" s="46"/>
      <c r="AR369" s="46"/>
      <c r="AS369" s="46"/>
      <c r="AT369" s="46"/>
      <c r="AU369" s="46"/>
      <c r="AV369" s="46"/>
      <c r="AW369" s="46"/>
      <c r="AX369" s="46"/>
      <c r="AY369" s="46"/>
      <c r="AZ369" s="46"/>
      <c r="BA369" s="46"/>
      <c r="BB369" s="46"/>
      <c r="BC369" s="46"/>
      <c r="BD369" s="46"/>
      <c r="BE369" s="46"/>
    </row>
    <row r="370" spans="1:58" s="43" customFormat="1" ht="14.4">
      <c r="A370" s="468"/>
      <c r="B370" s="459" t="str">
        <f t="shared" si="57"/>
        <v xml:space="preserve">iAuditor </v>
      </c>
      <c r="C370" s="460" t="s">
        <v>630</v>
      </c>
      <c r="D370" s="407" t="s">
        <v>573</v>
      </c>
      <c r="E370" s="408"/>
      <c r="F370" s="139"/>
      <c r="G370" s="410">
        <v>0.3</v>
      </c>
      <c r="H370" s="411">
        <v>85000</v>
      </c>
      <c r="I370" s="417">
        <f t="shared" si="54"/>
        <v>326.92307692307691</v>
      </c>
      <c r="J370" s="418">
        <f t="shared" si="55"/>
        <v>98.076923076923066</v>
      </c>
      <c r="K370" s="99"/>
      <c r="L370" s="124"/>
      <c r="M370" s="125"/>
      <c r="N370" s="126"/>
      <c r="P370" s="46"/>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c r="AP370" s="46"/>
      <c r="AQ370" s="46"/>
      <c r="AR370" s="46"/>
      <c r="AS370" s="46"/>
      <c r="AT370" s="46"/>
      <c r="AU370" s="46"/>
      <c r="AV370" s="46"/>
      <c r="AW370" s="46"/>
      <c r="AX370" s="46"/>
      <c r="AY370" s="46"/>
      <c r="AZ370" s="46"/>
      <c r="BA370" s="46"/>
      <c r="BB370" s="46"/>
      <c r="BC370" s="46"/>
      <c r="BD370" s="46"/>
      <c r="BE370" s="46"/>
    </row>
    <row r="371" spans="1:58" s="43" customFormat="1" ht="14.4">
      <c r="A371" s="468"/>
      <c r="B371" s="459" t="str">
        <f t="shared" si="57"/>
        <v>Laboratory Versatility</v>
      </c>
      <c r="C371" s="460" t="s">
        <v>630</v>
      </c>
      <c r="D371" s="407" t="s">
        <v>573</v>
      </c>
      <c r="E371" s="408"/>
      <c r="F371" s="139"/>
      <c r="G371" s="410">
        <v>30</v>
      </c>
      <c r="H371" s="411">
        <v>85000</v>
      </c>
      <c r="I371" s="417">
        <f t="shared" si="54"/>
        <v>326.92307692307691</v>
      </c>
      <c r="J371" s="418">
        <f t="shared" si="55"/>
        <v>9807.6923076923067</v>
      </c>
      <c r="K371" s="99"/>
      <c r="L371" s="124"/>
      <c r="M371" s="125"/>
      <c r="N371" s="126"/>
      <c r="P371" s="46"/>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c r="AP371" s="46"/>
      <c r="AQ371" s="46"/>
      <c r="AR371" s="46"/>
      <c r="AS371" s="46"/>
      <c r="AT371" s="46"/>
      <c r="AU371" s="46"/>
      <c r="AV371" s="46"/>
      <c r="AW371" s="46"/>
      <c r="AX371" s="46"/>
      <c r="AY371" s="46"/>
      <c r="AZ371" s="46"/>
      <c r="BA371" s="46"/>
      <c r="BB371" s="46"/>
      <c r="BC371" s="46"/>
      <c r="BD371" s="46"/>
      <c r="BE371" s="46"/>
    </row>
    <row r="372" spans="1:58" s="43" customFormat="1" ht="14.4">
      <c r="A372" s="468"/>
      <c r="B372" s="459" t="str">
        <f t="shared" si="57"/>
        <v xml:space="preserve">AAMI industrial training of medical devices </v>
      </c>
      <c r="C372" s="460" t="s">
        <v>631</v>
      </c>
      <c r="D372" s="407" t="s">
        <v>571</v>
      </c>
      <c r="E372" s="408">
        <v>10000</v>
      </c>
      <c r="F372" s="139">
        <f>D184</f>
        <v>2</v>
      </c>
      <c r="G372" s="410"/>
      <c r="H372" s="411"/>
      <c r="I372" s="417">
        <f t="shared" si="54"/>
        <v>0</v>
      </c>
      <c r="J372" s="418">
        <f t="shared" si="55"/>
        <v>0</v>
      </c>
      <c r="K372" s="99"/>
      <c r="L372" s="124"/>
      <c r="M372" s="125"/>
      <c r="N372" s="126"/>
      <c r="P372" s="46"/>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c r="AP372" s="46"/>
      <c r="AQ372" s="46"/>
      <c r="AR372" s="46"/>
      <c r="AS372" s="46"/>
      <c r="AT372" s="46"/>
      <c r="AU372" s="46"/>
      <c r="AV372" s="46"/>
      <c r="AW372" s="46"/>
      <c r="AX372" s="46"/>
      <c r="AY372" s="46"/>
      <c r="AZ372" s="46"/>
      <c r="BA372" s="46"/>
      <c r="BB372" s="46"/>
      <c r="BC372" s="46"/>
      <c r="BD372" s="46"/>
      <c r="BE372" s="46"/>
    </row>
    <row r="373" spans="1:58" s="43" customFormat="1" ht="14.4">
      <c r="A373" s="468"/>
      <c r="B373" s="459" t="str">
        <f t="shared" si="57"/>
        <v>LIMS</v>
      </c>
      <c r="C373" s="460" t="s">
        <v>630</v>
      </c>
      <c r="D373" s="407" t="s">
        <v>573</v>
      </c>
      <c r="E373" s="408"/>
      <c r="F373" s="139"/>
      <c r="G373" s="410">
        <v>0.3</v>
      </c>
      <c r="H373" s="411">
        <v>85000</v>
      </c>
      <c r="I373" s="417">
        <f t="shared" si="54"/>
        <v>326.92307692307691</v>
      </c>
      <c r="J373" s="418">
        <f t="shared" si="55"/>
        <v>98.076923076923066</v>
      </c>
      <c r="K373" s="99"/>
      <c r="L373" s="124"/>
      <c r="M373" s="125"/>
      <c r="N373" s="126"/>
      <c r="P373" s="46"/>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c r="AP373" s="46"/>
      <c r="AQ373" s="46"/>
      <c r="AR373" s="46"/>
      <c r="AS373" s="46"/>
      <c r="AT373" s="46"/>
      <c r="AU373" s="46"/>
      <c r="AV373" s="46"/>
      <c r="AW373" s="46"/>
      <c r="AX373" s="46"/>
      <c r="AY373" s="46"/>
      <c r="AZ373" s="46"/>
      <c r="BA373" s="46"/>
      <c r="BB373" s="46"/>
      <c r="BC373" s="46"/>
      <c r="BD373" s="46"/>
      <c r="BE373" s="46"/>
    </row>
    <row r="374" spans="1:58" s="43" customFormat="1" ht="14.4">
      <c r="A374" s="468"/>
      <c r="B374" s="459" t="str">
        <f t="shared" si="57"/>
        <v>Analyst respirator training</v>
      </c>
      <c r="C374" s="460" t="s">
        <v>632</v>
      </c>
      <c r="D374" s="407" t="s">
        <v>571</v>
      </c>
      <c r="E374" s="408">
        <v>5000</v>
      </c>
      <c r="F374" s="139">
        <f>D186</f>
        <v>2</v>
      </c>
      <c r="G374" s="410"/>
      <c r="H374" s="411"/>
      <c r="I374" s="417">
        <f t="shared" ref="I374" si="58">H374/(364-104)</f>
        <v>0</v>
      </c>
      <c r="J374" s="418">
        <f t="shared" ref="J374" si="59">G374*I374</f>
        <v>0</v>
      </c>
      <c r="K374" s="99"/>
      <c r="L374" s="124"/>
      <c r="M374" s="125"/>
      <c r="N374" s="126"/>
      <c r="P374" s="46"/>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c r="AP374" s="46"/>
      <c r="AQ374" s="46"/>
      <c r="AR374" s="46"/>
      <c r="AS374" s="46"/>
      <c r="AT374" s="46"/>
      <c r="AU374" s="46"/>
      <c r="AV374" s="46"/>
      <c r="AW374" s="46"/>
      <c r="AX374" s="46"/>
      <c r="AY374" s="46"/>
      <c r="AZ374" s="46"/>
      <c r="BA374" s="46"/>
      <c r="BB374" s="46"/>
      <c r="BC374" s="46"/>
      <c r="BD374" s="46"/>
      <c r="BE374" s="46"/>
    </row>
    <row r="375" spans="1:58" s="43" customFormat="1" ht="14.4">
      <c r="A375" s="468"/>
      <c r="B375" s="459" t="str">
        <f t="shared" si="57"/>
        <v>Mastering Employment Relations &amp; Negotiations Skills</v>
      </c>
      <c r="C375" s="460" t="s">
        <v>633</v>
      </c>
      <c r="D375" s="407" t="s">
        <v>571</v>
      </c>
      <c r="E375" s="408">
        <v>9000</v>
      </c>
      <c r="F375" s="139"/>
      <c r="G375" s="410"/>
      <c r="H375" s="411"/>
      <c r="I375" s="417"/>
      <c r="J375" s="418"/>
      <c r="K375" s="99"/>
      <c r="L375" s="124"/>
      <c r="M375" s="125"/>
      <c r="N375" s="126"/>
      <c r="P375" s="46"/>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c r="AP375" s="46"/>
      <c r="AQ375" s="46"/>
      <c r="AR375" s="46"/>
      <c r="AS375" s="46"/>
      <c r="AT375" s="46"/>
      <c r="AU375" s="46"/>
      <c r="AV375" s="46"/>
      <c r="AW375" s="46"/>
      <c r="AX375" s="46"/>
      <c r="AY375" s="46"/>
      <c r="AZ375" s="46"/>
      <c r="BA375" s="46"/>
      <c r="BB375" s="46"/>
      <c r="BC375" s="46"/>
      <c r="BD375" s="46"/>
      <c r="BE375" s="46"/>
    </row>
    <row r="376" spans="1:58" s="43" customFormat="1" ht="14.4">
      <c r="A376" s="465"/>
      <c r="B376" s="459" t="str">
        <f t="shared" si="57"/>
        <v>New equipment Vendor FATs</v>
      </c>
      <c r="C376" s="460" t="s">
        <v>634</v>
      </c>
      <c r="D376" s="407" t="s">
        <v>571</v>
      </c>
      <c r="E376" s="408">
        <v>150000</v>
      </c>
      <c r="F376" s="139">
        <v>5</v>
      </c>
      <c r="G376" s="410"/>
      <c r="H376" s="411"/>
      <c r="I376" s="417">
        <f t="shared" ref="I376" si="60">H376/(364-104)</f>
        <v>0</v>
      </c>
      <c r="J376" s="418">
        <f t="shared" ref="J376" si="61">G376*I376</f>
        <v>0</v>
      </c>
      <c r="K376" s="99"/>
      <c r="L376" s="124"/>
      <c r="M376" s="125"/>
      <c r="N376" s="126"/>
      <c r="P376" s="46"/>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c r="AP376" s="46"/>
      <c r="AQ376" s="46"/>
      <c r="AR376" s="46"/>
      <c r="AS376" s="46"/>
      <c r="AT376" s="46"/>
      <c r="AU376" s="46"/>
      <c r="AV376" s="46"/>
      <c r="AW376" s="46"/>
      <c r="AX376" s="46"/>
      <c r="AY376" s="46"/>
      <c r="AZ376" s="46"/>
      <c r="BA376" s="46"/>
      <c r="BB376" s="46"/>
      <c r="BC376" s="46"/>
      <c r="BD376" s="46"/>
      <c r="BE376" s="46"/>
    </row>
    <row r="377" spans="1:58" s="43" customFormat="1" ht="27.6">
      <c r="A377" s="101"/>
      <c r="B377" s="146"/>
      <c r="C377" s="146"/>
      <c r="D377" s="364" t="s">
        <v>635</v>
      </c>
      <c r="E377" s="379">
        <f>SUMIF(D197:D376, "*External-Eligible*", E197:E376)</f>
        <v>1504914.5</v>
      </c>
      <c r="F377" s="365" t="s">
        <v>636</v>
      </c>
      <c r="G377" s="367" t="s">
        <v>637</v>
      </c>
      <c r="H377" s="356"/>
      <c r="I377" s="366"/>
      <c r="J377" s="367" t="s">
        <v>638</v>
      </c>
      <c r="K377" s="99"/>
      <c r="L377" s="124"/>
      <c r="M377" s="125"/>
      <c r="N377" s="126"/>
      <c r="P377" s="46"/>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c r="AP377" s="46"/>
      <c r="AQ377" s="46"/>
      <c r="AR377" s="46"/>
      <c r="AS377" s="46"/>
      <c r="AT377" s="46"/>
      <c r="AU377" s="46"/>
      <c r="AV377" s="46"/>
      <c r="AW377" s="46"/>
      <c r="AX377" s="46"/>
      <c r="AY377" s="46"/>
      <c r="AZ377" s="46"/>
      <c r="BA377" s="46"/>
      <c r="BB377" s="46"/>
      <c r="BC377" s="46"/>
      <c r="BD377" s="46"/>
      <c r="BE377" s="46"/>
    </row>
    <row r="378" spans="1:58" s="43" customFormat="1" ht="27.6">
      <c r="A378" s="101"/>
      <c r="B378" s="146"/>
      <c r="C378" s="146"/>
      <c r="D378" s="364" t="s">
        <v>639</v>
      </c>
      <c r="E378" s="379">
        <f>SUMIF(D197:D374, "*External-Ineligible*", E197:E374)</f>
        <v>0</v>
      </c>
      <c r="F378" s="380">
        <f>SUM(F197:F376)</f>
        <v>1053.3499999999997</v>
      </c>
      <c r="G378" s="370">
        <f>SUM(G197:G376)</f>
        <v>260.65500000000003</v>
      </c>
      <c r="H378" s="368"/>
      <c r="I378" s="369"/>
      <c r="J378" s="370">
        <f>SUM(J197:J376)</f>
        <v>85214.134615384595</v>
      </c>
      <c r="K378" s="99"/>
      <c r="L378" s="124"/>
      <c r="M378" s="125"/>
      <c r="N378" s="126"/>
      <c r="P378" s="46"/>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c r="AP378" s="46"/>
      <c r="AQ378" s="46"/>
      <c r="AR378" s="46"/>
      <c r="AS378" s="46"/>
      <c r="AT378" s="46"/>
      <c r="AU378" s="46"/>
      <c r="AV378" s="46"/>
      <c r="AW378" s="46"/>
      <c r="AX378" s="46"/>
      <c r="AY378" s="46"/>
      <c r="AZ378" s="46"/>
      <c r="BA378" s="46"/>
      <c r="BB378" s="46"/>
      <c r="BC378" s="46"/>
      <c r="BD378" s="46"/>
      <c r="BE378" s="46"/>
    </row>
    <row r="379" spans="1:58" s="43" customFormat="1">
      <c r="P379" s="46"/>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c r="AP379" s="46"/>
      <c r="AQ379" s="46"/>
      <c r="AR379" s="46"/>
      <c r="AS379" s="46"/>
      <c r="AT379" s="46"/>
      <c r="AU379" s="46"/>
      <c r="AV379" s="46"/>
      <c r="AW379" s="46"/>
      <c r="AX379" s="46"/>
      <c r="AY379" s="46"/>
      <c r="AZ379" s="46"/>
      <c r="BA379" s="46"/>
      <c r="BB379" s="46"/>
      <c r="BC379" s="46"/>
      <c r="BD379" s="46"/>
      <c r="BE379" s="46"/>
    </row>
    <row r="380" spans="1:58" s="43" customFormat="1" ht="14.4">
      <c r="A380" s="99"/>
      <c r="B380" s="412"/>
      <c r="C380" s="61"/>
      <c r="L380" s="92"/>
      <c r="M380" s="119"/>
      <c r="N380" s="127"/>
      <c r="P380" s="46"/>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c r="AP380" s="46"/>
      <c r="AQ380" s="46"/>
      <c r="AR380" s="46"/>
      <c r="AS380" s="46"/>
      <c r="AT380" s="46"/>
      <c r="AU380" s="46"/>
      <c r="AV380" s="46"/>
      <c r="AW380" s="46"/>
      <c r="AX380" s="46"/>
      <c r="AY380" s="46"/>
      <c r="AZ380" s="46"/>
      <c r="BA380" s="46"/>
      <c r="BB380" s="46"/>
      <c r="BC380" s="46"/>
      <c r="BD380" s="46"/>
      <c r="BE380" s="46"/>
    </row>
    <row r="381" spans="1:58" s="43" customFormat="1" ht="21">
      <c r="A381" s="99"/>
      <c r="B381" s="374" t="s">
        <v>640</v>
      </c>
      <c r="C381" s="375"/>
      <c r="D381" s="381"/>
      <c r="E381" s="381"/>
      <c r="F381" s="345"/>
      <c r="J381" s="92"/>
      <c r="K381" s="323"/>
      <c r="M381" s="92"/>
      <c r="N381" s="128"/>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c r="AP381" s="46"/>
      <c r="AQ381" s="46"/>
      <c r="AR381" s="46"/>
      <c r="AS381" s="46"/>
      <c r="AT381" s="46"/>
      <c r="AU381" s="46"/>
      <c r="AV381" s="46"/>
      <c r="AW381" s="46"/>
      <c r="AX381" s="46"/>
      <c r="AY381" s="46"/>
      <c r="AZ381" s="46"/>
      <c r="BA381" s="46"/>
      <c r="BB381" s="46"/>
      <c r="BC381" s="46"/>
      <c r="BD381" s="46"/>
      <c r="BE381" s="46"/>
      <c r="BF381" s="46"/>
    </row>
    <row r="382" spans="1:58" s="43" customFormat="1">
      <c r="A382" s="99"/>
      <c r="B382" s="137" t="s">
        <v>641</v>
      </c>
      <c r="C382" s="149" t="s">
        <v>642</v>
      </c>
      <c r="D382" s="150" t="s">
        <v>643</v>
      </c>
      <c r="E382" s="337" t="s">
        <v>644</v>
      </c>
      <c r="F382" s="346" t="s">
        <v>645</v>
      </c>
      <c r="J382" s="92"/>
      <c r="M382" s="92"/>
      <c r="N382" s="92"/>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c r="AP382" s="46"/>
      <c r="AQ382" s="46"/>
      <c r="AR382" s="46"/>
      <c r="AS382" s="46"/>
      <c r="AT382" s="46"/>
      <c r="AU382" s="46"/>
      <c r="AV382" s="46"/>
      <c r="AW382" s="46"/>
      <c r="AX382" s="46"/>
      <c r="AY382" s="46"/>
      <c r="AZ382" s="46"/>
      <c r="BA382" s="46"/>
      <c r="BB382" s="46"/>
      <c r="BC382" s="46"/>
      <c r="BD382" s="46"/>
      <c r="BE382" s="46"/>
      <c r="BF382" s="46"/>
    </row>
    <row r="383" spans="1:58" s="51" customFormat="1" ht="21" customHeight="1">
      <c r="B383" s="151" t="s">
        <v>646</v>
      </c>
      <c r="C383" s="152" t="s">
        <v>647</v>
      </c>
      <c r="D383" s="153">
        <v>10</v>
      </c>
      <c r="E383" s="338">
        <v>1200</v>
      </c>
      <c r="F383" s="347">
        <f t="shared" ref="F383:F397" si="62">D383*E383</f>
        <v>12000</v>
      </c>
      <c r="G383" s="62"/>
      <c r="H383" s="43"/>
      <c r="I383" s="43"/>
      <c r="J383" s="130"/>
      <c r="K383" s="43"/>
      <c r="M383" s="129"/>
      <c r="N383" s="129"/>
      <c r="O383" s="43"/>
      <c r="Q383" s="46"/>
      <c r="R383" s="46"/>
      <c r="S383" s="46"/>
      <c r="T383" s="46"/>
      <c r="U383" s="46"/>
      <c r="V383" s="56"/>
      <c r="W383" s="56"/>
      <c r="X383" s="46"/>
      <c r="Y383" s="46"/>
      <c r="Z383" s="46"/>
      <c r="AA383" s="60"/>
      <c r="AB383" s="60"/>
      <c r="AC383" s="60"/>
      <c r="AD383" s="60"/>
      <c r="AE383" s="60"/>
      <c r="AF383" s="60"/>
      <c r="AG383" s="60"/>
      <c r="AH383" s="60"/>
      <c r="AI383" s="60"/>
      <c r="AJ383" s="60"/>
      <c r="AK383" s="60"/>
      <c r="AL383" s="60"/>
      <c r="AM383" s="60"/>
      <c r="AN383" s="60"/>
      <c r="AO383" s="60"/>
      <c r="AP383" s="60"/>
      <c r="AQ383" s="60"/>
      <c r="AR383" s="60"/>
      <c r="AS383" s="60"/>
      <c r="AT383" s="60"/>
      <c r="AU383" s="60"/>
      <c r="AV383" s="60"/>
      <c r="AW383" s="60"/>
      <c r="AX383" s="60"/>
      <c r="AY383" s="60"/>
      <c r="AZ383" s="60"/>
      <c r="BA383" s="60"/>
      <c r="BB383" s="60"/>
      <c r="BC383" s="60"/>
      <c r="BD383" s="60"/>
      <c r="BE383" s="60"/>
      <c r="BF383" s="60"/>
    </row>
    <row r="384" spans="1:58" s="43" customFormat="1" ht="14.4">
      <c r="A384" s="99"/>
      <c r="B384" s="151"/>
      <c r="C384" s="152"/>
      <c r="D384" s="419"/>
      <c r="E384" s="338"/>
      <c r="F384" s="347">
        <f t="shared" si="62"/>
        <v>0</v>
      </c>
      <c r="G384" s="105"/>
      <c r="H384" s="64"/>
      <c r="J384" s="130"/>
      <c r="K384" s="92"/>
      <c r="N384" s="46"/>
      <c r="O384" s="46"/>
      <c r="P384" s="46"/>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c r="AP384" s="46"/>
      <c r="AQ384" s="46"/>
      <c r="AR384" s="46"/>
      <c r="AS384" s="46"/>
      <c r="AT384" s="46"/>
      <c r="AU384" s="46"/>
      <c r="AV384" s="46"/>
      <c r="AW384" s="46"/>
      <c r="AX384" s="46"/>
      <c r="AY384" s="46"/>
      <c r="AZ384" s="46"/>
      <c r="BA384" s="46"/>
      <c r="BB384" s="46"/>
      <c r="BC384" s="46"/>
    </row>
    <row r="385" spans="1:55" s="43" customFormat="1" ht="15" customHeight="1">
      <c r="A385" s="99"/>
      <c r="B385" s="151"/>
      <c r="C385" s="152"/>
      <c r="D385" s="419"/>
      <c r="E385" s="338"/>
      <c r="F385" s="347">
        <f t="shared" si="62"/>
        <v>0</v>
      </c>
      <c r="G385" s="105"/>
      <c r="H385" s="64"/>
      <c r="J385" s="130"/>
      <c r="K385" s="92"/>
      <c r="N385" s="46"/>
      <c r="O385" s="46"/>
      <c r="P385" s="46"/>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c r="AP385" s="46"/>
      <c r="AQ385" s="46"/>
      <c r="AR385" s="46"/>
      <c r="AS385" s="46"/>
      <c r="AT385" s="46"/>
      <c r="AU385" s="46"/>
      <c r="AV385" s="46"/>
      <c r="AW385" s="46"/>
      <c r="AX385" s="46"/>
      <c r="AY385" s="46"/>
      <c r="AZ385" s="46"/>
      <c r="BA385" s="46"/>
      <c r="BB385" s="46"/>
      <c r="BC385" s="46"/>
    </row>
    <row r="386" spans="1:55" s="43" customFormat="1" ht="14.4">
      <c r="A386" s="99"/>
      <c r="B386" s="151"/>
      <c r="C386" s="152"/>
      <c r="D386" s="153"/>
      <c r="E386" s="338"/>
      <c r="F386" s="347">
        <f t="shared" si="62"/>
        <v>0</v>
      </c>
      <c r="G386" s="105"/>
      <c r="H386" s="64"/>
      <c r="J386" s="130"/>
      <c r="K386" s="131"/>
      <c r="L386" s="126"/>
      <c r="N386" s="46"/>
      <c r="O386" s="46"/>
      <c r="P386" s="46"/>
      <c r="Q386" s="46"/>
      <c r="R386" s="46"/>
      <c r="S386" s="56"/>
      <c r="T386" s="56"/>
      <c r="U386" s="46"/>
      <c r="V386" s="46"/>
      <c r="W386" s="46"/>
      <c r="X386" s="46"/>
      <c r="Y386" s="46"/>
      <c r="Z386" s="46"/>
      <c r="AA386" s="46"/>
      <c r="AB386" s="46"/>
      <c r="AC386" s="46"/>
      <c r="AD386" s="46"/>
      <c r="AE386" s="46"/>
      <c r="AF386" s="46"/>
      <c r="AG386" s="46"/>
      <c r="AH386" s="46"/>
      <c r="AI386" s="46"/>
      <c r="AJ386" s="46"/>
      <c r="AK386" s="46"/>
      <c r="AL386" s="46"/>
      <c r="AM386" s="46"/>
      <c r="AN386" s="46"/>
      <c r="AO386" s="46"/>
      <c r="AP386" s="46"/>
      <c r="AQ386" s="46"/>
      <c r="AR386" s="46"/>
      <c r="AS386" s="46"/>
      <c r="AT386" s="46"/>
      <c r="AU386" s="46"/>
      <c r="AV386" s="46"/>
      <c r="AW386" s="46"/>
      <c r="AX386" s="46"/>
      <c r="AY386" s="46"/>
      <c r="AZ386" s="46"/>
      <c r="BA386" s="46"/>
      <c r="BB386" s="46"/>
      <c r="BC386" s="46"/>
    </row>
    <row r="387" spans="1:55" s="43" customFormat="1" ht="27.75" customHeight="1">
      <c r="A387" s="99"/>
      <c r="B387" s="151"/>
      <c r="C387" s="152"/>
      <c r="D387" s="153"/>
      <c r="E387" s="338"/>
      <c r="F387" s="347">
        <f t="shared" si="62"/>
        <v>0</v>
      </c>
      <c r="G387" s="105"/>
      <c r="H387" s="64"/>
      <c r="J387" s="130"/>
      <c r="K387" s="131"/>
      <c r="L387" s="126"/>
      <c r="N387" s="46"/>
      <c r="O387" s="46"/>
      <c r="P387" s="46"/>
      <c r="Q387" s="46"/>
      <c r="R387" s="46"/>
      <c r="S387" s="56"/>
      <c r="T387" s="56"/>
      <c r="U387" s="46"/>
      <c r="V387" s="46"/>
      <c r="W387" s="46"/>
      <c r="X387" s="46"/>
      <c r="Y387" s="46"/>
      <c r="Z387" s="46"/>
      <c r="AA387" s="46"/>
      <c r="AB387" s="46"/>
      <c r="AC387" s="46"/>
      <c r="AD387" s="46"/>
      <c r="AE387" s="46"/>
      <c r="AF387" s="46"/>
      <c r="AG387" s="46"/>
      <c r="AH387" s="46"/>
      <c r="AI387" s="46"/>
      <c r="AJ387" s="46"/>
      <c r="AK387" s="46"/>
      <c r="AL387" s="46"/>
      <c r="AM387" s="46"/>
      <c r="AN387" s="46"/>
      <c r="AO387" s="46"/>
      <c r="AP387" s="46"/>
      <c r="AQ387" s="46"/>
      <c r="AR387" s="46"/>
      <c r="AS387" s="46"/>
      <c r="AT387" s="46"/>
      <c r="AU387" s="46"/>
      <c r="AV387" s="46"/>
      <c r="AW387" s="46"/>
      <c r="AX387" s="46"/>
      <c r="AY387" s="46"/>
      <c r="AZ387" s="46"/>
      <c r="BA387" s="46"/>
      <c r="BB387" s="46"/>
      <c r="BC387" s="46"/>
    </row>
    <row r="388" spans="1:55" s="43" customFormat="1" ht="14.4">
      <c r="A388" s="99"/>
      <c r="B388" s="151"/>
      <c r="C388" s="152"/>
      <c r="D388" s="153"/>
      <c r="E388" s="338"/>
      <c r="F388" s="347">
        <f t="shared" si="62"/>
        <v>0</v>
      </c>
      <c r="G388" s="105"/>
      <c r="H388" s="64"/>
      <c r="J388" s="130"/>
      <c r="K388" s="131"/>
      <c r="L388" s="126"/>
      <c r="N388" s="46"/>
      <c r="O388" s="46"/>
      <c r="P388" s="46"/>
      <c r="Q388" s="46"/>
      <c r="R388" s="46"/>
      <c r="S388" s="56"/>
      <c r="T388" s="56"/>
      <c r="U388" s="46"/>
      <c r="V388" s="46"/>
      <c r="W388" s="46"/>
      <c r="X388" s="46"/>
      <c r="Y388" s="46"/>
      <c r="Z388" s="46"/>
      <c r="AA388" s="46"/>
      <c r="AB388" s="46"/>
      <c r="AC388" s="46"/>
      <c r="AD388" s="46"/>
      <c r="AE388" s="46"/>
      <c r="AF388" s="46"/>
      <c r="AG388" s="46"/>
      <c r="AH388" s="46"/>
      <c r="AI388" s="46"/>
      <c r="AJ388" s="46"/>
      <c r="AK388" s="46"/>
      <c r="AL388" s="46"/>
      <c r="AM388" s="46"/>
      <c r="AN388" s="46"/>
      <c r="AO388" s="46"/>
      <c r="AP388" s="46"/>
      <c r="AQ388" s="46"/>
      <c r="AR388" s="46"/>
      <c r="AS388" s="46"/>
      <c r="AT388" s="46"/>
      <c r="AU388" s="46"/>
      <c r="AV388" s="46"/>
      <c r="AW388" s="46"/>
      <c r="AX388" s="46"/>
      <c r="AY388" s="46"/>
      <c r="AZ388" s="46"/>
      <c r="BA388" s="46"/>
      <c r="BB388" s="46"/>
      <c r="BC388" s="46"/>
    </row>
    <row r="389" spans="1:55" s="43" customFormat="1" ht="14.4">
      <c r="A389" s="99"/>
      <c r="B389" s="151"/>
      <c r="C389" s="152"/>
      <c r="D389" s="153"/>
      <c r="E389" s="338"/>
      <c r="F389" s="347">
        <f t="shared" si="62"/>
        <v>0</v>
      </c>
      <c r="G389" s="105"/>
      <c r="H389" s="64"/>
      <c r="J389" s="130"/>
      <c r="K389" s="131"/>
      <c r="L389" s="126"/>
      <c r="N389" s="46"/>
      <c r="O389" s="46"/>
      <c r="P389" s="46"/>
      <c r="Q389" s="46"/>
      <c r="R389" s="46"/>
      <c r="S389" s="56"/>
      <c r="T389" s="56"/>
      <c r="U389" s="46"/>
      <c r="V389" s="46"/>
      <c r="W389" s="46"/>
      <c r="X389" s="46"/>
      <c r="Y389" s="46"/>
      <c r="Z389" s="46"/>
      <c r="AA389" s="46"/>
      <c r="AB389" s="46"/>
      <c r="AC389" s="46"/>
      <c r="AD389" s="46"/>
      <c r="AE389" s="46"/>
      <c r="AF389" s="46"/>
      <c r="AG389" s="46"/>
      <c r="AH389" s="46"/>
      <c r="AI389" s="46"/>
      <c r="AJ389" s="46"/>
      <c r="AK389" s="46"/>
      <c r="AL389" s="46"/>
      <c r="AM389" s="46"/>
      <c r="AN389" s="46"/>
      <c r="AO389" s="46"/>
      <c r="AP389" s="46"/>
      <c r="AQ389" s="46"/>
      <c r="AR389" s="46"/>
      <c r="AS389" s="46"/>
      <c r="AT389" s="46"/>
      <c r="AU389" s="46"/>
      <c r="AV389" s="46"/>
      <c r="AW389" s="46"/>
      <c r="AX389" s="46"/>
      <c r="AY389" s="46"/>
      <c r="AZ389" s="46"/>
      <c r="BA389" s="46"/>
      <c r="BB389" s="46"/>
      <c r="BC389" s="46"/>
    </row>
    <row r="390" spans="1:55" s="43" customFormat="1" ht="14.4">
      <c r="A390" s="99"/>
      <c r="B390" s="151"/>
      <c r="C390" s="152"/>
      <c r="D390" s="153"/>
      <c r="E390" s="338"/>
      <c r="F390" s="347">
        <f t="shared" si="62"/>
        <v>0</v>
      </c>
      <c r="G390" s="105"/>
      <c r="H390" s="64"/>
      <c r="J390" s="130"/>
      <c r="K390" s="131"/>
      <c r="L390" s="126"/>
      <c r="N390" s="46"/>
      <c r="O390" s="46"/>
      <c r="P390" s="46"/>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c r="AP390" s="46"/>
      <c r="AQ390" s="46"/>
      <c r="AR390" s="46"/>
      <c r="AS390" s="46"/>
      <c r="AT390" s="46"/>
      <c r="AU390" s="46"/>
      <c r="AV390" s="46"/>
      <c r="AW390" s="46"/>
      <c r="AX390" s="46"/>
      <c r="AY390" s="46"/>
      <c r="AZ390" s="46"/>
      <c r="BA390" s="46"/>
      <c r="BB390" s="46"/>
      <c r="BC390" s="46"/>
    </row>
    <row r="391" spans="1:55" s="43" customFormat="1" ht="14.4">
      <c r="A391" s="99"/>
      <c r="B391" s="151"/>
      <c r="C391" s="152"/>
      <c r="D391" s="153"/>
      <c r="E391" s="338"/>
      <c r="F391" s="347">
        <f t="shared" si="62"/>
        <v>0</v>
      </c>
      <c r="G391" s="105"/>
      <c r="H391" s="64"/>
      <c r="J391" s="130"/>
      <c r="K391" s="131"/>
      <c r="L391" s="126"/>
      <c r="N391" s="46"/>
      <c r="O391" s="46"/>
      <c r="P391" s="46"/>
      <c r="Q391" s="46"/>
      <c r="R391" s="46"/>
      <c r="S391" s="56"/>
      <c r="T391" s="56"/>
      <c r="U391" s="46"/>
      <c r="V391" s="46"/>
      <c r="W391" s="46"/>
      <c r="X391" s="46"/>
      <c r="Y391" s="46"/>
      <c r="Z391" s="46"/>
      <c r="AA391" s="46"/>
      <c r="AB391" s="46"/>
      <c r="AC391" s="46"/>
      <c r="AD391" s="46"/>
      <c r="AE391" s="46"/>
      <c r="AF391" s="46"/>
      <c r="AG391" s="46"/>
      <c r="AH391" s="46"/>
      <c r="AI391" s="46"/>
      <c r="AJ391" s="46"/>
      <c r="AK391" s="46"/>
      <c r="AL391" s="46"/>
      <c r="AM391" s="46"/>
      <c r="AN391" s="46"/>
      <c r="AO391" s="46"/>
      <c r="AP391" s="46"/>
      <c r="AQ391" s="46"/>
      <c r="AR391" s="46"/>
      <c r="AS391" s="46"/>
      <c r="AT391" s="46"/>
      <c r="AU391" s="46"/>
      <c r="AV391" s="46"/>
      <c r="AW391" s="46"/>
      <c r="AX391" s="46"/>
      <c r="AY391" s="46"/>
      <c r="AZ391" s="46"/>
      <c r="BA391" s="46"/>
      <c r="BB391" s="46"/>
      <c r="BC391" s="46"/>
    </row>
    <row r="392" spans="1:55" s="43" customFormat="1" ht="14.4">
      <c r="A392" s="99"/>
      <c r="B392" s="151"/>
      <c r="C392" s="152"/>
      <c r="D392" s="153"/>
      <c r="E392" s="338"/>
      <c r="F392" s="347">
        <f t="shared" si="62"/>
        <v>0</v>
      </c>
      <c r="G392" s="105"/>
      <c r="H392" s="64"/>
      <c r="J392" s="130"/>
      <c r="K392" s="131"/>
      <c r="L392" s="126"/>
      <c r="N392" s="46"/>
      <c r="O392" s="46"/>
      <c r="P392" s="46"/>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c r="AP392" s="46"/>
      <c r="AQ392" s="46"/>
      <c r="AR392" s="46"/>
      <c r="AS392" s="46"/>
      <c r="AT392" s="46"/>
      <c r="AU392" s="46"/>
      <c r="AV392" s="46"/>
      <c r="AW392" s="46"/>
      <c r="AX392" s="46"/>
      <c r="AY392" s="46"/>
      <c r="AZ392" s="46"/>
      <c r="BA392" s="46"/>
      <c r="BB392" s="46"/>
      <c r="BC392" s="46"/>
    </row>
    <row r="393" spans="1:55" s="43" customFormat="1" ht="14.4">
      <c r="A393" s="104"/>
      <c r="B393" s="151"/>
      <c r="C393" s="152"/>
      <c r="D393" s="153"/>
      <c r="E393" s="338"/>
      <c r="F393" s="347">
        <f t="shared" si="62"/>
        <v>0</v>
      </c>
      <c r="G393" s="105"/>
      <c r="H393" s="64"/>
      <c r="J393" s="130"/>
      <c r="K393" s="131"/>
      <c r="L393" s="126"/>
      <c r="N393" s="46"/>
      <c r="O393" s="46"/>
      <c r="P393" s="46"/>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c r="AP393" s="46"/>
      <c r="AQ393" s="46"/>
      <c r="AR393" s="46"/>
      <c r="AS393" s="46"/>
      <c r="AT393" s="46"/>
      <c r="AU393" s="46"/>
      <c r="AV393" s="46"/>
      <c r="AW393" s="46"/>
      <c r="AX393" s="46"/>
      <c r="AY393" s="46"/>
      <c r="AZ393" s="46"/>
      <c r="BA393" s="46"/>
      <c r="BB393" s="46"/>
      <c r="BC393" s="46"/>
    </row>
    <row r="394" spans="1:55" s="43" customFormat="1" ht="15" customHeight="1">
      <c r="A394" s="103"/>
      <c r="B394" s="151"/>
      <c r="C394" s="152"/>
      <c r="D394" s="153"/>
      <c r="E394" s="338"/>
      <c r="F394" s="347">
        <f t="shared" si="62"/>
        <v>0</v>
      </c>
      <c r="G394" s="105"/>
      <c r="H394" s="64"/>
      <c r="J394" s="130"/>
      <c r="K394" s="131"/>
      <c r="L394" s="126"/>
      <c r="N394" s="46"/>
      <c r="O394" s="46"/>
      <c r="P394" s="46"/>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c r="AP394" s="46"/>
      <c r="AQ394" s="46"/>
      <c r="AR394" s="46"/>
      <c r="AS394" s="46"/>
      <c r="AT394" s="46"/>
      <c r="AU394" s="46"/>
      <c r="AV394" s="46"/>
      <c r="AW394" s="46"/>
      <c r="AX394" s="46"/>
      <c r="AY394" s="46"/>
      <c r="AZ394" s="46"/>
      <c r="BA394" s="46"/>
      <c r="BB394" s="46"/>
      <c r="BC394" s="46"/>
    </row>
    <row r="395" spans="1:55" s="43" customFormat="1" ht="15" customHeight="1">
      <c r="A395" s="101"/>
      <c r="B395" s="151"/>
      <c r="C395" s="152"/>
      <c r="D395" s="153"/>
      <c r="E395" s="338"/>
      <c r="F395" s="347">
        <f t="shared" si="62"/>
        <v>0</v>
      </c>
      <c r="G395" s="105"/>
      <c r="H395" s="64"/>
      <c r="J395" s="130"/>
      <c r="K395" s="131"/>
      <c r="L395" s="126"/>
      <c r="N395" s="46"/>
      <c r="O395" s="46"/>
      <c r="P395" s="46"/>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c r="AP395" s="46"/>
      <c r="AQ395" s="46"/>
      <c r="AR395" s="46"/>
      <c r="AS395" s="46"/>
      <c r="AT395" s="46"/>
      <c r="AU395" s="46"/>
      <c r="AV395" s="46"/>
      <c r="AW395" s="46"/>
      <c r="AX395" s="46"/>
      <c r="AY395" s="46"/>
      <c r="AZ395" s="46"/>
      <c r="BA395" s="46"/>
      <c r="BB395" s="46"/>
      <c r="BC395" s="46"/>
    </row>
    <row r="396" spans="1:55" s="43" customFormat="1" ht="15" customHeight="1">
      <c r="A396" s="101"/>
      <c r="B396" s="151"/>
      <c r="C396" s="152"/>
      <c r="D396" s="153"/>
      <c r="E396" s="338"/>
      <c r="F396" s="347">
        <f t="shared" si="62"/>
        <v>0</v>
      </c>
      <c r="G396" s="105"/>
      <c r="H396" s="64"/>
      <c r="J396" s="130"/>
      <c r="K396" s="131"/>
      <c r="L396" s="126"/>
      <c r="N396" s="46"/>
      <c r="O396" s="46"/>
      <c r="P396" s="46"/>
      <c r="Q396" s="46"/>
      <c r="R396" s="46"/>
      <c r="S396" s="56"/>
      <c r="T396" s="56"/>
      <c r="U396" s="46"/>
      <c r="V396" s="46"/>
      <c r="W396" s="46"/>
      <c r="X396" s="46"/>
      <c r="Y396" s="46"/>
      <c r="Z396" s="46"/>
      <c r="AA396" s="46"/>
      <c r="AB396" s="46"/>
      <c r="AC396" s="46"/>
      <c r="AD396" s="46"/>
      <c r="AE396" s="46"/>
      <c r="AF396" s="46"/>
      <c r="AG396" s="46"/>
      <c r="AH396" s="46"/>
      <c r="AI396" s="46"/>
      <c r="AJ396" s="46"/>
      <c r="AK396" s="46"/>
      <c r="AL396" s="46"/>
      <c r="AM396" s="46"/>
      <c r="AN396" s="46"/>
      <c r="AO396" s="46"/>
      <c r="AP396" s="46"/>
      <c r="AQ396" s="46"/>
      <c r="AR396" s="46"/>
      <c r="AS396" s="46"/>
      <c r="AT396" s="46"/>
      <c r="AU396" s="46"/>
      <c r="AV396" s="46"/>
      <c r="AW396" s="46"/>
      <c r="AX396" s="46"/>
      <c r="AY396" s="46"/>
      <c r="AZ396" s="46"/>
      <c r="BA396" s="46"/>
      <c r="BB396" s="46"/>
      <c r="BC396" s="46"/>
    </row>
    <row r="397" spans="1:55" s="43" customFormat="1" ht="15" customHeight="1">
      <c r="A397" s="101"/>
      <c r="B397" s="151"/>
      <c r="C397" s="152"/>
      <c r="D397" s="153"/>
      <c r="E397" s="338"/>
      <c r="F397" s="347">
        <f t="shared" si="62"/>
        <v>0</v>
      </c>
      <c r="G397" s="105"/>
      <c r="H397" s="64"/>
      <c r="J397" s="130"/>
      <c r="K397" s="131"/>
      <c r="L397" s="126"/>
      <c r="N397" s="46"/>
      <c r="O397" s="46"/>
      <c r="P397" s="46"/>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c r="AP397" s="46"/>
      <c r="AQ397" s="46"/>
      <c r="AR397" s="46"/>
      <c r="AS397" s="46"/>
      <c r="AT397" s="46"/>
      <c r="AU397" s="46"/>
      <c r="AV397" s="46"/>
      <c r="AW397" s="46"/>
      <c r="AX397" s="46"/>
      <c r="AY397" s="46"/>
      <c r="AZ397" s="46"/>
      <c r="BA397" s="46"/>
      <c r="BB397" s="46"/>
      <c r="BC397" s="46"/>
    </row>
    <row r="398" spans="1:55" s="43" customFormat="1" ht="15" customHeight="1">
      <c r="A398" s="101"/>
      <c r="B398" s="157"/>
      <c r="C398" s="157"/>
      <c r="D398" s="97"/>
      <c r="E398" s="155"/>
      <c r="F398" s="155"/>
      <c r="G398" s="105"/>
      <c r="H398" s="64"/>
      <c r="J398" s="130"/>
      <c r="K398" s="131"/>
      <c r="L398" s="126"/>
      <c r="N398" s="46"/>
      <c r="O398" s="46"/>
      <c r="P398" s="46"/>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c r="AP398" s="46"/>
      <c r="AQ398" s="46"/>
      <c r="AR398" s="46"/>
      <c r="AS398" s="46"/>
      <c r="AT398" s="46"/>
      <c r="AU398" s="46"/>
      <c r="AV398" s="46"/>
      <c r="AW398" s="46"/>
      <c r="AX398" s="46"/>
      <c r="AY398" s="46"/>
      <c r="AZ398" s="46"/>
      <c r="BA398" s="46"/>
      <c r="BB398" s="46"/>
      <c r="BC398" s="46"/>
    </row>
    <row r="399" spans="1:55" s="43" customFormat="1" ht="15" customHeight="1">
      <c r="A399" s="101"/>
      <c r="B399" s="158"/>
      <c r="C399" s="158"/>
      <c r="D399" s="364" t="s">
        <v>648</v>
      </c>
      <c r="E399" s="362"/>
      <c r="F399" s="382" t="s">
        <v>649</v>
      </c>
      <c r="G399" s="97"/>
      <c r="H399" s="97"/>
      <c r="I399" s="59"/>
      <c r="J399" s="64"/>
      <c r="K399" s="131"/>
      <c r="L399" s="126"/>
      <c r="N399" s="46"/>
      <c r="O399" s="46"/>
      <c r="P399" s="46"/>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c r="AP399" s="46"/>
      <c r="AQ399" s="46"/>
      <c r="AR399" s="46"/>
      <c r="AS399" s="46"/>
      <c r="AT399" s="46"/>
      <c r="AU399" s="46"/>
      <c r="AV399" s="46"/>
      <c r="AW399" s="46"/>
      <c r="AX399" s="46"/>
      <c r="AY399" s="46"/>
      <c r="AZ399" s="46"/>
      <c r="BA399" s="46"/>
      <c r="BB399" s="46"/>
      <c r="BC399" s="46"/>
    </row>
    <row r="400" spans="1:55" s="43" customFormat="1" ht="15" customHeight="1">
      <c r="A400" s="101"/>
      <c r="B400" s="154"/>
      <c r="C400" s="154"/>
      <c r="D400" s="380">
        <f>SUM(D383:D397)</f>
        <v>10</v>
      </c>
      <c r="E400" s="363"/>
      <c r="F400" s="379">
        <f>SUM(F383:F397)</f>
        <v>12000</v>
      </c>
      <c r="G400" s="97"/>
      <c r="H400" s="97"/>
      <c r="I400" s="59"/>
      <c r="J400" s="64"/>
      <c r="K400" s="131"/>
      <c r="L400" s="126"/>
      <c r="N400" s="46"/>
      <c r="O400" s="46"/>
      <c r="P400" s="46"/>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c r="AP400" s="46"/>
      <c r="AQ400" s="46"/>
      <c r="AR400" s="46"/>
      <c r="AS400" s="46"/>
      <c r="AT400" s="46"/>
      <c r="AU400" s="46"/>
      <c r="AV400" s="46"/>
      <c r="AW400" s="46"/>
      <c r="AX400" s="46"/>
      <c r="AY400" s="46"/>
      <c r="AZ400" s="46"/>
      <c r="BA400" s="46"/>
      <c r="BB400" s="46"/>
      <c r="BC400" s="46"/>
    </row>
    <row r="401" spans="1:58" s="43" customFormat="1" ht="15" customHeight="1">
      <c r="A401" s="101"/>
      <c r="B401" s="48"/>
      <c r="C401" s="48"/>
      <c r="D401" s="48"/>
      <c r="E401" s="49"/>
      <c r="F401" s="49"/>
      <c r="G401" s="156"/>
      <c r="H401" s="69"/>
      <c r="I401" s="69"/>
      <c r="J401" s="64"/>
      <c r="K401" s="131"/>
      <c r="L401" s="126"/>
      <c r="N401" s="46"/>
      <c r="O401" s="46"/>
      <c r="P401" s="46"/>
      <c r="Q401" s="46"/>
      <c r="R401" s="46"/>
      <c r="S401" s="56"/>
      <c r="T401" s="56"/>
      <c r="U401" s="46"/>
      <c r="V401" s="46"/>
      <c r="W401" s="46"/>
      <c r="X401" s="46"/>
      <c r="Y401" s="46"/>
      <c r="Z401" s="46"/>
      <c r="AA401" s="46"/>
      <c r="AB401" s="46"/>
      <c r="AC401" s="46"/>
      <c r="AD401" s="46"/>
      <c r="AE401" s="46"/>
      <c r="AF401" s="46"/>
      <c r="AG401" s="46"/>
      <c r="AH401" s="46"/>
      <c r="AI401" s="46"/>
      <c r="AJ401" s="46"/>
      <c r="AK401" s="46"/>
      <c r="AL401" s="46"/>
      <c r="AM401" s="46"/>
      <c r="AN401" s="46"/>
      <c r="AO401" s="46"/>
      <c r="AP401" s="46"/>
      <c r="AQ401" s="46"/>
      <c r="AR401" s="46"/>
      <c r="AS401" s="46"/>
      <c r="AT401" s="46"/>
      <c r="AU401" s="46"/>
      <c r="AV401" s="46"/>
      <c r="AW401" s="46"/>
      <c r="AX401" s="46"/>
      <c r="AY401" s="46"/>
      <c r="AZ401" s="46"/>
      <c r="BA401" s="46"/>
      <c r="BB401" s="46"/>
      <c r="BC401" s="46"/>
    </row>
    <row r="402" spans="1:58" s="43" customFormat="1" ht="25.5" customHeight="1">
      <c r="A402" s="101"/>
      <c r="B402" s="374" t="s">
        <v>650</v>
      </c>
      <c r="C402" s="375"/>
      <c r="D402" s="381"/>
      <c r="E402" s="381"/>
      <c r="F402" s="345"/>
      <c r="G402" s="49"/>
      <c r="H402" s="49"/>
      <c r="I402" s="49"/>
      <c r="K402" s="64"/>
      <c r="M402" s="130"/>
      <c r="N402" s="131"/>
      <c r="O402" s="126"/>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c r="AP402" s="46"/>
      <c r="AQ402" s="46"/>
      <c r="AR402" s="46"/>
      <c r="AS402" s="46"/>
      <c r="AT402" s="46"/>
      <c r="AU402" s="46"/>
      <c r="AV402" s="46"/>
      <c r="AW402" s="46"/>
      <c r="AX402" s="46"/>
      <c r="AY402" s="46"/>
      <c r="AZ402" s="46"/>
      <c r="BA402" s="46"/>
      <c r="BB402" s="46"/>
      <c r="BC402" s="46"/>
      <c r="BD402" s="46"/>
      <c r="BE402" s="46"/>
      <c r="BF402" s="46"/>
    </row>
    <row r="403" spans="1:58" s="43" customFormat="1" ht="23.25" customHeight="1">
      <c r="A403" s="101"/>
      <c r="B403" s="136" t="s">
        <v>651</v>
      </c>
      <c r="C403" s="84"/>
      <c r="D403" s="163" t="s">
        <v>652</v>
      </c>
      <c r="E403" s="164" t="s">
        <v>653</v>
      </c>
      <c r="F403" s="328"/>
      <c r="H403" s="64"/>
      <c r="J403" s="130"/>
      <c r="K403" s="131"/>
      <c r="L403" s="126"/>
      <c r="N403" s="46"/>
      <c r="O403" s="46"/>
      <c r="P403" s="46"/>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c r="AP403" s="46"/>
      <c r="AQ403" s="46"/>
      <c r="AR403" s="46"/>
      <c r="AS403" s="46"/>
      <c r="AT403" s="46"/>
      <c r="AU403" s="46"/>
      <c r="AV403" s="46"/>
      <c r="AW403" s="46"/>
      <c r="AX403" s="46"/>
      <c r="AY403" s="46"/>
      <c r="AZ403" s="46"/>
      <c r="BA403" s="46"/>
      <c r="BB403" s="46"/>
      <c r="BC403" s="46"/>
    </row>
    <row r="404" spans="1:58" s="43" customFormat="1" ht="25.5" customHeight="1">
      <c r="A404" s="101"/>
      <c r="B404" s="520" t="s">
        <v>654</v>
      </c>
      <c r="C404" s="521"/>
      <c r="D404" s="180"/>
      <c r="E404" s="181">
        <v>120000</v>
      </c>
      <c r="F404" s="353"/>
      <c r="H404" s="470"/>
      <c r="I404"/>
      <c r="J404"/>
      <c r="K404" s="131"/>
      <c r="L404" s="126"/>
      <c r="N404" s="46"/>
      <c r="O404" s="46"/>
      <c r="P404" s="46"/>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c r="AP404" s="46"/>
      <c r="AQ404" s="46"/>
      <c r="AR404" s="46"/>
      <c r="AS404" s="46"/>
      <c r="AT404" s="46"/>
      <c r="AU404" s="46"/>
      <c r="AV404" s="46"/>
      <c r="AW404" s="46"/>
      <c r="AX404" s="46"/>
      <c r="AY404" s="46"/>
      <c r="AZ404" s="46"/>
      <c r="BA404" s="46"/>
      <c r="BB404" s="46"/>
      <c r="BC404" s="46"/>
    </row>
    <row r="405" spans="1:58" s="43" customFormat="1" ht="21" customHeight="1">
      <c r="A405" s="101"/>
      <c r="B405" s="520" t="s">
        <v>655</v>
      </c>
      <c r="C405" s="521"/>
      <c r="D405" s="180" t="s">
        <v>656</v>
      </c>
      <c r="E405" s="181">
        <v>20000</v>
      </c>
      <c r="F405" s="353"/>
      <c r="H405"/>
      <c r="I405" s="471"/>
      <c r="J405"/>
      <c r="K405" s="131"/>
      <c r="L405" s="126"/>
      <c r="N405" s="46"/>
      <c r="O405" s="46"/>
      <c r="P405" s="46"/>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c r="AP405" s="46"/>
      <c r="AQ405" s="46"/>
      <c r="AR405" s="46"/>
      <c r="AS405" s="46"/>
      <c r="AT405" s="46"/>
      <c r="AU405" s="46"/>
      <c r="AV405" s="46"/>
      <c r="AW405" s="46"/>
      <c r="AX405" s="46"/>
      <c r="AY405" s="46"/>
      <c r="AZ405" s="46"/>
      <c r="BA405" s="46"/>
      <c r="BB405" s="46"/>
      <c r="BC405" s="46"/>
    </row>
    <row r="406" spans="1:58" s="43" customFormat="1" ht="15" customHeight="1">
      <c r="A406" s="101"/>
      <c r="B406" s="520" t="s">
        <v>657</v>
      </c>
      <c r="C406" s="521"/>
      <c r="D406" s="180" t="s">
        <v>573</v>
      </c>
      <c r="E406" s="181">
        <f>C437</f>
        <v>199536.48</v>
      </c>
      <c r="F406" s="353"/>
      <c r="H406"/>
      <c r="I406" s="471"/>
      <c r="J406"/>
      <c r="K406" s="131"/>
      <c r="L406" s="126"/>
      <c r="N406" s="46"/>
      <c r="O406" s="46"/>
      <c r="P406" s="46"/>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c r="AP406" s="46"/>
      <c r="AQ406" s="46"/>
      <c r="AR406" s="46"/>
      <c r="AS406" s="46"/>
      <c r="AT406" s="46"/>
      <c r="AU406" s="46"/>
      <c r="AV406" s="46"/>
      <c r="AW406" s="46"/>
      <c r="AX406" s="46"/>
      <c r="AY406" s="46"/>
      <c r="AZ406" s="46"/>
      <c r="BA406" s="46"/>
      <c r="BB406" s="46"/>
      <c r="BC406" s="46"/>
    </row>
    <row r="407" spans="1:58" s="43" customFormat="1" ht="15" customHeight="1">
      <c r="A407" s="101"/>
      <c r="B407" s="525"/>
      <c r="C407" s="526"/>
      <c r="D407" s="180"/>
      <c r="E407" s="181"/>
      <c r="F407" s="353"/>
      <c r="H407"/>
      <c r="I407" s="471"/>
      <c r="J407"/>
      <c r="K407" s="131"/>
      <c r="L407" s="126"/>
      <c r="N407" s="46"/>
      <c r="O407" s="46"/>
      <c r="P407" s="46"/>
      <c r="Q407" s="46"/>
      <c r="R407" s="46"/>
      <c r="S407" s="56"/>
      <c r="T407" s="56"/>
      <c r="U407" s="46"/>
      <c r="V407" s="46"/>
      <c r="W407" s="46"/>
      <c r="X407" s="46"/>
      <c r="Y407" s="46"/>
      <c r="Z407" s="46"/>
      <c r="AA407" s="46"/>
      <c r="AB407" s="46"/>
      <c r="AC407" s="46"/>
      <c r="AD407" s="46"/>
      <c r="AE407" s="46"/>
      <c r="AF407" s="46"/>
      <c r="AG407" s="46"/>
      <c r="AH407" s="46"/>
      <c r="AI407" s="46"/>
      <c r="AJ407" s="46"/>
      <c r="AK407" s="46"/>
      <c r="AL407" s="46"/>
      <c r="AM407" s="46"/>
      <c r="AN407" s="46"/>
      <c r="AO407" s="46"/>
      <c r="AP407" s="46"/>
      <c r="AQ407" s="46"/>
      <c r="AR407" s="46"/>
      <c r="AS407" s="46"/>
      <c r="AT407" s="46"/>
      <c r="AU407" s="46"/>
      <c r="AV407" s="46"/>
      <c r="AW407" s="46"/>
      <c r="AX407" s="46"/>
      <c r="AY407" s="46"/>
      <c r="AZ407" s="46"/>
      <c r="BA407" s="46"/>
      <c r="BB407" s="46"/>
      <c r="BC407" s="46"/>
    </row>
    <row r="408" spans="1:58" s="43" customFormat="1" ht="15" customHeight="1">
      <c r="A408" s="101"/>
      <c r="B408" s="520"/>
      <c r="C408" s="521"/>
      <c r="D408" s="180"/>
      <c r="E408" s="181"/>
      <c r="F408" s="353"/>
      <c r="H408"/>
      <c r="I408" s="471"/>
      <c r="J408"/>
      <c r="K408" s="131"/>
      <c r="L408" s="126"/>
      <c r="N408" s="46"/>
      <c r="O408" s="46"/>
      <c r="P408" s="46"/>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c r="AP408" s="46"/>
      <c r="AQ408" s="46"/>
      <c r="AR408" s="46"/>
      <c r="AS408" s="46"/>
      <c r="AT408" s="46"/>
      <c r="AU408" s="46"/>
      <c r="AV408" s="46"/>
      <c r="AW408" s="46"/>
      <c r="AX408" s="46"/>
      <c r="AY408" s="46"/>
      <c r="AZ408" s="46"/>
      <c r="BA408" s="46"/>
      <c r="BB408" s="46"/>
      <c r="BC408" s="46"/>
    </row>
    <row r="409" spans="1:58" s="43" customFormat="1" ht="15" customHeight="1">
      <c r="A409" s="101"/>
      <c r="B409" s="520"/>
      <c r="C409" s="521"/>
      <c r="D409" s="180"/>
      <c r="E409" s="181"/>
      <c r="F409" s="353"/>
      <c r="H409"/>
      <c r="I409" s="471"/>
      <c r="J409"/>
      <c r="K409" s="131"/>
      <c r="L409" s="126"/>
      <c r="N409" s="46"/>
      <c r="O409" s="46"/>
      <c r="P409" s="46"/>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c r="AP409" s="46"/>
      <c r="AQ409" s="46"/>
      <c r="AR409" s="46"/>
      <c r="AS409" s="46"/>
      <c r="AT409" s="46"/>
      <c r="AU409" s="46"/>
      <c r="AV409" s="46"/>
      <c r="AW409" s="46"/>
      <c r="AX409" s="46"/>
      <c r="AY409" s="46"/>
      <c r="AZ409" s="46"/>
      <c r="BA409" s="46"/>
      <c r="BB409" s="46"/>
      <c r="BC409" s="46"/>
    </row>
    <row r="410" spans="1:58" s="43" customFormat="1" ht="15" customHeight="1">
      <c r="A410" s="101"/>
      <c r="B410" s="520"/>
      <c r="C410" s="521"/>
      <c r="D410" s="180"/>
      <c r="E410" s="181"/>
      <c r="F410" s="353"/>
      <c r="H410"/>
      <c r="I410" s="471"/>
      <c r="J410"/>
      <c r="K410" s="131"/>
      <c r="L410" s="126"/>
      <c r="N410" s="46"/>
      <c r="O410" s="46"/>
      <c r="P410" s="46"/>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c r="AP410" s="46"/>
      <c r="AQ410" s="46"/>
      <c r="AR410" s="46"/>
      <c r="AS410" s="46"/>
      <c r="AT410" s="46"/>
      <c r="AU410" s="46"/>
      <c r="AV410" s="46"/>
      <c r="AW410" s="46"/>
      <c r="AX410" s="46"/>
      <c r="AY410" s="46"/>
      <c r="AZ410" s="46"/>
      <c r="BA410" s="46"/>
      <c r="BB410" s="46"/>
      <c r="BC410" s="46"/>
    </row>
    <row r="411" spans="1:58" s="43" customFormat="1" ht="15" customHeight="1">
      <c r="A411" s="101"/>
      <c r="B411" s="520"/>
      <c r="C411" s="521"/>
      <c r="D411" s="180"/>
      <c r="E411" s="181"/>
      <c r="F411" s="353"/>
      <c r="H411"/>
      <c r="I411" s="471"/>
      <c r="J411"/>
      <c r="K411" s="131"/>
      <c r="L411" s="126"/>
      <c r="N411" s="46"/>
      <c r="O411" s="46"/>
      <c r="P411" s="46"/>
      <c r="Q411" s="46"/>
      <c r="R411" s="46"/>
      <c r="S411" s="56"/>
      <c r="T411" s="56"/>
      <c r="U411" s="46"/>
      <c r="V411" s="46"/>
      <c r="W411" s="46"/>
      <c r="X411" s="46"/>
      <c r="Y411" s="46"/>
      <c r="Z411" s="46"/>
      <c r="AA411" s="46"/>
      <c r="AB411" s="46"/>
      <c r="AC411" s="46"/>
      <c r="AD411" s="46"/>
      <c r="AE411" s="46"/>
      <c r="AF411" s="46"/>
      <c r="AG411" s="46"/>
      <c r="AH411" s="46"/>
      <c r="AI411" s="46"/>
      <c r="AJ411" s="46"/>
      <c r="AK411" s="46"/>
      <c r="AL411" s="46"/>
      <c r="AM411" s="46"/>
      <c r="AN411" s="46"/>
      <c r="AO411" s="46"/>
      <c r="AP411" s="46"/>
      <c r="AQ411" s="46"/>
      <c r="AR411" s="46"/>
      <c r="AS411" s="46"/>
      <c r="AT411" s="46"/>
      <c r="AU411" s="46"/>
      <c r="AV411" s="46"/>
      <c r="AW411" s="46"/>
      <c r="AX411" s="46"/>
      <c r="AY411" s="46"/>
      <c r="AZ411" s="46"/>
      <c r="BA411" s="46"/>
      <c r="BB411" s="46"/>
      <c r="BC411" s="46"/>
    </row>
    <row r="412" spans="1:58" s="43" customFormat="1" ht="15" customHeight="1">
      <c r="A412" s="101"/>
      <c r="B412" s="520"/>
      <c r="C412" s="521"/>
      <c r="D412" s="180"/>
      <c r="E412" s="181"/>
      <c r="F412" s="353"/>
      <c r="H412"/>
      <c r="I412" s="471"/>
      <c r="J412"/>
      <c r="K412" s="131"/>
      <c r="L412" s="126"/>
      <c r="N412" s="46"/>
      <c r="O412" s="46"/>
      <c r="P412" s="46"/>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c r="AP412" s="46"/>
      <c r="AQ412" s="46"/>
      <c r="AR412" s="46"/>
      <c r="AS412" s="46"/>
      <c r="AT412" s="46"/>
      <c r="AU412" s="46"/>
      <c r="AV412" s="46"/>
      <c r="AW412" s="46"/>
      <c r="AX412" s="46"/>
      <c r="AY412" s="46"/>
      <c r="AZ412" s="46"/>
      <c r="BA412" s="46"/>
      <c r="BB412" s="46"/>
      <c r="BC412" s="46"/>
    </row>
    <row r="413" spans="1:58" s="43" customFormat="1" ht="15" customHeight="1">
      <c r="A413" s="101"/>
      <c r="B413" s="520"/>
      <c r="C413" s="521"/>
      <c r="D413" s="180"/>
      <c r="E413" s="181"/>
      <c r="F413" s="353"/>
      <c r="H413"/>
      <c r="I413" s="471"/>
      <c r="J413"/>
      <c r="K413" s="131"/>
      <c r="L413" s="126"/>
      <c r="N413" s="46"/>
      <c r="O413" s="46"/>
      <c r="P413" s="46"/>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c r="AP413" s="46"/>
      <c r="AQ413" s="46"/>
      <c r="AR413" s="46"/>
      <c r="AS413" s="46"/>
      <c r="AT413" s="46"/>
      <c r="AU413" s="46"/>
      <c r="AV413" s="46"/>
      <c r="AW413" s="46"/>
      <c r="AX413" s="46"/>
      <c r="AY413" s="46"/>
      <c r="AZ413" s="46"/>
      <c r="BA413" s="46"/>
      <c r="BB413" s="46"/>
      <c r="BC413" s="46"/>
    </row>
    <row r="414" spans="1:58" s="43" customFormat="1" ht="15" customHeight="1">
      <c r="A414" s="101"/>
      <c r="B414" s="520"/>
      <c r="C414" s="521"/>
      <c r="D414" s="180"/>
      <c r="E414" s="181"/>
      <c r="F414" s="353"/>
      <c r="H414"/>
      <c r="I414" s="471"/>
      <c r="J414"/>
      <c r="K414" s="131"/>
      <c r="L414" s="126"/>
      <c r="N414" s="46"/>
      <c r="O414" s="46"/>
      <c r="P414" s="46"/>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c r="AP414" s="46"/>
      <c r="AQ414" s="46"/>
      <c r="AR414" s="46"/>
      <c r="AS414" s="46"/>
      <c r="AT414" s="46"/>
      <c r="AU414" s="46"/>
      <c r="AV414" s="46"/>
      <c r="AW414" s="46"/>
      <c r="AX414" s="46"/>
      <c r="AY414" s="46"/>
      <c r="AZ414" s="46"/>
      <c r="BA414" s="46"/>
      <c r="BB414" s="46"/>
      <c r="BC414" s="46"/>
    </row>
    <row r="415" spans="1:58" s="43" customFormat="1" ht="15" customHeight="1">
      <c r="A415" s="101"/>
      <c r="B415" s="520"/>
      <c r="C415" s="521"/>
      <c r="D415" s="180"/>
      <c r="E415" s="181"/>
      <c r="F415" s="353"/>
      <c r="H415" s="64"/>
      <c r="J415" s="130"/>
      <c r="K415" s="131"/>
      <c r="L415" s="126"/>
      <c r="N415" s="46"/>
      <c r="O415" s="46"/>
      <c r="P415" s="46"/>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c r="AP415" s="46"/>
      <c r="AQ415" s="46"/>
      <c r="AR415" s="46"/>
      <c r="AS415" s="46"/>
      <c r="AT415" s="46"/>
      <c r="AU415" s="46"/>
      <c r="AV415" s="46"/>
      <c r="AW415" s="46"/>
      <c r="AX415" s="46"/>
      <c r="AY415" s="46"/>
      <c r="AZ415" s="46"/>
      <c r="BA415" s="46"/>
      <c r="BB415" s="46"/>
      <c r="BC415" s="46"/>
    </row>
    <row r="416" spans="1:58" s="43" customFormat="1" ht="15" customHeight="1">
      <c r="A416" s="101"/>
      <c r="B416" s="520"/>
      <c r="C416" s="521"/>
      <c r="D416" s="180"/>
      <c r="E416" s="181"/>
      <c r="F416" s="353"/>
      <c r="H416" s="64"/>
      <c r="J416" s="130"/>
      <c r="K416" s="131"/>
      <c r="L416" s="126"/>
      <c r="N416" s="46"/>
      <c r="O416" s="46"/>
      <c r="P416" s="46"/>
      <c r="Q416" s="46"/>
      <c r="R416" s="46"/>
      <c r="S416" s="56"/>
      <c r="T416" s="56"/>
      <c r="U416" s="46"/>
      <c r="V416" s="46"/>
      <c r="W416" s="46"/>
      <c r="X416" s="46"/>
      <c r="Y416" s="46"/>
      <c r="Z416" s="46"/>
      <c r="AA416" s="46"/>
      <c r="AB416" s="46"/>
      <c r="AC416" s="46"/>
      <c r="AD416" s="46"/>
      <c r="AE416" s="46"/>
      <c r="AF416" s="46"/>
      <c r="AG416" s="46"/>
      <c r="AH416" s="46"/>
      <c r="AI416" s="46"/>
      <c r="AJ416" s="46"/>
      <c r="AK416" s="46"/>
      <c r="AL416" s="46"/>
      <c r="AM416" s="46"/>
      <c r="AN416" s="46"/>
      <c r="AO416" s="46"/>
      <c r="AP416" s="46"/>
      <c r="AQ416" s="46"/>
      <c r="AR416" s="46"/>
      <c r="AS416" s="46"/>
      <c r="AT416" s="46"/>
      <c r="AU416" s="46"/>
      <c r="AV416" s="46"/>
      <c r="AW416" s="46"/>
      <c r="AX416" s="46"/>
      <c r="AY416" s="46"/>
      <c r="AZ416" s="46"/>
      <c r="BA416" s="46"/>
      <c r="BB416" s="46"/>
      <c r="BC416" s="46"/>
    </row>
    <row r="417" spans="1:58" s="43" customFormat="1" ht="15" customHeight="1">
      <c r="A417" s="101"/>
      <c r="B417" s="520"/>
      <c r="C417" s="521"/>
      <c r="D417" s="180"/>
      <c r="E417" s="181"/>
      <c r="F417" s="353"/>
      <c r="H417" s="64"/>
      <c r="J417" s="130"/>
      <c r="K417" s="131"/>
      <c r="L417" s="126"/>
      <c r="N417" s="46"/>
      <c r="O417" s="46"/>
      <c r="P417" s="46"/>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c r="AP417" s="46"/>
      <c r="AQ417" s="46"/>
      <c r="AR417" s="46"/>
      <c r="AS417" s="46"/>
      <c r="AT417" s="46"/>
      <c r="AU417" s="46"/>
      <c r="AV417" s="46"/>
      <c r="AW417" s="46"/>
      <c r="AX417" s="46"/>
      <c r="AY417" s="46"/>
      <c r="AZ417" s="46"/>
      <c r="BA417" s="46"/>
      <c r="BB417" s="46"/>
      <c r="BC417" s="46"/>
    </row>
    <row r="418" spans="1:58" s="43" customFormat="1" ht="15" customHeight="1">
      <c r="A418" s="101"/>
      <c r="B418" s="520"/>
      <c r="C418" s="521"/>
      <c r="D418" s="180"/>
      <c r="E418" s="181"/>
      <c r="F418" s="353"/>
      <c r="H418" s="64"/>
      <c r="J418" s="130"/>
      <c r="K418" s="131"/>
      <c r="L418" s="126"/>
      <c r="N418" s="46"/>
      <c r="O418" s="46"/>
      <c r="P418" s="46"/>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c r="AP418" s="46"/>
      <c r="AQ418" s="46"/>
      <c r="AR418" s="46"/>
      <c r="AS418" s="46"/>
      <c r="AT418" s="46"/>
      <c r="AU418" s="46"/>
      <c r="AV418" s="46"/>
      <c r="AW418" s="46"/>
      <c r="AX418" s="46"/>
      <c r="AY418" s="46"/>
      <c r="AZ418" s="46"/>
      <c r="BA418" s="46"/>
      <c r="BB418" s="46"/>
      <c r="BC418" s="46"/>
    </row>
    <row r="419" spans="1:58" s="43" customFormat="1" ht="15" customHeight="1">
      <c r="A419" s="101"/>
      <c r="B419" s="520"/>
      <c r="C419" s="521"/>
      <c r="D419" s="180"/>
      <c r="E419" s="181"/>
      <c r="F419" s="353"/>
      <c r="H419" s="64"/>
      <c r="J419" s="130"/>
      <c r="K419" s="131"/>
      <c r="L419" s="126"/>
      <c r="N419" s="46"/>
      <c r="O419" s="46"/>
      <c r="P419" s="46"/>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c r="AP419" s="46"/>
      <c r="AQ419" s="46"/>
      <c r="AR419" s="46"/>
      <c r="AS419" s="46"/>
      <c r="AT419" s="46"/>
      <c r="AU419" s="46"/>
      <c r="AV419" s="46"/>
      <c r="AW419" s="46"/>
      <c r="AX419" s="46"/>
      <c r="AY419" s="46"/>
      <c r="AZ419" s="46"/>
      <c r="BA419" s="46"/>
      <c r="BB419" s="46"/>
      <c r="BC419" s="46"/>
    </row>
    <row r="420" spans="1:58" s="43" customFormat="1" ht="15" customHeight="1">
      <c r="A420" s="101"/>
      <c r="B420" s="520"/>
      <c r="C420" s="521"/>
      <c r="D420" s="180"/>
      <c r="E420" s="181"/>
      <c r="F420" s="353"/>
      <c r="H420" s="64"/>
      <c r="J420" s="130"/>
      <c r="K420" s="131"/>
      <c r="L420" s="126"/>
      <c r="N420" s="46"/>
      <c r="O420" s="46"/>
      <c r="P420" s="46"/>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c r="AP420" s="46"/>
      <c r="AQ420" s="46"/>
      <c r="AR420" s="46"/>
      <c r="AS420" s="46"/>
      <c r="AT420" s="46"/>
      <c r="AU420" s="46"/>
      <c r="AV420" s="46"/>
      <c r="AW420" s="46"/>
      <c r="AX420" s="46"/>
      <c r="AY420" s="46"/>
      <c r="AZ420" s="46"/>
      <c r="BA420" s="46"/>
      <c r="BB420" s="46"/>
      <c r="BC420" s="46"/>
    </row>
    <row r="421" spans="1:58" s="43" customFormat="1" ht="15" customHeight="1">
      <c r="A421" s="101"/>
      <c r="B421" s="520"/>
      <c r="C421" s="521"/>
      <c r="D421" s="180"/>
      <c r="E421" s="181"/>
      <c r="F421" s="353"/>
      <c r="H421" s="64"/>
      <c r="J421" s="130"/>
      <c r="K421" s="131"/>
      <c r="L421" s="126"/>
      <c r="N421" s="46"/>
      <c r="O421" s="46"/>
      <c r="P421" s="46"/>
      <c r="Q421" s="46"/>
      <c r="R421" s="46"/>
      <c r="S421" s="56"/>
      <c r="T421" s="56"/>
      <c r="U421" s="46"/>
      <c r="V421" s="46"/>
      <c r="W421" s="46"/>
      <c r="X421" s="46"/>
      <c r="Y421" s="46"/>
      <c r="Z421" s="46"/>
      <c r="AA421" s="46"/>
      <c r="AB421" s="46"/>
      <c r="AC421" s="46"/>
      <c r="AD421" s="46"/>
      <c r="AE421" s="46"/>
      <c r="AF421" s="46"/>
      <c r="AG421" s="46"/>
      <c r="AH421" s="46"/>
      <c r="AI421" s="46"/>
      <c r="AJ421" s="46"/>
      <c r="AK421" s="46"/>
      <c r="AL421" s="46"/>
      <c r="AM421" s="46"/>
      <c r="AN421" s="46"/>
      <c r="AO421" s="46"/>
      <c r="AP421" s="46"/>
      <c r="AQ421" s="46"/>
      <c r="AR421" s="46"/>
      <c r="AS421" s="46"/>
      <c r="AT421" s="46"/>
      <c r="AU421" s="46"/>
      <c r="AV421" s="46"/>
      <c r="AW421" s="46"/>
      <c r="AX421" s="46"/>
      <c r="AY421" s="46"/>
      <c r="AZ421" s="46"/>
      <c r="BA421" s="46"/>
      <c r="BB421" s="46"/>
      <c r="BC421" s="46"/>
    </row>
    <row r="422" spans="1:58" s="43" customFormat="1" ht="15" customHeight="1">
      <c r="A422" s="101"/>
      <c r="B422" s="93"/>
      <c r="C422" s="93"/>
      <c r="D422" s="97"/>
      <c r="E422" s="97"/>
      <c r="F422" s="97"/>
      <c r="H422" s="64"/>
      <c r="J422" s="130"/>
      <c r="K422" s="131"/>
      <c r="L422" s="126"/>
      <c r="N422" s="46"/>
      <c r="O422" s="46"/>
      <c r="P422" s="46"/>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c r="AP422" s="46"/>
      <c r="AQ422" s="46"/>
      <c r="AR422" s="46"/>
      <c r="AS422" s="46"/>
      <c r="AT422" s="46"/>
      <c r="AU422" s="46"/>
      <c r="AV422" s="46"/>
      <c r="AW422" s="46"/>
      <c r="AX422" s="46"/>
      <c r="AY422" s="46"/>
      <c r="AZ422" s="46"/>
      <c r="BA422" s="46"/>
      <c r="BB422" s="46"/>
      <c r="BC422" s="46"/>
    </row>
    <row r="423" spans="1:58" s="43" customFormat="1" ht="15" customHeight="1">
      <c r="A423" s="101"/>
      <c r="B423" s="93"/>
      <c r="C423" s="93"/>
      <c r="D423" s="97"/>
      <c r="E423" s="383" t="s">
        <v>649</v>
      </c>
      <c r="F423" s="97"/>
      <c r="H423" s="64"/>
      <c r="J423" s="130"/>
      <c r="K423" s="131"/>
      <c r="L423" s="126"/>
      <c r="N423" s="46"/>
      <c r="O423" s="46"/>
      <c r="P423" s="46"/>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c r="AP423" s="46"/>
      <c r="AQ423" s="46"/>
      <c r="AR423" s="46"/>
      <c r="AS423" s="46"/>
      <c r="AT423" s="46"/>
      <c r="AU423" s="46"/>
      <c r="AV423" s="46"/>
      <c r="AW423" s="46"/>
      <c r="AX423" s="46"/>
      <c r="AY423" s="46"/>
      <c r="AZ423" s="46"/>
      <c r="BA423" s="46"/>
      <c r="BB423" s="46"/>
      <c r="BC423" s="46"/>
    </row>
    <row r="424" spans="1:58" s="43" customFormat="1" ht="15" customHeight="1">
      <c r="A424" s="101"/>
      <c r="B424" s="63"/>
      <c r="C424" s="63"/>
      <c r="D424" s="20"/>
      <c r="E424" s="384">
        <f>SUM(E404:E421)</f>
        <v>339536.48</v>
      </c>
      <c r="F424" s="20"/>
      <c r="G424" s="97"/>
      <c r="H424" s="97"/>
      <c r="I424" s="59"/>
      <c r="K424" s="64"/>
      <c r="M424" s="130"/>
      <c r="N424" s="131"/>
      <c r="O424" s="126"/>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c r="AP424" s="46"/>
      <c r="AQ424" s="46"/>
      <c r="AR424" s="46"/>
      <c r="AS424" s="46"/>
      <c r="AT424" s="46"/>
      <c r="AU424" s="46"/>
      <c r="AV424" s="46"/>
      <c r="AW424" s="46"/>
      <c r="AX424" s="46"/>
      <c r="AY424" s="46"/>
      <c r="AZ424" s="46"/>
      <c r="BA424" s="46"/>
      <c r="BB424" s="46"/>
      <c r="BC424" s="46"/>
      <c r="BD424" s="46"/>
      <c r="BE424" s="46"/>
      <c r="BF424" s="46"/>
    </row>
    <row r="425" spans="1:58" s="43" customFormat="1" ht="15" customHeight="1">
      <c r="A425" s="101"/>
      <c r="B425" s="48"/>
      <c r="C425" s="48"/>
      <c r="D425" s="48"/>
      <c r="E425" s="49"/>
      <c r="F425" s="49"/>
      <c r="G425" s="20"/>
      <c r="H425" s="64"/>
      <c r="I425" s="64"/>
      <c r="K425" s="64"/>
      <c r="M425" s="130"/>
      <c r="N425" s="131"/>
      <c r="O425" s="126"/>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c r="AP425" s="46"/>
      <c r="AQ425" s="46"/>
      <c r="AR425" s="46"/>
      <c r="AS425" s="46"/>
      <c r="AT425" s="46"/>
      <c r="AU425" s="46"/>
      <c r="AV425" s="46"/>
      <c r="AW425" s="46"/>
      <c r="AX425" s="46"/>
      <c r="AY425" s="46"/>
      <c r="AZ425" s="46"/>
      <c r="BA425" s="46"/>
      <c r="BB425" s="46"/>
      <c r="BC425" s="46"/>
      <c r="BD425" s="46"/>
      <c r="BE425" s="46"/>
      <c r="BF425" s="46"/>
    </row>
    <row r="426" spans="1:58" s="43" customFormat="1" ht="15" customHeight="1" thickBot="1">
      <c r="A426" s="101"/>
      <c r="B426" s="48"/>
      <c r="C426" s="48"/>
      <c r="D426" s="48"/>
      <c r="E426" s="49"/>
      <c r="F426" s="49"/>
      <c r="G426" s="49"/>
      <c r="H426" s="49"/>
      <c r="I426" s="49"/>
      <c r="K426" s="64"/>
      <c r="M426" s="130"/>
      <c r="N426" s="131"/>
      <c r="O426" s="126"/>
      <c r="Q426" s="46"/>
      <c r="R426" s="46"/>
      <c r="S426" s="46"/>
      <c r="T426" s="46"/>
      <c r="U426" s="46"/>
      <c r="V426" s="56"/>
      <c r="W426" s="56"/>
      <c r="X426" s="46"/>
      <c r="Y426" s="46"/>
      <c r="Z426" s="46"/>
      <c r="AA426" s="46"/>
      <c r="AB426" s="46"/>
      <c r="AC426" s="46"/>
      <c r="AD426" s="46"/>
      <c r="AE426" s="46"/>
      <c r="AF426" s="46"/>
      <c r="AG426" s="46"/>
      <c r="AH426" s="46"/>
      <c r="AI426" s="46"/>
      <c r="AJ426" s="46"/>
      <c r="AK426" s="46"/>
      <c r="AL426" s="46"/>
      <c r="AM426" s="46"/>
      <c r="AN426" s="46"/>
      <c r="AO426" s="46"/>
      <c r="AP426" s="46"/>
      <c r="AQ426" s="46"/>
      <c r="AR426" s="46"/>
      <c r="AS426" s="46"/>
      <c r="AT426" s="46"/>
      <c r="AU426" s="46"/>
      <c r="AV426" s="46"/>
      <c r="AW426" s="46"/>
      <c r="AX426" s="46"/>
      <c r="AY426" s="46"/>
      <c r="AZ426" s="46"/>
      <c r="BA426" s="46"/>
      <c r="BB426" s="46"/>
      <c r="BC426" s="46"/>
      <c r="BD426" s="46"/>
      <c r="BE426" s="46"/>
      <c r="BF426" s="46"/>
    </row>
    <row r="427" spans="1:58" s="43" customFormat="1" ht="31.5" customHeight="1">
      <c r="A427" s="101"/>
      <c r="B427" s="472" t="s">
        <v>658</v>
      </c>
      <c r="C427" s="473"/>
      <c r="D427" s="474"/>
      <c r="E427" s="49"/>
      <c r="F427" s="49"/>
      <c r="G427" s="49"/>
      <c r="H427" s="49"/>
      <c r="I427" s="49"/>
      <c r="J427" s="105"/>
      <c r="K427" s="64"/>
      <c r="M427" s="130"/>
      <c r="N427" s="131"/>
      <c r="O427" s="126"/>
      <c r="Q427" s="46"/>
      <c r="R427" s="46"/>
      <c r="S427" s="46"/>
      <c r="T427" s="46"/>
      <c r="U427" s="46"/>
      <c r="V427" s="56"/>
      <c r="W427" s="56"/>
      <c r="X427" s="46"/>
      <c r="Y427" s="46"/>
      <c r="Z427" s="46"/>
      <c r="AA427" s="46"/>
      <c r="AB427" s="46"/>
      <c r="AC427" s="46"/>
      <c r="AD427" s="46"/>
      <c r="AE427" s="46"/>
      <c r="AF427" s="46"/>
      <c r="AG427" s="46"/>
      <c r="AH427" s="46"/>
      <c r="AI427" s="46"/>
      <c r="AJ427" s="46"/>
      <c r="AK427" s="46"/>
      <c r="AL427" s="46"/>
      <c r="AM427" s="46"/>
      <c r="AN427" s="46"/>
      <c r="AO427" s="46"/>
      <c r="AP427" s="46"/>
      <c r="AQ427" s="46"/>
      <c r="AR427" s="46"/>
      <c r="AS427" s="46"/>
      <c r="AT427" s="46"/>
      <c r="AU427" s="46"/>
      <c r="AV427" s="46"/>
      <c r="AW427" s="46"/>
      <c r="AX427" s="46"/>
      <c r="AY427" s="46"/>
      <c r="AZ427" s="46"/>
      <c r="BA427" s="46"/>
      <c r="BB427" s="46"/>
      <c r="BC427" s="46"/>
      <c r="BD427" s="46"/>
      <c r="BE427" s="46"/>
      <c r="BF427" s="46"/>
    </row>
    <row r="428" spans="1:58" s="43" customFormat="1" ht="23.25" customHeight="1">
      <c r="A428" s="101"/>
      <c r="B428" s="475" t="s">
        <v>659</v>
      </c>
      <c r="C428" s="476">
        <v>3800</v>
      </c>
      <c r="D428" s="477" t="s">
        <v>660</v>
      </c>
      <c r="E428" s="46"/>
      <c r="F428" s="46"/>
      <c r="G428" s="49"/>
      <c r="H428" s="49"/>
      <c r="I428" s="49"/>
      <c r="J428" s="105"/>
      <c r="K428" s="64"/>
      <c r="M428" s="130"/>
      <c r="N428" s="131"/>
      <c r="O428" s="126"/>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c r="AP428" s="46"/>
      <c r="AQ428" s="46"/>
      <c r="AR428" s="46"/>
      <c r="AS428" s="46"/>
      <c r="AT428" s="46"/>
      <c r="AU428" s="46"/>
      <c r="AV428" s="46"/>
      <c r="AW428" s="46"/>
      <c r="AX428" s="46"/>
      <c r="AY428" s="46"/>
      <c r="AZ428" s="46"/>
      <c r="BA428" s="46"/>
      <c r="BB428" s="46"/>
      <c r="BC428" s="46"/>
      <c r="BD428" s="46"/>
      <c r="BE428" s="46"/>
      <c r="BF428" s="46"/>
    </row>
    <row r="429" spans="1:58" s="43" customFormat="1" ht="15" customHeight="1">
      <c r="A429" s="101"/>
      <c r="B429" s="475" t="s">
        <v>661</v>
      </c>
      <c r="C429" s="476">
        <f>C428*0.02</f>
        <v>76</v>
      </c>
      <c r="D429" s="477" t="s">
        <v>660</v>
      </c>
      <c r="E429" s="46"/>
      <c r="F429" s="46"/>
      <c r="G429" s="46"/>
      <c r="H429" s="46"/>
      <c r="I429" s="46"/>
      <c r="J429" s="46"/>
      <c r="K429" s="64"/>
      <c r="M429" s="130"/>
      <c r="N429" s="131"/>
      <c r="O429" s="126"/>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c r="AP429" s="46"/>
      <c r="AQ429" s="46"/>
      <c r="AR429" s="46"/>
      <c r="AS429" s="46"/>
      <c r="AT429" s="46"/>
      <c r="AU429" s="46"/>
      <c r="AV429" s="46"/>
      <c r="AW429" s="46"/>
      <c r="AX429" s="46"/>
      <c r="AY429" s="46"/>
      <c r="AZ429" s="46"/>
      <c r="BA429" s="46"/>
      <c r="BB429" s="46"/>
      <c r="BC429" s="46"/>
      <c r="BD429" s="46"/>
      <c r="BE429" s="46"/>
      <c r="BF429" s="46"/>
    </row>
    <row r="430" spans="1:58" s="43" customFormat="1">
      <c r="A430" s="99"/>
      <c r="B430" s="475" t="s">
        <v>662</v>
      </c>
      <c r="C430" s="476">
        <f>C429*0.039</f>
        <v>2.964</v>
      </c>
      <c r="D430" s="477" t="s">
        <v>660</v>
      </c>
      <c r="E430" s="46"/>
      <c r="F430" s="46"/>
      <c r="G430" s="46"/>
      <c r="H430" s="46"/>
      <c r="I430" s="46"/>
      <c r="J430" s="46"/>
      <c r="K430" s="64"/>
      <c r="M430" s="92"/>
      <c r="N430" s="92"/>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c r="AP430" s="46"/>
      <c r="AQ430" s="46"/>
      <c r="AR430" s="46"/>
      <c r="AS430" s="46"/>
      <c r="AT430" s="46"/>
      <c r="AU430" s="46"/>
      <c r="AV430" s="46"/>
      <c r="AW430" s="46"/>
      <c r="AX430" s="46"/>
      <c r="AY430" s="46"/>
      <c r="AZ430" s="46"/>
      <c r="BA430" s="46"/>
      <c r="BB430" s="46"/>
      <c r="BC430" s="46"/>
      <c r="BD430" s="46"/>
      <c r="BE430" s="46"/>
      <c r="BF430" s="46"/>
    </row>
    <row r="431" spans="1:58" s="43" customFormat="1">
      <c r="A431" s="99"/>
      <c r="B431" s="475" t="s">
        <v>663</v>
      </c>
      <c r="C431" s="476">
        <v>187</v>
      </c>
      <c r="D431" s="477"/>
      <c r="E431" s="46"/>
      <c r="F431" s="46"/>
      <c r="G431" s="46"/>
      <c r="H431" s="46"/>
      <c r="I431" s="46"/>
      <c r="J431" s="46"/>
      <c r="K431" s="64"/>
      <c r="M431" s="92"/>
      <c r="N431" s="92"/>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c r="AP431" s="46"/>
      <c r="AQ431" s="46"/>
      <c r="AR431" s="46"/>
      <c r="AS431" s="46"/>
      <c r="AT431" s="46"/>
      <c r="AU431" s="46"/>
      <c r="AV431" s="46"/>
      <c r="AW431" s="46"/>
      <c r="AX431" s="46"/>
      <c r="AY431" s="46"/>
      <c r="AZ431" s="46"/>
      <c r="BA431" s="46"/>
      <c r="BB431" s="46"/>
      <c r="BC431" s="46"/>
      <c r="BD431" s="46"/>
      <c r="BE431" s="46"/>
      <c r="BF431" s="46"/>
    </row>
    <row r="432" spans="1:58" s="43" customFormat="1">
      <c r="A432" s="99"/>
      <c r="B432" s="475" t="s">
        <v>664</v>
      </c>
      <c r="C432" s="476">
        <f>C431*0.5</f>
        <v>93.5</v>
      </c>
      <c r="D432" s="477"/>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c r="AE432" s="46"/>
      <c r="AF432" s="46"/>
      <c r="AG432" s="46"/>
      <c r="AH432" s="46"/>
      <c r="AI432" s="46"/>
      <c r="AJ432" s="46"/>
    </row>
    <row r="433" spans="1:36" s="43" customFormat="1">
      <c r="A433" s="99"/>
      <c r="B433" s="475" t="s">
        <v>649</v>
      </c>
      <c r="C433" s="476">
        <f>C432*C430</f>
        <v>277.13400000000001</v>
      </c>
      <c r="D433" s="477" t="s">
        <v>665</v>
      </c>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c r="AE433" s="46"/>
      <c r="AF433" s="46"/>
      <c r="AG433" s="46"/>
      <c r="AH433" s="46"/>
      <c r="AI433" s="46"/>
      <c r="AJ433" s="46"/>
    </row>
    <row r="434" spans="1:36" s="43" customFormat="1" ht="16.5" customHeight="1">
      <c r="A434" s="94"/>
      <c r="B434" s="475" t="s">
        <v>666</v>
      </c>
      <c r="C434" s="476">
        <v>5</v>
      </c>
      <c r="D434" s="477" t="s">
        <v>667</v>
      </c>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c r="AE434" s="46"/>
      <c r="AF434" s="46"/>
      <c r="AG434" s="46"/>
      <c r="AH434" s="46"/>
      <c r="AI434" s="46"/>
      <c r="AJ434" s="46"/>
    </row>
    <row r="435" spans="1:36" s="43" customFormat="1">
      <c r="A435" s="94"/>
      <c r="B435" s="475" t="s">
        <v>668</v>
      </c>
      <c r="C435" s="476">
        <v>48</v>
      </c>
      <c r="D435" s="477" t="s">
        <v>669</v>
      </c>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c r="AE435" s="46"/>
      <c r="AF435" s="46"/>
      <c r="AG435" s="46"/>
      <c r="AH435" s="46"/>
      <c r="AI435" s="46"/>
      <c r="AJ435" s="46"/>
    </row>
    <row r="436" spans="1:36" s="43" customFormat="1" ht="15" customHeight="1">
      <c r="A436" s="94"/>
      <c r="B436" s="475" t="s">
        <v>670</v>
      </c>
      <c r="C436" s="476">
        <v>3</v>
      </c>
      <c r="D436" s="477" t="s">
        <v>671</v>
      </c>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c r="AE436" s="46"/>
      <c r="AF436" s="46"/>
      <c r="AG436" s="46"/>
      <c r="AH436" s="46"/>
      <c r="AI436" s="46"/>
      <c r="AJ436" s="46"/>
    </row>
    <row r="437" spans="1:36" s="43" customFormat="1" ht="13.8" thickBot="1">
      <c r="A437" s="94"/>
      <c r="B437" s="478" t="s">
        <v>672</v>
      </c>
      <c r="C437" s="479">
        <f>C433*C434*C435*C436</f>
        <v>199536.48</v>
      </c>
      <c r="D437" s="480" t="s">
        <v>673</v>
      </c>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c r="AE437" s="46"/>
      <c r="AF437" s="46"/>
      <c r="AG437" s="46"/>
      <c r="AH437" s="46"/>
      <c r="AI437" s="46"/>
      <c r="AJ437" s="46"/>
    </row>
    <row r="438" spans="1:36" s="43" customFormat="1">
      <c r="A438" s="94"/>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c r="AE438" s="46"/>
      <c r="AF438" s="46"/>
      <c r="AG438" s="46"/>
      <c r="AH438" s="46"/>
      <c r="AI438" s="46"/>
      <c r="AJ438" s="46"/>
    </row>
    <row r="439" spans="1:36" s="43" customFormat="1">
      <c r="A439" s="94"/>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c r="AE439" s="46"/>
      <c r="AF439" s="46"/>
      <c r="AG439" s="46"/>
      <c r="AH439" s="46"/>
      <c r="AI439" s="46"/>
      <c r="AJ439" s="46"/>
    </row>
    <row r="440" spans="1:36" s="43" customFormat="1">
      <c r="A440" s="95"/>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c r="AE440" s="46"/>
      <c r="AF440" s="46"/>
      <c r="AG440" s="46"/>
      <c r="AH440" s="46"/>
      <c r="AI440" s="46"/>
      <c r="AJ440" s="46"/>
    </row>
    <row r="441" spans="1:36" s="43" customFormat="1">
      <c r="A441" s="94"/>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c r="AE441" s="46"/>
      <c r="AF441" s="46"/>
      <c r="AG441" s="46"/>
      <c r="AH441" s="46"/>
      <c r="AI441" s="46"/>
      <c r="AJ441" s="46"/>
    </row>
    <row r="442" spans="1:36" s="43" customFormat="1">
      <c r="A442" s="94"/>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c r="AE442" s="46"/>
      <c r="AF442" s="46"/>
      <c r="AG442" s="46"/>
      <c r="AH442" s="46"/>
      <c r="AI442" s="46"/>
      <c r="AJ442" s="46"/>
    </row>
    <row r="443" spans="1:36" s="43" customFormat="1">
      <c r="A443" s="94" t="s">
        <v>674</v>
      </c>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c r="AE443" s="46"/>
      <c r="AF443" s="46"/>
      <c r="AG443" s="46"/>
      <c r="AH443" s="46"/>
      <c r="AI443" s="46"/>
      <c r="AJ443" s="46"/>
    </row>
    <row r="444" spans="1:36" s="43" customFormat="1">
      <c r="A444" s="94" t="s">
        <v>674</v>
      </c>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c r="AE444" s="46"/>
      <c r="AF444" s="46"/>
      <c r="AG444" s="46"/>
      <c r="AH444" s="46"/>
      <c r="AI444" s="46"/>
      <c r="AJ444" s="46"/>
    </row>
    <row r="445" spans="1:36" s="43" customFormat="1">
      <c r="A445" s="94" t="s">
        <v>674</v>
      </c>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6"/>
      <c r="AF445" s="46"/>
      <c r="AG445" s="46"/>
      <c r="AH445" s="46"/>
      <c r="AI445" s="46"/>
      <c r="AJ445" s="46"/>
    </row>
    <row r="446" spans="1:36" s="43" customFormat="1">
      <c r="A446" s="94" t="s">
        <v>674</v>
      </c>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6"/>
      <c r="AF446" s="46"/>
      <c r="AG446" s="46"/>
      <c r="AH446" s="46"/>
      <c r="AI446" s="46"/>
      <c r="AJ446" s="46"/>
    </row>
    <row r="447" spans="1:36" s="43" customFormat="1">
      <c r="A447" s="94" t="s">
        <v>674</v>
      </c>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6"/>
      <c r="AF447" s="46"/>
      <c r="AG447" s="46"/>
      <c r="AH447" s="46"/>
      <c r="AI447" s="46"/>
      <c r="AJ447" s="46"/>
    </row>
    <row r="448" spans="1:36" s="43" customFormat="1">
      <c r="A448" s="94" t="s">
        <v>674</v>
      </c>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c r="AE448" s="46"/>
      <c r="AF448" s="46"/>
      <c r="AG448" s="46"/>
      <c r="AH448" s="46"/>
      <c r="AI448" s="46"/>
      <c r="AJ448" s="46"/>
    </row>
    <row r="449" spans="1:36" s="43" customFormat="1">
      <c r="A449" s="94" t="s">
        <v>674</v>
      </c>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c r="AE449" s="46"/>
      <c r="AF449" s="46"/>
      <c r="AG449" s="46"/>
      <c r="AH449" s="46"/>
      <c r="AI449" s="46"/>
      <c r="AJ449" s="46"/>
    </row>
    <row r="450" spans="1:36" s="43" customFormat="1">
      <c r="A450" s="94" t="s">
        <v>674</v>
      </c>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c r="AE450" s="46"/>
      <c r="AF450" s="46"/>
      <c r="AG450" s="46"/>
      <c r="AH450" s="46"/>
      <c r="AI450" s="46"/>
      <c r="AJ450" s="46"/>
    </row>
    <row r="451" spans="1:36" s="43" customFormat="1">
      <c r="A451" s="94"/>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c r="AE451" s="46"/>
      <c r="AF451" s="46"/>
      <c r="AG451" s="46"/>
      <c r="AH451" s="46"/>
      <c r="AI451" s="46"/>
      <c r="AJ451" s="46"/>
    </row>
    <row r="452" spans="1:36" s="43" customFormat="1">
      <c r="A452" s="94" t="s">
        <v>674</v>
      </c>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c r="AE452" s="46"/>
      <c r="AF452" s="46"/>
      <c r="AG452" s="46"/>
      <c r="AH452" s="46"/>
      <c r="AI452" s="46"/>
      <c r="AJ452" s="46"/>
    </row>
    <row r="453" spans="1:36" s="43" customFormat="1">
      <c r="A453" s="94" t="s">
        <v>674</v>
      </c>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6"/>
      <c r="AF453" s="46"/>
      <c r="AG453" s="46"/>
      <c r="AH453" s="46"/>
      <c r="AI453" s="46"/>
      <c r="AJ453" s="46"/>
    </row>
    <row r="454" spans="1:36" s="43" customFormat="1">
      <c r="A454" s="94" t="s">
        <v>674</v>
      </c>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c r="AF454" s="46"/>
      <c r="AG454" s="46"/>
      <c r="AH454" s="46"/>
      <c r="AI454" s="46"/>
      <c r="AJ454" s="46"/>
    </row>
    <row r="455" spans="1:36" s="43" customFormat="1">
      <c r="A455" s="94" t="s">
        <v>674</v>
      </c>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6"/>
      <c r="AF455" s="46"/>
      <c r="AG455" s="46"/>
      <c r="AH455" s="46"/>
      <c r="AI455" s="46"/>
      <c r="AJ455" s="46"/>
    </row>
    <row r="456" spans="1:36" s="43" customFormat="1">
      <c r="A456" s="94" t="s">
        <v>674</v>
      </c>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c r="AE456" s="46"/>
      <c r="AF456" s="46"/>
      <c r="AG456" s="46"/>
      <c r="AH456" s="46"/>
      <c r="AI456" s="46"/>
      <c r="AJ456" s="46"/>
    </row>
    <row r="457" spans="1:36" s="43" customFormat="1">
      <c r="A457" s="94" t="s">
        <v>674</v>
      </c>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c r="AE457" s="46"/>
      <c r="AF457" s="46"/>
      <c r="AG457" s="46"/>
      <c r="AH457" s="46"/>
      <c r="AI457" s="46"/>
      <c r="AJ457" s="46"/>
    </row>
    <row r="458" spans="1:36" s="43" customFormat="1">
      <c r="A458" s="94" t="s">
        <v>674</v>
      </c>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c r="AE458" s="46"/>
      <c r="AF458" s="46"/>
      <c r="AG458" s="46"/>
      <c r="AH458" s="46"/>
      <c r="AI458" s="46"/>
      <c r="AJ458" s="46"/>
    </row>
    <row r="459" spans="1:36" s="43" customFormat="1">
      <c r="A459" s="94" t="s">
        <v>674</v>
      </c>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c r="AE459" s="46"/>
      <c r="AF459" s="46"/>
      <c r="AG459" s="46"/>
      <c r="AH459" s="46"/>
      <c r="AI459" s="46"/>
      <c r="AJ459" s="46"/>
    </row>
    <row r="460" spans="1:36" s="43" customFormat="1">
      <c r="A460" s="94"/>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c r="AE460" s="46"/>
      <c r="AF460" s="46"/>
      <c r="AG460" s="46"/>
      <c r="AH460" s="46"/>
      <c r="AI460" s="46"/>
      <c r="AJ460" s="46"/>
    </row>
    <row r="461" spans="1:36" s="43" customFormat="1">
      <c r="A461" s="94" t="s">
        <v>674</v>
      </c>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c r="AE461" s="46"/>
      <c r="AF461" s="46"/>
      <c r="AG461" s="46"/>
      <c r="AH461" s="46"/>
      <c r="AI461" s="46"/>
      <c r="AJ461" s="46"/>
    </row>
    <row r="462" spans="1:36" s="43" customFormat="1">
      <c r="A462" s="94" t="s">
        <v>674</v>
      </c>
      <c r="B462" s="56"/>
      <c r="C462" s="5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c r="AE462" s="46"/>
      <c r="AF462" s="46"/>
      <c r="AG462" s="46"/>
      <c r="AH462" s="46"/>
      <c r="AI462" s="46"/>
      <c r="AJ462" s="46"/>
    </row>
    <row r="463" spans="1:36" s="43" customFormat="1">
      <c r="A463" s="94" t="s">
        <v>674</v>
      </c>
      <c r="B463" s="50"/>
      <c r="C463" s="50"/>
      <c r="D463" s="46"/>
      <c r="E463" s="46"/>
      <c r="F463" s="46"/>
      <c r="G463" s="65"/>
      <c r="H463" s="65"/>
      <c r="I463" s="65"/>
      <c r="J463" s="46"/>
      <c r="K463" s="46"/>
      <c r="L463" s="46"/>
      <c r="M463" s="46"/>
      <c r="N463" s="46"/>
      <c r="O463" s="46"/>
      <c r="P463" s="46"/>
      <c r="Q463" s="46"/>
      <c r="R463" s="46"/>
      <c r="S463" s="46"/>
      <c r="T463" s="46"/>
      <c r="U463" s="46"/>
      <c r="V463" s="46"/>
      <c r="W463" s="46"/>
      <c r="X463" s="46"/>
      <c r="Y463" s="46"/>
      <c r="Z463" s="46"/>
      <c r="AA463" s="46"/>
      <c r="AB463" s="46"/>
      <c r="AC463" s="46"/>
      <c r="AD463" s="46"/>
      <c r="AE463" s="46"/>
      <c r="AF463" s="46"/>
      <c r="AG463" s="46"/>
      <c r="AH463" s="46"/>
      <c r="AI463" s="46"/>
      <c r="AJ463" s="46"/>
    </row>
    <row r="464" spans="1:36" s="43" customFormat="1">
      <c r="A464" s="94" t="s">
        <v>674</v>
      </c>
      <c r="B464" s="46"/>
      <c r="C464" s="46"/>
      <c r="D464" s="46"/>
      <c r="E464" s="46"/>
      <c r="F464" s="46"/>
      <c r="G464" s="50"/>
      <c r="H464" s="50"/>
      <c r="I464" s="50"/>
      <c r="J464" s="50"/>
      <c r="K464" s="46"/>
      <c r="L464" s="46"/>
      <c r="M464" s="46"/>
      <c r="N464" s="46"/>
      <c r="O464" s="46"/>
      <c r="P464" s="46"/>
      <c r="Q464" s="46"/>
      <c r="R464" s="46"/>
      <c r="S464" s="46"/>
      <c r="T464" s="46"/>
      <c r="U464" s="46"/>
      <c r="V464" s="46"/>
      <c r="W464" s="46"/>
      <c r="X464" s="46"/>
      <c r="Y464" s="46"/>
      <c r="Z464" s="46"/>
      <c r="AA464" s="46"/>
      <c r="AB464" s="46"/>
      <c r="AC464" s="46"/>
      <c r="AD464" s="46"/>
      <c r="AE464" s="46"/>
      <c r="AF464" s="46"/>
      <c r="AG464" s="46"/>
      <c r="AH464" s="46"/>
      <c r="AI464" s="46"/>
      <c r="AJ464" s="46"/>
    </row>
    <row r="465" spans="1:36" s="43" customFormat="1" ht="17.25" customHeight="1">
      <c r="A465" s="9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c r="AE465" s="46"/>
      <c r="AF465" s="46"/>
      <c r="AG465" s="46"/>
      <c r="AH465" s="46"/>
      <c r="AI465" s="46"/>
      <c r="AJ465" s="46"/>
    </row>
    <row r="466" spans="1:36" s="43" customFormat="1" ht="11.1" customHeight="1">
      <c r="A466" s="94"/>
      <c r="B466" s="46"/>
      <c r="C466" s="46"/>
      <c r="D466" s="46"/>
      <c r="E466" s="46"/>
      <c r="F466" s="46"/>
      <c r="G466" s="46"/>
      <c r="H466" s="46"/>
      <c r="I466" s="46"/>
      <c r="J466" s="46"/>
      <c r="K466" s="46"/>
      <c r="L466" s="46"/>
      <c r="M466" s="46"/>
      <c r="N466" s="46"/>
      <c r="O466" s="46"/>
      <c r="P466" s="46"/>
      <c r="Q466" s="46"/>
      <c r="R466" s="56"/>
      <c r="S466" s="56"/>
      <c r="T466" s="56"/>
      <c r="U466" s="56"/>
      <c r="V466" s="56"/>
      <c r="W466" s="56"/>
      <c r="X466" s="56"/>
      <c r="Y466" s="56"/>
      <c r="Z466" s="56"/>
      <c r="AA466" s="56"/>
      <c r="AB466" s="46"/>
      <c r="AC466" s="46"/>
      <c r="AD466" s="46"/>
      <c r="AE466" s="46"/>
      <c r="AF466" s="46"/>
      <c r="AG466" s="46"/>
      <c r="AH466" s="46"/>
      <c r="AI466" s="46"/>
      <c r="AJ466" s="46"/>
    </row>
    <row r="467" spans="1:36">
      <c r="B467" s="46"/>
      <c r="C467" s="46"/>
      <c r="D467" s="46"/>
      <c r="E467" s="46"/>
      <c r="F467" s="46"/>
      <c r="G467" s="46"/>
      <c r="H467" s="46"/>
      <c r="I467" s="46"/>
      <c r="J467" s="46"/>
      <c r="K467" s="50"/>
      <c r="L467" s="50"/>
      <c r="M467" s="50"/>
      <c r="N467" s="50"/>
      <c r="O467" s="50"/>
      <c r="P467" s="50"/>
      <c r="X467" s="50"/>
      <c r="Y467" s="50"/>
      <c r="Z467" s="50"/>
      <c r="AB467" s="50"/>
      <c r="AC467" s="50"/>
      <c r="AD467" s="50"/>
      <c r="AE467" s="50"/>
      <c r="AF467" s="50"/>
      <c r="AG467" s="50"/>
      <c r="AH467" s="50"/>
      <c r="AI467" s="50"/>
      <c r="AJ467" s="50"/>
    </row>
    <row r="468" spans="1:36" s="43" customFormat="1">
      <c r="A468" s="94"/>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c r="AE468" s="46"/>
      <c r="AF468" s="46"/>
      <c r="AG468" s="46"/>
      <c r="AH468" s="46"/>
      <c r="AI468" s="46"/>
      <c r="AJ468" s="46"/>
    </row>
    <row r="469" spans="1:36" s="43" customFormat="1">
      <c r="A469" s="99"/>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c r="AE469" s="46"/>
      <c r="AF469" s="46"/>
      <c r="AG469" s="46"/>
      <c r="AH469" s="46"/>
      <c r="AI469" s="46"/>
      <c r="AJ469" s="46"/>
    </row>
    <row r="470" spans="1:36" s="43" customFormat="1">
      <c r="A470" s="99"/>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c r="AE470" s="46"/>
      <c r="AF470" s="46"/>
      <c r="AG470" s="46"/>
      <c r="AH470" s="46"/>
      <c r="AI470" s="46"/>
      <c r="AJ470" s="46"/>
    </row>
    <row r="471" spans="1:36" s="43" customFormat="1">
      <c r="A471" s="99"/>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c r="AE471" s="46"/>
      <c r="AF471" s="46"/>
      <c r="AG471" s="46"/>
      <c r="AH471" s="46"/>
      <c r="AI471" s="46"/>
      <c r="AJ471" s="46"/>
    </row>
    <row r="472" spans="1:36" s="43" customFormat="1">
      <c r="A472" s="99"/>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c r="AE472" s="46"/>
      <c r="AF472" s="46"/>
      <c r="AG472" s="46"/>
      <c r="AH472" s="46"/>
      <c r="AI472" s="46"/>
      <c r="AJ472" s="46"/>
    </row>
    <row r="473" spans="1:36" s="43" customFormat="1" ht="28.5" customHeight="1">
      <c r="A473" s="94"/>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c r="AE473" s="46"/>
      <c r="AF473" s="46"/>
      <c r="AG473" s="46"/>
      <c r="AH473" s="46"/>
      <c r="AI473" s="46"/>
      <c r="AJ473" s="46"/>
    </row>
    <row r="474" spans="1:36" s="43" customFormat="1" ht="15" customHeight="1">
      <c r="A474" s="94"/>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c r="AE474" s="46"/>
      <c r="AF474" s="46"/>
      <c r="AG474" s="46"/>
      <c r="AH474" s="46"/>
      <c r="AI474" s="46"/>
      <c r="AJ474" s="46"/>
    </row>
    <row r="475" spans="1:36" s="43" customFormat="1" ht="15" customHeight="1">
      <c r="A475" s="94"/>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c r="AE475" s="46"/>
      <c r="AF475" s="46"/>
      <c r="AG475" s="46"/>
      <c r="AH475" s="46"/>
      <c r="AI475" s="46"/>
      <c r="AJ475" s="46"/>
    </row>
    <row r="476" spans="1:36" s="43" customFormat="1">
      <c r="A476" s="94"/>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c r="AE476" s="46"/>
      <c r="AF476" s="46"/>
      <c r="AG476" s="46"/>
      <c r="AH476" s="46"/>
      <c r="AI476" s="46"/>
      <c r="AJ476" s="46"/>
    </row>
    <row r="477" spans="1:36" s="43" customFormat="1">
      <c r="A477" s="94"/>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c r="AE477" s="46"/>
      <c r="AF477" s="46"/>
      <c r="AG477" s="46"/>
      <c r="AH477" s="46"/>
      <c r="AI477" s="46"/>
      <c r="AJ477" s="46"/>
    </row>
    <row r="478" spans="1:36" s="43" customFormat="1">
      <c r="A478" s="95"/>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c r="AE478" s="46"/>
      <c r="AF478" s="46"/>
      <c r="AG478" s="46"/>
      <c r="AH478" s="46"/>
      <c r="AI478" s="46"/>
      <c r="AJ478" s="46"/>
    </row>
    <row r="479" spans="1:36" s="43" customFormat="1">
      <c r="A479" s="94"/>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c r="AE479" s="46"/>
      <c r="AF479" s="46"/>
      <c r="AG479" s="46"/>
      <c r="AH479" s="46"/>
      <c r="AI479" s="46"/>
      <c r="AJ479" s="46"/>
    </row>
    <row r="480" spans="1:36" s="43" customFormat="1">
      <c r="A480" s="94"/>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c r="AE480" s="46"/>
      <c r="AF480" s="46"/>
      <c r="AG480" s="46"/>
      <c r="AH480" s="46"/>
      <c r="AI480" s="46"/>
      <c r="AJ480" s="46"/>
    </row>
    <row r="481" spans="1:36" s="43" customFormat="1">
      <c r="A481" s="94"/>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c r="AE481" s="46"/>
      <c r="AF481" s="46"/>
      <c r="AG481" s="46"/>
      <c r="AH481" s="46"/>
      <c r="AI481" s="46"/>
      <c r="AJ481" s="46"/>
    </row>
    <row r="482" spans="1:36" s="43" customFormat="1">
      <c r="A482" s="94" t="s">
        <v>674</v>
      </c>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c r="AE482" s="46"/>
      <c r="AF482" s="46"/>
      <c r="AG482" s="46"/>
      <c r="AH482" s="46"/>
      <c r="AI482" s="46"/>
      <c r="AJ482" s="46"/>
    </row>
    <row r="483" spans="1:36" s="43" customFormat="1">
      <c r="A483" s="94" t="s">
        <v>674</v>
      </c>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c r="AE483" s="46"/>
      <c r="AF483" s="46"/>
      <c r="AG483" s="46"/>
      <c r="AH483" s="46"/>
      <c r="AI483" s="46"/>
      <c r="AJ483" s="46"/>
    </row>
    <row r="484" spans="1:36" s="43" customFormat="1">
      <c r="A484" s="94" t="s">
        <v>674</v>
      </c>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c r="AE484" s="46"/>
      <c r="AF484" s="46"/>
      <c r="AG484" s="46"/>
      <c r="AH484" s="46"/>
      <c r="AI484" s="46"/>
      <c r="AJ484" s="46"/>
    </row>
    <row r="485" spans="1:36" s="43" customFormat="1">
      <c r="A485" s="94" t="s">
        <v>674</v>
      </c>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c r="AE485" s="46"/>
      <c r="AF485" s="46"/>
      <c r="AG485" s="46"/>
      <c r="AH485" s="46"/>
      <c r="AI485" s="46"/>
      <c r="AJ485" s="46"/>
    </row>
    <row r="486" spans="1:36" s="43" customFormat="1">
      <c r="A486" s="94" t="s">
        <v>674</v>
      </c>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c r="AE486" s="46"/>
      <c r="AF486" s="46"/>
      <c r="AG486" s="46"/>
      <c r="AH486" s="46"/>
      <c r="AI486" s="46"/>
      <c r="AJ486" s="46"/>
    </row>
    <row r="487" spans="1:36" s="43" customFormat="1">
      <c r="A487" s="94" t="s">
        <v>674</v>
      </c>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c r="AE487" s="46"/>
      <c r="AF487" s="46"/>
      <c r="AG487" s="46"/>
      <c r="AH487" s="46"/>
      <c r="AI487" s="46"/>
      <c r="AJ487" s="46"/>
    </row>
    <row r="488" spans="1:36" s="43" customFormat="1">
      <c r="A488" s="94" t="s">
        <v>674</v>
      </c>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c r="AE488" s="46"/>
      <c r="AF488" s="46"/>
      <c r="AG488" s="46"/>
      <c r="AH488" s="46"/>
      <c r="AI488" s="46"/>
      <c r="AJ488" s="46"/>
    </row>
    <row r="489" spans="1:36" s="43" customFormat="1">
      <c r="A489" s="94" t="s">
        <v>674</v>
      </c>
      <c r="B489" s="56"/>
      <c r="C489" s="5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c r="AE489" s="46"/>
      <c r="AF489" s="46"/>
      <c r="AG489" s="46"/>
      <c r="AH489" s="46"/>
      <c r="AI489" s="46"/>
      <c r="AJ489" s="46"/>
    </row>
    <row r="490" spans="1:36" s="43" customFormat="1">
      <c r="A490" s="94" t="s">
        <v>674</v>
      </c>
      <c r="B490" s="50"/>
      <c r="C490" s="50"/>
      <c r="D490" s="46"/>
      <c r="E490" s="46"/>
      <c r="F490" s="46"/>
      <c r="G490" s="65"/>
      <c r="H490" s="65"/>
      <c r="I490" s="65"/>
      <c r="J490" s="46"/>
      <c r="K490" s="46"/>
      <c r="L490" s="46"/>
      <c r="M490" s="46"/>
      <c r="N490" s="46"/>
      <c r="O490" s="46"/>
      <c r="P490" s="46"/>
      <c r="Q490" s="46"/>
      <c r="R490" s="46"/>
      <c r="S490" s="46"/>
      <c r="T490" s="46"/>
      <c r="U490" s="46"/>
      <c r="V490" s="46"/>
      <c r="W490" s="46"/>
      <c r="X490" s="46"/>
      <c r="Y490" s="46"/>
      <c r="Z490" s="46"/>
      <c r="AA490" s="46"/>
      <c r="AB490" s="46"/>
      <c r="AC490" s="46"/>
      <c r="AD490" s="46"/>
      <c r="AE490" s="46"/>
      <c r="AF490" s="46"/>
      <c r="AG490" s="46"/>
      <c r="AH490" s="46"/>
      <c r="AI490" s="46"/>
      <c r="AJ490" s="46"/>
    </row>
    <row r="491" spans="1:36" s="43" customFormat="1" ht="13.8">
      <c r="A491" s="94" t="s">
        <v>674</v>
      </c>
      <c r="B491" s="54"/>
      <c r="C491" s="54"/>
      <c r="D491" s="46"/>
      <c r="E491" s="46"/>
      <c r="F491" s="46"/>
      <c r="G491" s="50"/>
      <c r="H491" s="50"/>
      <c r="I491" s="50"/>
      <c r="J491" s="50"/>
      <c r="K491" s="46"/>
      <c r="L491" s="46"/>
      <c r="M491" s="46"/>
      <c r="N491" s="46"/>
      <c r="O491" s="46"/>
      <c r="P491" s="46"/>
      <c r="Q491" s="46"/>
      <c r="R491" s="46"/>
      <c r="S491" s="46"/>
      <c r="T491" s="46"/>
      <c r="U491" s="46"/>
      <c r="V491" s="46"/>
      <c r="W491" s="46"/>
      <c r="X491" s="46"/>
      <c r="Y491" s="46"/>
      <c r="Z491" s="46"/>
      <c r="AA491" s="46"/>
      <c r="AB491" s="46"/>
      <c r="AC491" s="46"/>
      <c r="AD491" s="46"/>
      <c r="AE491" s="46"/>
      <c r="AF491" s="46"/>
      <c r="AG491" s="46"/>
      <c r="AH491" s="46"/>
      <c r="AI491" s="46"/>
      <c r="AJ491" s="46"/>
    </row>
    <row r="492" spans="1:36" s="43" customFormat="1" ht="17.25" customHeight="1">
      <c r="A492" s="96"/>
      <c r="B492" s="50"/>
      <c r="C492" s="50"/>
      <c r="D492" s="46"/>
      <c r="E492" s="46"/>
      <c r="F492" s="46"/>
      <c r="G492" s="54"/>
      <c r="H492" s="54"/>
      <c r="I492" s="54"/>
      <c r="J492" s="54"/>
      <c r="K492" s="46"/>
      <c r="L492" s="46"/>
      <c r="M492" s="46"/>
      <c r="N492" s="46"/>
      <c r="O492" s="46"/>
      <c r="P492" s="46"/>
      <c r="Q492" s="46"/>
      <c r="R492" s="46"/>
      <c r="S492" s="46"/>
      <c r="T492" s="46"/>
      <c r="U492" s="46"/>
      <c r="V492" s="46"/>
      <c r="W492" s="46"/>
      <c r="X492" s="46"/>
      <c r="Y492" s="46"/>
      <c r="Z492" s="46"/>
      <c r="AA492" s="46"/>
      <c r="AB492" s="46"/>
      <c r="AC492" s="46"/>
      <c r="AD492" s="46"/>
      <c r="AE492" s="46"/>
      <c r="AF492" s="46"/>
      <c r="AG492" s="46"/>
      <c r="AH492" s="46"/>
      <c r="AI492" s="46"/>
      <c r="AJ492" s="46"/>
    </row>
    <row r="493" spans="1:36" s="43" customFormat="1">
      <c r="A493" s="94"/>
      <c r="B493" s="46"/>
      <c r="C493" s="46"/>
      <c r="D493" s="46"/>
      <c r="E493" s="46"/>
      <c r="F493" s="46"/>
      <c r="G493" s="50"/>
      <c r="H493" s="50"/>
      <c r="I493" s="50"/>
      <c r="J493" s="50"/>
      <c r="K493" s="46"/>
      <c r="L493" s="46"/>
      <c r="M493" s="46"/>
      <c r="N493" s="46"/>
      <c r="O493" s="46"/>
      <c r="P493" s="46"/>
      <c r="Q493" s="46"/>
      <c r="R493" s="56"/>
      <c r="S493" s="56"/>
      <c r="T493" s="56"/>
      <c r="U493" s="56"/>
      <c r="V493" s="56"/>
      <c r="W493" s="56"/>
      <c r="X493" s="56"/>
      <c r="Y493" s="56"/>
      <c r="Z493" s="56"/>
      <c r="AA493" s="56"/>
      <c r="AB493" s="46"/>
      <c r="AC493" s="46"/>
      <c r="AD493" s="46"/>
      <c r="AE493" s="46"/>
      <c r="AF493" s="46"/>
      <c r="AG493" s="46"/>
      <c r="AH493" s="46"/>
      <c r="AI493" s="46"/>
      <c r="AJ493" s="46"/>
    </row>
    <row r="494" spans="1:36">
      <c r="B494" s="46"/>
      <c r="C494" s="46"/>
      <c r="D494" s="46"/>
      <c r="E494" s="46"/>
      <c r="F494" s="46"/>
      <c r="G494" s="46"/>
      <c r="H494" s="46"/>
      <c r="I494" s="46"/>
      <c r="J494" s="46"/>
      <c r="K494" s="50"/>
      <c r="L494" s="50"/>
      <c r="M494" s="50"/>
      <c r="N494" s="50"/>
      <c r="O494" s="50"/>
      <c r="P494" s="50"/>
      <c r="X494" s="50"/>
      <c r="Y494" s="50"/>
      <c r="Z494" s="50"/>
      <c r="AB494" s="50"/>
      <c r="AC494" s="50"/>
      <c r="AD494" s="50"/>
      <c r="AE494" s="50"/>
      <c r="AF494" s="50"/>
      <c r="AG494" s="50"/>
      <c r="AH494" s="50"/>
      <c r="AI494" s="50"/>
      <c r="AJ494" s="50"/>
    </row>
    <row r="495" spans="1:36" s="52" customFormat="1" ht="23.25" customHeight="1">
      <c r="A495" s="51"/>
      <c r="B495" s="85"/>
      <c r="C495" s="85"/>
      <c r="D495" s="85"/>
      <c r="E495" s="85"/>
      <c r="F495" s="85"/>
      <c r="G495" s="46"/>
      <c r="H495" s="46"/>
      <c r="I495" s="46"/>
      <c r="J495" s="46"/>
      <c r="K495" s="54"/>
      <c r="L495" s="54"/>
      <c r="M495" s="54"/>
      <c r="N495" s="54"/>
      <c r="O495" s="54"/>
      <c r="P495" s="54"/>
      <c r="Q495" s="54"/>
      <c r="R495" s="54"/>
      <c r="S495" s="54"/>
      <c r="T495" s="54"/>
      <c r="U495" s="54"/>
      <c r="V495" s="54"/>
      <c r="W495" s="54"/>
      <c r="X495" s="54"/>
      <c r="Y495" s="54"/>
      <c r="Z495" s="54"/>
      <c r="AA495" s="54"/>
      <c r="AB495" s="54"/>
      <c r="AC495" s="54"/>
      <c r="AD495" s="54"/>
      <c r="AE495" s="54"/>
      <c r="AF495" s="54"/>
      <c r="AG495" s="54"/>
      <c r="AH495" s="54"/>
      <c r="AI495" s="54"/>
      <c r="AJ495" s="54"/>
    </row>
    <row r="496" spans="1:36">
      <c r="B496" s="88"/>
      <c r="C496" s="88"/>
      <c r="D496" s="88"/>
      <c r="E496" s="88"/>
      <c r="F496" s="88"/>
      <c r="G496" s="85"/>
      <c r="H496" s="85"/>
      <c r="I496" s="85"/>
      <c r="J496" s="85"/>
      <c r="K496" s="50"/>
      <c r="L496" s="50"/>
      <c r="M496" s="50"/>
      <c r="N496" s="50"/>
      <c r="O496" s="50"/>
      <c r="P496" s="50"/>
      <c r="X496" s="50"/>
      <c r="Y496" s="50"/>
      <c r="Z496" s="50"/>
      <c r="AB496" s="50"/>
      <c r="AC496" s="50"/>
      <c r="AD496" s="50"/>
      <c r="AE496" s="50"/>
      <c r="AF496" s="50"/>
      <c r="AG496" s="50"/>
      <c r="AH496" s="50"/>
      <c r="AI496" s="50"/>
      <c r="AJ496" s="50"/>
    </row>
    <row r="497" spans="1:58" s="43" customFormat="1" ht="26.25" customHeight="1">
      <c r="A497" s="98"/>
      <c r="B497" s="88"/>
      <c r="C497" s="88"/>
      <c r="D497" s="88"/>
      <c r="E497" s="88"/>
      <c r="F497" s="88"/>
      <c r="G497" s="88"/>
      <c r="H497" s="88"/>
      <c r="I497" s="88"/>
      <c r="J497" s="88"/>
      <c r="K497" s="46"/>
      <c r="L497" s="46"/>
      <c r="M497" s="46"/>
      <c r="N497" s="46"/>
      <c r="O497" s="46"/>
      <c r="P497" s="67"/>
      <c r="Q497" s="71"/>
      <c r="R497" s="71"/>
      <c r="S497" s="67"/>
      <c r="T497" s="67"/>
      <c r="U497" s="67"/>
      <c r="V497" s="67"/>
      <c r="W497" s="46"/>
      <c r="X497" s="46"/>
      <c r="Y497" s="46"/>
      <c r="Z497" s="46"/>
      <c r="AA497" s="46"/>
      <c r="AB497" s="46"/>
      <c r="AC497" s="46"/>
      <c r="AD497" s="46"/>
      <c r="AE497" s="46"/>
      <c r="AF497" s="46"/>
      <c r="AG497" s="46"/>
      <c r="AH497" s="46"/>
      <c r="AI497" s="46"/>
      <c r="AJ497" s="46"/>
    </row>
    <row r="498" spans="1:58" s="43" customFormat="1" ht="13.8">
      <c r="A498" s="98"/>
      <c r="B498" s="88"/>
      <c r="C498" s="88"/>
      <c r="D498" s="88"/>
      <c r="E498" s="88"/>
      <c r="F498" s="88"/>
      <c r="G498" s="88"/>
      <c r="H498" s="88"/>
      <c r="I498" s="88"/>
      <c r="J498" s="88"/>
      <c r="K498" s="46"/>
      <c r="L498" s="46"/>
      <c r="M498" s="46"/>
      <c r="N498" s="46"/>
      <c r="O498" s="46"/>
      <c r="P498" s="67"/>
      <c r="Q498" s="41"/>
      <c r="R498" s="42"/>
      <c r="S498" s="67"/>
      <c r="T498" s="67"/>
      <c r="U498" s="67"/>
      <c r="V498" s="67"/>
      <c r="W498" s="46"/>
      <c r="X498" s="46"/>
      <c r="Y498" s="46"/>
      <c r="Z498" s="46"/>
      <c r="AA498" s="46"/>
      <c r="AB498" s="46"/>
      <c r="AC498" s="46"/>
      <c r="AD498" s="46"/>
      <c r="AE498" s="46"/>
      <c r="AF498" s="46"/>
      <c r="AG498" s="46"/>
      <c r="AH498" s="46"/>
      <c r="AI498" s="46"/>
      <c r="AJ498" s="46"/>
    </row>
    <row r="499" spans="1:58" s="84" customFormat="1" ht="13.8">
      <c r="A499" s="106"/>
      <c r="B499" s="48"/>
      <c r="C499" s="48"/>
      <c r="D499" s="48"/>
      <c r="E499" s="49"/>
      <c r="F499" s="49"/>
      <c r="G499" s="88"/>
      <c r="H499" s="88"/>
      <c r="I499" s="88"/>
      <c r="J499" s="88"/>
      <c r="K499" s="85"/>
      <c r="L499" s="85"/>
      <c r="M499" s="85"/>
      <c r="N499" s="85"/>
      <c r="O499" s="85"/>
      <c r="P499" s="86"/>
      <c r="Q499" s="41"/>
      <c r="R499" s="42"/>
      <c r="S499" s="86"/>
      <c r="T499" s="86"/>
      <c r="U499" s="86"/>
      <c r="V499" s="86"/>
      <c r="W499" s="85"/>
      <c r="X499" s="85"/>
      <c r="Y499" s="85"/>
      <c r="Z499" s="85"/>
      <c r="AA499" s="85"/>
      <c r="AB499" s="85"/>
      <c r="AC499" s="85"/>
      <c r="AD499" s="85"/>
      <c r="AE499" s="85"/>
      <c r="AF499" s="85"/>
      <c r="AG499" s="85"/>
      <c r="AH499" s="85"/>
      <c r="AI499" s="85"/>
      <c r="AJ499" s="85"/>
    </row>
    <row r="500" spans="1:58" s="87" customFormat="1" ht="13.8">
      <c r="A500" s="107"/>
      <c r="B500" s="48"/>
      <c r="C500" s="48"/>
      <c r="D500" s="48"/>
      <c r="E500" s="49"/>
      <c r="F500" s="49"/>
      <c r="G500" s="49"/>
      <c r="H500" s="49"/>
      <c r="I500" s="49"/>
      <c r="J500" s="48"/>
      <c r="K500" s="88"/>
      <c r="L500" s="88"/>
      <c r="M500" s="88"/>
      <c r="N500" s="88"/>
      <c r="O500" s="88"/>
      <c r="P500" s="89"/>
      <c r="Q500" s="90"/>
      <c r="R500" s="91"/>
      <c r="S500" s="89"/>
      <c r="T500" s="89"/>
      <c r="U500" s="89"/>
      <c r="V500" s="89"/>
      <c r="W500" s="88"/>
      <c r="X500" s="88"/>
      <c r="Y500" s="88"/>
      <c r="Z500" s="88"/>
      <c r="AA500" s="88"/>
      <c r="AB500" s="88"/>
      <c r="AC500" s="88"/>
      <c r="AD500" s="88"/>
      <c r="AE500" s="88"/>
      <c r="AF500" s="88"/>
      <c r="AG500" s="88"/>
      <c r="AH500" s="88"/>
      <c r="AI500" s="88"/>
      <c r="AJ500" s="88"/>
    </row>
    <row r="501" spans="1:58" s="87" customFormat="1" ht="13.8">
      <c r="A501" s="107"/>
      <c r="B501" s="48"/>
      <c r="C501" s="48"/>
      <c r="D501" s="48"/>
      <c r="E501" s="49"/>
      <c r="F501" s="49"/>
      <c r="G501" s="49"/>
      <c r="H501" s="49"/>
      <c r="I501" s="49"/>
      <c r="J501" s="48"/>
      <c r="K501" s="88"/>
      <c r="L501" s="88"/>
      <c r="M501" s="88"/>
      <c r="N501" s="88"/>
      <c r="O501" s="88"/>
      <c r="P501" s="89"/>
      <c r="Q501" s="90"/>
      <c r="R501" s="91"/>
      <c r="S501" s="89"/>
      <c r="T501" s="89"/>
      <c r="U501" s="89"/>
      <c r="V501" s="89"/>
      <c r="W501" s="88"/>
      <c r="X501" s="88"/>
      <c r="Y501" s="88"/>
      <c r="Z501" s="88"/>
      <c r="AA501" s="88"/>
      <c r="AB501" s="88"/>
      <c r="AC501" s="88"/>
      <c r="AD501" s="88"/>
      <c r="AE501" s="88"/>
      <c r="AF501" s="88"/>
      <c r="AG501" s="88"/>
      <c r="AH501" s="88"/>
      <c r="AI501" s="88"/>
      <c r="AJ501" s="88"/>
    </row>
    <row r="502" spans="1:58" s="87" customFormat="1" ht="13.8">
      <c r="A502" s="107"/>
      <c r="B502" s="48"/>
      <c r="C502" s="48"/>
      <c r="D502" s="48"/>
      <c r="E502" s="49"/>
      <c r="F502" s="49"/>
      <c r="G502" s="49"/>
      <c r="H502" s="49"/>
      <c r="I502" s="49"/>
      <c r="J502" s="48"/>
      <c r="K502" s="88"/>
      <c r="L502" s="88"/>
      <c r="M502" s="88"/>
      <c r="N502" s="88"/>
      <c r="O502" s="88"/>
      <c r="P502" s="89"/>
      <c r="Q502" s="90"/>
      <c r="R502" s="91"/>
      <c r="S502" s="89"/>
      <c r="T502" s="89"/>
      <c r="U502" s="89"/>
      <c r="V502" s="89"/>
      <c r="W502" s="88"/>
      <c r="X502" s="88"/>
      <c r="Y502" s="88"/>
      <c r="Z502" s="88"/>
      <c r="AA502" s="88"/>
      <c r="AB502" s="88"/>
      <c r="AC502" s="88"/>
      <c r="AD502" s="88"/>
      <c r="AE502" s="88"/>
      <c r="AF502" s="88"/>
      <c r="AG502" s="88"/>
      <c r="AH502" s="88"/>
      <c r="AI502" s="88"/>
      <c r="AJ502" s="88"/>
    </row>
    <row r="503" spans="1:58" s="43" customFormat="1" ht="13.8">
      <c r="A503" s="98"/>
      <c r="B503" s="48"/>
      <c r="C503" s="48"/>
      <c r="D503" s="48"/>
      <c r="E503" s="49"/>
      <c r="F503" s="49"/>
      <c r="G503" s="49"/>
      <c r="H503" s="49"/>
      <c r="I503" s="49"/>
      <c r="J503" s="48"/>
      <c r="K503" s="48"/>
      <c r="M503" s="92"/>
      <c r="N503" s="92"/>
      <c r="Q503" s="46"/>
      <c r="R503" s="46"/>
      <c r="S503" s="46"/>
      <c r="T503" s="66"/>
      <c r="U503" s="46"/>
      <c r="V503" s="46"/>
      <c r="W503" s="46"/>
      <c r="X503" s="46"/>
      <c r="Y503" s="46"/>
      <c r="Z503" s="46"/>
      <c r="AA503" s="46"/>
      <c r="AB503" s="46"/>
      <c r="AC503" s="46"/>
      <c r="AD503" s="46"/>
      <c r="AE503" s="46"/>
      <c r="AF503" s="46"/>
      <c r="AG503" s="46"/>
      <c r="AH503" s="46"/>
      <c r="AI503" s="46"/>
      <c r="AJ503" s="46"/>
      <c r="AK503" s="46"/>
      <c r="AL503" s="67"/>
      <c r="AM503" s="41"/>
      <c r="AN503" s="42"/>
      <c r="AO503" s="67"/>
      <c r="AP503" s="67"/>
      <c r="AQ503" s="67"/>
      <c r="AR503" s="67"/>
      <c r="AS503" s="46"/>
      <c r="AT503" s="46"/>
      <c r="AU503" s="46"/>
      <c r="AV503" s="46"/>
      <c r="AW503" s="46"/>
      <c r="AX503" s="46"/>
      <c r="AY503" s="46"/>
      <c r="AZ503" s="46"/>
      <c r="BA503" s="46"/>
      <c r="BB503" s="46"/>
      <c r="BC503" s="46"/>
      <c r="BD503" s="46"/>
      <c r="BE503" s="46"/>
      <c r="BF503" s="46"/>
    </row>
    <row r="504" spans="1:58" s="43" customFormat="1" ht="13.8">
      <c r="A504" s="98"/>
      <c r="B504" s="48"/>
      <c r="C504" s="48"/>
      <c r="D504" s="48"/>
      <c r="E504" s="49"/>
      <c r="F504" s="49"/>
      <c r="G504" s="49"/>
      <c r="H504" s="49"/>
      <c r="I504" s="49"/>
      <c r="J504" s="48"/>
      <c r="K504" s="48"/>
      <c r="M504" s="92"/>
      <c r="N504" s="92"/>
      <c r="Q504" s="46"/>
      <c r="R504" s="46"/>
      <c r="S504" s="46"/>
      <c r="T504" s="66"/>
      <c r="U504" s="46"/>
      <c r="V504" s="46"/>
      <c r="W504" s="46"/>
      <c r="X504" s="46"/>
      <c r="Y504" s="46"/>
      <c r="Z504" s="46"/>
      <c r="AA504" s="46"/>
      <c r="AB504" s="46"/>
      <c r="AC504" s="46"/>
      <c r="AD504" s="46"/>
      <c r="AE504" s="46"/>
      <c r="AF504" s="46"/>
      <c r="AG504" s="46"/>
      <c r="AH504" s="46"/>
      <c r="AI504" s="46"/>
      <c r="AJ504" s="46"/>
      <c r="AK504" s="46"/>
      <c r="AL504" s="67"/>
      <c r="AM504" s="41"/>
      <c r="AN504" s="42"/>
      <c r="AO504" s="67"/>
      <c r="AP504" s="67"/>
      <c r="AQ504" s="67"/>
      <c r="AR504" s="67"/>
      <c r="AS504" s="46"/>
      <c r="AT504" s="46"/>
      <c r="AU504" s="46"/>
      <c r="AV504" s="46"/>
      <c r="AW504" s="46"/>
      <c r="AX504" s="46"/>
      <c r="AY504" s="46"/>
      <c r="AZ504" s="46"/>
      <c r="BA504" s="46"/>
      <c r="BB504" s="46"/>
      <c r="BC504" s="46"/>
      <c r="BD504" s="46"/>
      <c r="BE504" s="46"/>
      <c r="BF504" s="46"/>
    </row>
    <row r="505" spans="1:58" s="43" customFormat="1" ht="13.8">
      <c r="A505" s="98"/>
      <c r="B505" s="48"/>
      <c r="C505" s="48"/>
      <c r="D505" s="48"/>
      <c r="E505" s="49"/>
      <c r="F505" s="49"/>
      <c r="G505" s="49"/>
      <c r="H505" s="49"/>
      <c r="I505" s="49"/>
      <c r="J505" s="48"/>
      <c r="K505" s="48"/>
      <c r="M505" s="92"/>
      <c r="N505" s="92"/>
      <c r="Q505" s="46"/>
      <c r="R505" s="46"/>
      <c r="S505" s="46"/>
      <c r="T505" s="66"/>
      <c r="U505" s="46"/>
      <c r="V505" s="46"/>
      <c r="W505" s="46"/>
      <c r="X505" s="46"/>
      <c r="Y505" s="46"/>
      <c r="Z505" s="46"/>
      <c r="AA505" s="46"/>
      <c r="AB505" s="46"/>
      <c r="AC505" s="46"/>
      <c r="AD505" s="46"/>
      <c r="AE505" s="46"/>
      <c r="AF505" s="46"/>
      <c r="AG505" s="46"/>
      <c r="AH505" s="46"/>
      <c r="AI505" s="46"/>
      <c r="AJ505" s="46"/>
      <c r="AK505" s="46"/>
      <c r="AL505" s="67"/>
      <c r="AM505" s="41"/>
      <c r="AN505" s="42"/>
      <c r="AO505" s="67"/>
      <c r="AP505" s="67"/>
      <c r="AQ505" s="67"/>
      <c r="AR505" s="67"/>
      <c r="AS505" s="46"/>
      <c r="AT505" s="46"/>
      <c r="AU505" s="46"/>
      <c r="AV505" s="46"/>
      <c r="AW505" s="46"/>
      <c r="AX505" s="46"/>
      <c r="AY505" s="46"/>
      <c r="AZ505" s="46"/>
      <c r="BA505" s="46"/>
      <c r="BB505" s="46"/>
      <c r="BC505" s="46"/>
      <c r="BD505" s="46"/>
      <c r="BE505" s="46"/>
      <c r="BF505" s="46"/>
    </row>
    <row r="506" spans="1:58" s="43" customFormat="1" ht="9" customHeight="1">
      <c r="A506" s="98"/>
      <c r="B506" s="48"/>
      <c r="C506" s="48"/>
      <c r="D506" s="48"/>
      <c r="E506" s="49"/>
      <c r="F506" s="49"/>
      <c r="G506" s="49"/>
      <c r="H506" s="49"/>
      <c r="I506" s="49"/>
      <c r="J506" s="48"/>
      <c r="K506" s="48"/>
      <c r="M506" s="92"/>
      <c r="N506" s="92"/>
      <c r="Q506" s="46"/>
      <c r="R506" s="46"/>
      <c r="S506" s="46"/>
      <c r="T506" s="66"/>
      <c r="U506" s="46"/>
      <c r="V506" s="46"/>
      <c r="W506" s="46"/>
      <c r="X506" s="46"/>
      <c r="Y506" s="46"/>
      <c r="Z506" s="46"/>
      <c r="AA506" s="46"/>
      <c r="AB506" s="46"/>
      <c r="AC506" s="46"/>
      <c r="AD506" s="46"/>
      <c r="AE506" s="46"/>
      <c r="AF506" s="46"/>
      <c r="AG506" s="46"/>
      <c r="AH506" s="46"/>
      <c r="AI506" s="46"/>
      <c r="AJ506" s="46"/>
      <c r="AK506" s="46"/>
      <c r="AL506" s="67"/>
      <c r="AM506" s="41"/>
      <c r="AN506" s="42"/>
      <c r="AO506" s="67"/>
      <c r="AP506" s="67"/>
      <c r="AQ506" s="67"/>
      <c r="AR506" s="67"/>
      <c r="AS506" s="46"/>
      <c r="AT506" s="46"/>
      <c r="AU506" s="46"/>
      <c r="AV506" s="46"/>
      <c r="AW506" s="46"/>
      <c r="AX506" s="46"/>
      <c r="AY506" s="46"/>
      <c r="AZ506" s="46"/>
      <c r="BA506" s="46"/>
      <c r="BB506" s="46"/>
      <c r="BC506" s="46"/>
      <c r="BD506" s="46"/>
      <c r="BE506" s="46"/>
      <c r="BF506" s="46"/>
    </row>
    <row r="507" spans="1:58" s="43" customFormat="1">
      <c r="A507" s="98"/>
      <c r="B507" s="48"/>
      <c r="C507" s="48"/>
      <c r="D507" s="48"/>
      <c r="E507" s="49"/>
      <c r="F507" s="49"/>
      <c r="G507" s="49"/>
      <c r="H507" s="49"/>
      <c r="I507" s="49"/>
      <c r="J507" s="48"/>
      <c r="K507" s="48"/>
      <c r="M507" s="92"/>
      <c r="N507" s="92"/>
      <c r="Q507" s="46"/>
      <c r="R507" s="46"/>
      <c r="S507" s="46"/>
      <c r="T507" s="66"/>
      <c r="U507" s="46"/>
      <c r="V507" s="46"/>
      <c r="W507" s="46"/>
      <c r="X507" s="46"/>
      <c r="Y507" s="46"/>
      <c r="Z507" s="46"/>
      <c r="AA507" s="46"/>
      <c r="AB507" s="46"/>
      <c r="AC507" s="46"/>
      <c r="AD507" s="46"/>
      <c r="AE507" s="46"/>
      <c r="AF507" s="46"/>
      <c r="AG507" s="46"/>
      <c r="AH507" s="46"/>
      <c r="AI507" s="46"/>
      <c r="AJ507" s="46"/>
      <c r="AK507" s="46"/>
      <c r="AL507" s="67"/>
      <c r="AM507" s="72"/>
      <c r="AN507" s="72"/>
      <c r="AO507" s="67"/>
      <c r="AP507" s="67"/>
      <c r="AQ507" s="67"/>
      <c r="AR507" s="67"/>
      <c r="AS507" s="46"/>
      <c r="AT507" s="46"/>
      <c r="AU507" s="46"/>
      <c r="AV507" s="46"/>
      <c r="AW507" s="46"/>
      <c r="AX507" s="46"/>
      <c r="AY507" s="46"/>
      <c r="AZ507" s="46"/>
      <c r="BA507" s="46"/>
      <c r="BB507" s="46"/>
      <c r="BC507" s="46"/>
      <c r="BD507" s="46"/>
      <c r="BE507" s="46"/>
      <c r="BF507" s="46"/>
    </row>
    <row r="508" spans="1:58" s="43" customFormat="1" ht="11.25" customHeight="1">
      <c r="A508" s="98"/>
      <c r="B508" s="48"/>
      <c r="C508" s="48"/>
      <c r="D508" s="48"/>
      <c r="E508" s="49"/>
      <c r="F508" s="49"/>
      <c r="G508" s="49"/>
      <c r="H508" s="49"/>
      <c r="I508" s="49"/>
      <c r="J508" s="48"/>
      <c r="K508" s="48"/>
      <c r="M508" s="92"/>
      <c r="N508" s="92"/>
      <c r="Q508" s="46"/>
      <c r="R508" s="46"/>
      <c r="S508" s="46"/>
      <c r="T508" s="67"/>
      <c r="U508" s="67"/>
      <c r="V508" s="67"/>
      <c r="W508" s="67"/>
      <c r="X508" s="46"/>
      <c r="Y508" s="46"/>
      <c r="Z508" s="46"/>
      <c r="AA508" s="67"/>
      <c r="AB508" s="67"/>
      <c r="AC508" s="67"/>
      <c r="AD508" s="67"/>
      <c r="AE508" s="67"/>
      <c r="AF508" s="67"/>
      <c r="AG508" s="67"/>
      <c r="AH508" s="67"/>
      <c r="AI508" s="73"/>
      <c r="AJ508" s="73"/>
      <c r="AK508" s="73"/>
      <c r="AL508" s="73"/>
      <c r="AM508" s="72"/>
      <c r="AN508" s="72"/>
      <c r="AO508" s="72"/>
      <c r="AP508" s="72"/>
      <c r="AQ508" s="72"/>
      <c r="AR508" s="67"/>
      <c r="AS508" s="46"/>
      <c r="AT508" s="46"/>
      <c r="AU508" s="46"/>
      <c r="AV508" s="46"/>
      <c r="AW508" s="46"/>
      <c r="AX508" s="46"/>
      <c r="AY508" s="46"/>
      <c r="AZ508" s="46"/>
      <c r="BA508" s="46"/>
      <c r="BB508" s="46"/>
      <c r="BC508" s="46"/>
      <c r="BD508" s="46"/>
      <c r="BE508" s="46"/>
      <c r="BF508" s="46"/>
    </row>
    <row r="509" spans="1:58">
      <c r="AB509" s="50"/>
      <c r="AC509" s="50"/>
      <c r="AD509" s="50"/>
      <c r="AE509" s="50"/>
      <c r="AF509" s="50"/>
      <c r="AG509" s="50"/>
      <c r="AH509" s="50"/>
      <c r="AI509" s="50"/>
      <c r="AJ509" s="50"/>
      <c r="AK509" s="50"/>
      <c r="AL509" s="50"/>
      <c r="AM509" s="50"/>
      <c r="AN509" s="50"/>
      <c r="AO509" s="50"/>
      <c r="AP509" s="50"/>
      <c r="AQ509" s="50"/>
      <c r="AR509" s="50"/>
      <c r="AS509" s="50"/>
      <c r="AT509" s="50"/>
      <c r="AU509" s="50"/>
      <c r="AV509" s="50"/>
      <c r="AW509" s="50"/>
      <c r="AX509" s="50"/>
      <c r="AY509" s="50"/>
      <c r="AZ509" s="50"/>
      <c r="BA509" s="50"/>
      <c r="BB509" s="50"/>
      <c r="BC509" s="50"/>
      <c r="BD509" s="50"/>
      <c r="BE509" s="50"/>
      <c r="BF509" s="50"/>
    </row>
    <row r="510" spans="1:58">
      <c r="AB510" s="50"/>
      <c r="AC510" s="50"/>
      <c r="AD510" s="50"/>
      <c r="AE510" s="50"/>
      <c r="AF510" s="50"/>
      <c r="AG510" s="50"/>
      <c r="AH510" s="50"/>
      <c r="AI510" s="50"/>
      <c r="AJ510" s="50"/>
      <c r="AK510" s="50"/>
      <c r="AL510" s="50"/>
      <c r="AM510" s="50"/>
      <c r="AN510" s="50"/>
      <c r="AO510" s="50"/>
      <c r="AP510" s="50"/>
      <c r="AQ510" s="50"/>
      <c r="AR510" s="50"/>
      <c r="AS510" s="50"/>
      <c r="AT510" s="50"/>
      <c r="AU510" s="50"/>
      <c r="AV510" s="50"/>
      <c r="AW510" s="50"/>
      <c r="AX510" s="50"/>
      <c r="AY510" s="50"/>
      <c r="AZ510" s="50"/>
      <c r="BA510" s="50"/>
      <c r="BB510" s="50"/>
      <c r="BC510" s="50"/>
      <c r="BD510" s="50"/>
      <c r="BE510" s="50"/>
      <c r="BF510" s="50"/>
    </row>
    <row r="511" spans="1:58">
      <c r="AB511" s="50"/>
      <c r="AC511" s="50"/>
      <c r="AD511" s="50"/>
      <c r="AE511" s="50"/>
      <c r="AF511" s="50"/>
      <c r="AG511" s="50"/>
      <c r="AH511" s="50"/>
      <c r="AI511" s="50"/>
      <c r="AJ511" s="50"/>
      <c r="AK511" s="50"/>
      <c r="AL511" s="50"/>
      <c r="AM511" s="50"/>
      <c r="AN511" s="50"/>
      <c r="AO511" s="50"/>
      <c r="AP511" s="50"/>
      <c r="AQ511" s="50"/>
      <c r="AR511" s="50"/>
      <c r="AS511" s="50"/>
      <c r="AT511" s="50"/>
      <c r="AU511" s="50"/>
      <c r="AV511" s="50"/>
      <c r="AW511" s="50"/>
      <c r="AX511" s="50"/>
      <c r="AY511" s="50"/>
      <c r="AZ511" s="50"/>
      <c r="BA511" s="50"/>
      <c r="BB511" s="50"/>
      <c r="BC511" s="50"/>
      <c r="BD511" s="50"/>
      <c r="BE511" s="50"/>
      <c r="BF511" s="50"/>
    </row>
    <row r="512" spans="1:58">
      <c r="AB512" s="50"/>
      <c r="AC512" s="50"/>
      <c r="AD512" s="50"/>
      <c r="AE512" s="50"/>
      <c r="AF512" s="50"/>
      <c r="AG512" s="50"/>
      <c r="AH512" s="50"/>
      <c r="AI512" s="50"/>
      <c r="AJ512" s="50"/>
      <c r="AK512" s="50"/>
      <c r="AL512" s="50"/>
      <c r="AM512" s="50"/>
      <c r="AN512" s="50"/>
      <c r="AO512" s="50"/>
      <c r="AP512" s="50"/>
      <c r="AQ512" s="50"/>
      <c r="AR512" s="50"/>
      <c r="AS512" s="50"/>
      <c r="AT512" s="50"/>
      <c r="AU512" s="50"/>
      <c r="AV512" s="50"/>
      <c r="AW512" s="50"/>
      <c r="AX512" s="50"/>
      <c r="AY512" s="50"/>
      <c r="AZ512" s="50"/>
      <c r="BA512" s="50"/>
      <c r="BB512" s="50"/>
      <c r="BC512" s="50"/>
      <c r="BD512" s="50"/>
      <c r="BE512" s="50"/>
      <c r="BF512" s="50"/>
    </row>
    <row r="513" spans="28:58">
      <c r="AB513" s="50"/>
      <c r="AC513" s="50"/>
      <c r="AD513" s="50"/>
      <c r="AE513" s="50"/>
      <c r="AF513" s="50"/>
      <c r="AG513" s="50"/>
      <c r="AH513" s="50"/>
      <c r="AI513" s="50"/>
      <c r="AJ513" s="50"/>
      <c r="AK513" s="50"/>
      <c r="AL513" s="50"/>
      <c r="AM513" s="50"/>
      <c r="AN513" s="50"/>
      <c r="AO513" s="50"/>
      <c r="AP513" s="50"/>
      <c r="AQ513" s="50"/>
      <c r="AR513" s="50"/>
      <c r="AS513" s="50"/>
      <c r="AT513" s="50"/>
      <c r="AU513" s="50"/>
      <c r="AV513" s="50"/>
      <c r="AW513" s="50"/>
      <c r="AX513" s="50"/>
      <c r="AY513" s="50"/>
      <c r="AZ513" s="50"/>
      <c r="BA513" s="50"/>
      <c r="BB513" s="50"/>
      <c r="BC513" s="50"/>
      <c r="BD513" s="50"/>
      <c r="BE513" s="50"/>
      <c r="BF513" s="50"/>
    </row>
    <row r="514" spans="28:58">
      <c r="AB514" s="50"/>
      <c r="AC514" s="50"/>
      <c r="AD514" s="50"/>
      <c r="AE514" s="50"/>
      <c r="AF514" s="50"/>
      <c r="AG514" s="50"/>
      <c r="AH514" s="50"/>
      <c r="AI514" s="50"/>
      <c r="AJ514" s="50"/>
      <c r="AK514" s="50"/>
      <c r="AL514" s="50"/>
      <c r="AM514" s="50"/>
      <c r="AN514" s="50"/>
      <c r="AO514" s="50"/>
      <c r="AP514" s="50"/>
      <c r="AQ514" s="50"/>
      <c r="AR514" s="50"/>
      <c r="AS514" s="50"/>
      <c r="AT514" s="50"/>
      <c r="AU514" s="50"/>
      <c r="AV514" s="50"/>
      <c r="AW514" s="50"/>
      <c r="AX514" s="50"/>
      <c r="AY514" s="50"/>
      <c r="AZ514" s="50"/>
      <c r="BA514" s="50"/>
      <c r="BB514" s="50"/>
      <c r="BC514" s="50"/>
      <c r="BD514" s="50"/>
      <c r="BE514" s="50"/>
      <c r="BF514" s="50"/>
    </row>
    <row r="515" spans="28:58">
      <c r="AB515" s="50"/>
      <c r="AC515" s="50"/>
      <c r="AD515" s="50"/>
      <c r="AE515" s="50"/>
      <c r="AF515" s="50"/>
      <c r="AG515" s="50"/>
      <c r="AH515" s="50"/>
      <c r="AI515" s="50"/>
      <c r="AJ515" s="50"/>
      <c r="AK515" s="50"/>
      <c r="AL515" s="50"/>
      <c r="AM515" s="50"/>
      <c r="AN515" s="50"/>
      <c r="AO515" s="50"/>
      <c r="AP515" s="50"/>
      <c r="AQ515" s="50"/>
      <c r="AR515" s="50"/>
      <c r="AS515" s="50"/>
      <c r="AT515" s="50"/>
      <c r="AU515" s="50"/>
      <c r="AV515" s="50"/>
      <c r="AW515" s="50"/>
      <c r="AX515" s="50"/>
      <c r="AY515" s="50"/>
      <c r="AZ515" s="50"/>
      <c r="BA515" s="50"/>
      <c r="BB515" s="50"/>
      <c r="BC515" s="50"/>
      <c r="BD515" s="50"/>
      <c r="BE515" s="50"/>
      <c r="BF515" s="50"/>
    </row>
    <row r="516" spans="28:58">
      <c r="AB516" s="50"/>
      <c r="AC516" s="50"/>
      <c r="AD516" s="50"/>
      <c r="AE516" s="50"/>
      <c r="AF516" s="50"/>
      <c r="AG516" s="50"/>
      <c r="AH516" s="50"/>
      <c r="AI516" s="50"/>
      <c r="AJ516" s="50"/>
      <c r="AK516" s="50"/>
      <c r="AL516" s="50"/>
      <c r="AM516" s="50"/>
      <c r="AN516" s="50"/>
      <c r="AO516" s="50"/>
      <c r="AP516" s="50"/>
      <c r="AQ516" s="50"/>
      <c r="AR516" s="50"/>
      <c r="AS516" s="50"/>
      <c r="AT516" s="50"/>
      <c r="AU516" s="50"/>
      <c r="AV516" s="50"/>
      <c r="AW516" s="50"/>
      <c r="AX516" s="50"/>
      <c r="AY516" s="50"/>
      <c r="AZ516" s="50"/>
      <c r="BA516" s="50"/>
      <c r="BB516" s="50"/>
      <c r="BC516" s="50"/>
      <c r="BD516" s="50"/>
      <c r="BE516" s="50"/>
      <c r="BF516" s="50"/>
    </row>
    <row r="517" spans="28:58">
      <c r="AB517" s="50"/>
      <c r="AC517" s="50"/>
      <c r="AD517" s="50"/>
      <c r="AE517" s="50"/>
      <c r="AF517" s="50"/>
      <c r="AG517" s="50"/>
      <c r="AH517" s="50"/>
      <c r="AI517" s="50"/>
      <c r="AJ517" s="50"/>
      <c r="AK517" s="50"/>
      <c r="AL517" s="50"/>
      <c r="AM517" s="50"/>
      <c r="AN517" s="50"/>
      <c r="AO517" s="50"/>
      <c r="AP517" s="50"/>
      <c r="AQ517" s="50"/>
      <c r="AR517" s="50"/>
      <c r="AS517" s="50"/>
      <c r="AT517" s="50"/>
      <c r="AU517" s="50"/>
      <c r="AV517" s="50"/>
      <c r="AW517" s="50"/>
      <c r="AX517" s="50"/>
      <c r="AY517" s="50"/>
      <c r="AZ517" s="50"/>
      <c r="BA517" s="50"/>
      <c r="BB517" s="50"/>
      <c r="BC517" s="50"/>
      <c r="BD517" s="50"/>
      <c r="BE517" s="50"/>
      <c r="BF517" s="50"/>
    </row>
    <row r="518" spans="28:58">
      <c r="AB518" s="50"/>
      <c r="AC518" s="50"/>
      <c r="AD518" s="50"/>
      <c r="AE518" s="50"/>
      <c r="AF518" s="50"/>
      <c r="AG518" s="50"/>
      <c r="AH518" s="50"/>
      <c r="AI518" s="50"/>
      <c r="AJ518" s="50"/>
      <c r="AK518" s="50"/>
      <c r="AL518" s="50"/>
      <c r="AM518" s="50"/>
      <c r="AN518" s="50"/>
      <c r="AO518" s="50"/>
      <c r="AP518" s="50"/>
      <c r="AQ518" s="50"/>
      <c r="AR518" s="50"/>
      <c r="AS518" s="50"/>
      <c r="AT518" s="50"/>
      <c r="AU518" s="50"/>
      <c r="AV518" s="50"/>
      <c r="AW518" s="50"/>
      <c r="AX518" s="50"/>
      <c r="AY518" s="50"/>
      <c r="AZ518" s="50"/>
      <c r="BA518" s="50"/>
      <c r="BB518" s="50"/>
      <c r="BC518" s="50"/>
      <c r="BD518" s="50"/>
      <c r="BE518" s="50"/>
      <c r="BF518" s="50"/>
    </row>
    <row r="519" spans="28:58">
      <c r="AB519" s="50"/>
      <c r="AC519" s="50"/>
      <c r="AD519" s="50"/>
      <c r="AE519" s="50"/>
      <c r="AF519" s="50"/>
      <c r="AG519" s="50"/>
      <c r="AH519" s="50"/>
      <c r="AI519" s="50"/>
      <c r="AJ519" s="50"/>
      <c r="AK519" s="50"/>
      <c r="AL519" s="50"/>
      <c r="AM519" s="50"/>
      <c r="AN519" s="50"/>
      <c r="AO519" s="50"/>
      <c r="AP519" s="50"/>
      <c r="AQ519" s="50"/>
      <c r="AR519" s="50"/>
      <c r="AS519" s="50"/>
      <c r="AT519" s="50"/>
      <c r="AU519" s="50"/>
      <c r="AV519" s="50"/>
      <c r="AW519" s="50"/>
      <c r="AX519" s="50"/>
      <c r="AY519" s="50"/>
      <c r="AZ519" s="50"/>
      <c r="BA519" s="50"/>
      <c r="BB519" s="50"/>
      <c r="BC519" s="50"/>
      <c r="BD519" s="50"/>
      <c r="BE519" s="50"/>
      <c r="BF519" s="50"/>
    </row>
    <row r="520" spans="28:58">
      <c r="AB520" s="50"/>
      <c r="AC520" s="50"/>
      <c r="AD520" s="50"/>
      <c r="AE520" s="50"/>
      <c r="AF520" s="50"/>
      <c r="AG520" s="50"/>
      <c r="AH520" s="50"/>
      <c r="AI520" s="50"/>
      <c r="AJ520" s="50"/>
      <c r="AK520" s="50"/>
      <c r="AL520" s="50"/>
      <c r="AM520" s="50"/>
      <c r="AN520" s="50"/>
      <c r="AO520" s="50"/>
      <c r="AP520" s="50"/>
      <c r="AQ520" s="50"/>
      <c r="AR520" s="50"/>
      <c r="AS520" s="50"/>
      <c r="AT520" s="50"/>
      <c r="AU520" s="50"/>
      <c r="AV520" s="50"/>
      <c r="AW520" s="50"/>
      <c r="AX520" s="50"/>
      <c r="AY520" s="50"/>
      <c r="AZ520" s="50"/>
      <c r="BA520" s="50"/>
      <c r="BB520" s="50"/>
      <c r="BC520" s="50"/>
      <c r="BD520" s="50"/>
      <c r="BE520" s="50"/>
      <c r="BF520" s="50"/>
    </row>
    <row r="521" spans="28:58">
      <c r="AB521" s="50"/>
      <c r="AC521" s="50"/>
      <c r="AD521" s="50"/>
      <c r="AE521" s="50"/>
      <c r="AF521" s="50"/>
      <c r="AG521" s="50"/>
      <c r="AH521" s="50"/>
      <c r="AI521" s="50"/>
      <c r="AJ521" s="50"/>
      <c r="AK521" s="50"/>
      <c r="AL521" s="50"/>
      <c r="AM521" s="50"/>
      <c r="AN521" s="50"/>
      <c r="AO521" s="50"/>
      <c r="AP521" s="50"/>
      <c r="AQ521" s="50"/>
      <c r="AR521" s="50"/>
      <c r="AS521" s="50"/>
      <c r="AT521" s="50"/>
      <c r="AU521" s="50"/>
      <c r="AV521" s="50"/>
      <c r="AW521" s="50"/>
      <c r="AX521" s="50"/>
      <c r="AY521" s="50"/>
      <c r="AZ521" s="50"/>
      <c r="BA521" s="50"/>
      <c r="BB521" s="50"/>
      <c r="BC521" s="50"/>
      <c r="BD521" s="50"/>
      <c r="BE521" s="50"/>
      <c r="BF521" s="50"/>
    </row>
    <row r="522" spans="28:58">
      <c r="AB522" s="50"/>
      <c r="AC522" s="50"/>
      <c r="AD522" s="50"/>
      <c r="AE522" s="50"/>
      <c r="AF522" s="50"/>
      <c r="AG522" s="50"/>
      <c r="AH522" s="50"/>
      <c r="AI522" s="50"/>
      <c r="AJ522" s="50"/>
      <c r="AK522" s="50"/>
      <c r="AL522" s="50"/>
      <c r="AM522" s="50"/>
      <c r="AN522" s="50"/>
      <c r="AO522" s="50"/>
      <c r="AP522" s="50"/>
      <c r="AQ522" s="50"/>
      <c r="AR522" s="50"/>
      <c r="AS522" s="50"/>
      <c r="AT522" s="50"/>
      <c r="AU522" s="50"/>
      <c r="AV522" s="50"/>
      <c r="AW522" s="50"/>
      <c r="AX522" s="50"/>
      <c r="AY522" s="50"/>
      <c r="AZ522" s="50"/>
      <c r="BA522" s="50"/>
      <c r="BB522" s="50"/>
      <c r="BC522" s="50"/>
      <c r="BD522" s="50"/>
      <c r="BE522" s="50"/>
      <c r="BF522" s="50"/>
    </row>
    <row r="523" spans="28:58">
      <c r="AB523" s="50"/>
      <c r="AC523" s="50"/>
      <c r="AD523" s="50"/>
      <c r="AE523" s="50"/>
      <c r="AF523" s="50"/>
      <c r="AG523" s="50"/>
      <c r="AH523" s="50"/>
      <c r="AI523" s="50"/>
      <c r="AJ523" s="50"/>
      <c r="AK523" s="50"/>
      <c r="AL523" s="50"/>
      <c r="AM523" s="50"/>
      <c r="AN523" s="50"/>
      <c r="AO523" s="50"/>
      <c r="AP523" s="50"/>
      <c r="AQ523" s="50"/>
      <c r="AR523" s="50"/>
      <c r="AS523" s="50"/>
      <c r="AT523" s="50"/>
      <c r="AU523" s="50"/>
      <c r="AV523" s="50"/>
      <c r="AW523" s="50"/>
      <c r="AX523" s="50"/>
      <c r="AY523" s="50"/>
      <c r="AZ523" s="50"/>
      <c r="BA523" s="50"/>
      <c r="BB523" s="50"/>
      <c r="BC523" s="50"/>
      <c r="BD523" s="50"/>
      <c r="BE523" s="50"/>
      <c r="BF523" s="50"/>
    </row>
    <row r="524" spans="28:58">
      <c r="AB524" s="50"/>
      <c r="AC524" s="50"/>
      <c r="AD524" s="50"/>
      <c r="AE524" s="50"/>
      <c r="AF524" s="50"/>
      <c r="AG524" s="50"/>
      <c r="AH524" s="50"/>
      <c r="AI524" s="50"/>
      <c r="AJ524" s="50"/>
      <c r="AK524" s="50"/>
      <c r="AL524" s="50"/>
      <c r="AM524" s="50"/>
      <c r="AN524" s="50"/>
      <c r="AO524" s="50"/>
      <c r="AP524" s="50"/>
      <c r="AQ524" s="50"/>
      <c r="AR524" s="50"/>
      <c r="AS524" s="50"/>
      <c r="AT524" s="50"/>
      <c r="AU524" s="50"/>
      <c r="AV524" s="50"/>
      <c r="AW524" s="50"/>
      <c r="AX524" s="50"/>
      <c r="AY524" s="50"/>
      <c r="AZ524" s="50"/>
      <c r="BA524" s="50"/>
      <c r="BB524" s="50"/>
      <c r="BC524" s="50"/>
      <c r="BD524" s="50"/>
      <c r="BE524" s="50"/>
      <c r="BF524" s="50"/>
    </row>
    <row r="525" spans="28:58">
      <c r="AB525" s="50"/>
      <c r="AC525" s="50"/>
      <c r="AD525" s="50"/>
      <c r="AE525" s="50"/>
      <c r="AF525" s="50"/>
      <c r="AG525" s="50"/>
      <c r="AH525" s="50"/>
      <c r="AI525" s="50"/>
      <c r="AJ525" s="50"/>
      <c r="AK525" s="50"/>
      <c r="AL525" s="50"/>
      <c r="AM525" s="50"/>
      <c r="AN525" s="50"/>
      <c r="AO525" s="50"/>
      <c r="AP525" s="50"/>
      <c r="AQ525" s="50"/>
      <c r="AR525" s="50"/>
      <c r="AS525" s="50"/>
      <c r="AT525" s="50"/>
      <c r="AU525" s="50"/>
      <c r="AV525" s="50"/>
      <c r="AW525" s="50"/>
      <c r="AX525" s="50"/>
      <c r="AY525" s="50"/>
      <c r="AZ525" s="50"/>
      <c r="BA525" s="50"/>
      <c r="BB525" s="50"/>
      <c r="BC525" s="50"/>
      <c r="BD525" s="50"/>
      <c r="BE525" s="50"/>
      <c r="BF525" s="50"/>
    </row>
    <row r="526" spans="28:58">
      <c r="AB526" s="50"/>
      <c r="AC526" s="50"/>
      <c r="AD526" s="50"/>
      <c r="AE526" s="50"/>
      <c r="AF526" s="50"/>
      <c r="AG526" s="50"/>
      <c r="AH526" s="50"/>
      <c r="AI526" s="50"/>
      <c r="AJ526" s="50"/>
      <c r="AK526" s="50"/>
      <c r="AL526" s="50"/>
      <c r="AM526" s="50"/>
      <c r="AN526" s="50"/>
      <c r="AO526" s="50"/>
      <c r="AP526" s="50"/>
      <c r="AQ526" s="50"/>
      <c r="AR526" s="50"/>
      <c r="AS526" s="50"/>
      <c r="AT526" s="50"/>
      <c r="AU526" s="50"/>
      <c r="AV526" s="50"/>
      <c r="AW526" s="50"/>
      <c r="AX526" s="50"/>
      <c r="AY526" s="50"/>
      <c r="AZ526" s="50"/>
      <c r="BA526" s="50"/>
      <c r="BB526" s="50"/>
      <c r="BC526" s="50"/>
      <c r="BD526" s="50"/>
      <c r="BE526" s="50"/>
      <c r="BF526" s="50"/>
    </row>
    <row r="527" spans="28:58">
      <c r="AB527" s="50"/>
      <c r="AC527" s="50"/>
      <c r="AD527" s="50"/>
      <c r="AE527" s="50"/>
      <c r="AF527" s="50"/>
      <c r="AG527" s="50"/>
      <c r="AH527" s="50"/>
      <c r="AI527" s="50"/>
      <c r="AJ527" s="50"/>
      <c r="AK527" s="50"/>
      <c r="AL527" s="50"/>
      <c r="AM527" s="50"/>
      <c r="AN527" s="50"/>
      <c r="AO527" s="50"/>
      <c r="AP527" s="50"/>
      <c r="AQ527" s="50"/>
      <c r="AR527" s="50"/>
      <c r="AS527" s="50"/>
      <c r="AT527" s="50"/>
      <c r="AU527" s="50"/>
      <c r="AV527" s="50"/>
      <c r="AW527" s="50"/>
      <c r="AX527" s="50"/>
      <c r="AY527" s="50"/>
      <c r="AZ527" s="50"/>
      <c r="BA527" s="50"/>
      <c r="BB527" s="50"/>
      <c r="BC527" s="50"/>
      <c r="BD527" s="50"/>
      <c r="BE527" s="50"/>
      <c r="BF527" s="50"/>
    </row>
    <row r="528" spans="28:58">
      <c r="AB528" s="50"/>
      <c r="AC528" s="50"/>
      <c r="AD528" s="50"/>
      <c r="AE528" s="50"/>
      <c r="AF528" s="50"/>
      <c r="AG528" s="50"/>
      <c r="AH528" s="50"/>
      <c r="AI528" s="50"/>
      <c r="AJ528" s="50"/>
      <c r="AK528" s="50"/>
      <c r="AL528" s="50"/>
      <c r="AM528" s="50"/>
      <c r="AN528" s="50"/>
      <c r="AO528" s="50"/>
      <c r="AP528" s="50"/>
      <c r="AQ528" s="50"/>
      <c r="AR528" s="50"/>
      <c r="AS528" s="50"/>
      <c r="AT528" s="50"/>
      <c r="AU528" s="50"/>
      <c r="AV528" s="50"/>
      <c r="AW528" s="50"/>
      <c r="AX528" s="50"/>
      <c r="AY528" s="50"/>
      <c r="AZ528" s="50"/>
      <c r="BA528" s="50"/>
      <c r="BB528" s="50"/>
      <c r="BC528" s="50"/>
      <c r="BD528" s="50"/>
      <c r="BE528" s="50"/>
      <c r="BF528" s="50"/>
    </row>
    <row r="529" spans="28:58">
      <c r="AB529" s="50"/>
      <c r="AC529" s="50"/>
      <c r="AD529" s="50"/>
      <c r="AE529" s="50"/>
      <c r="AF529" s="50"/>
      <c r="AG529" s="50"/>
      <c r="AH529" s="50"/>
      <c r="AI529" s="50"/>
      <c r="AJ529" s="50"/>
      <c r="AK529" s="50"/>
      <c r="AL529" s="50"/>
      <c r="AM529" s="50"/>
      <c r="AN529" s="50"/>
      <c r="AO529" s="50"/>
      <c r="AP529" s="50"/>
      <c r="AQ529" s="50"/>
      <c r="AR529" s="50"/>
      <c r="AS529" s="50"/>
      <c r="AT529" s="50"/>
      <c r="AU529" s="50"/>
      <c r="AV529" s="50"/>
      <c r="AW529" s="50"/>
      <c r="AX529" s="50"/>
      <c r="AY529" s="50"/>
      <c r="AZ529" s="50"/>
      <c r="BA529" s="50"/>
      <c r="BB529" s="50"/>
      <c r="BC529" s="50"/>
      <c r="BD529" s="50"/>
      <c r="BE529" s="50"/>
      <c r="BF529" s="50"/>
    </row>
    <row r="530" spans="28:58">
      <c r="AB530" s="50"/>
      <c r="AC530" s="50"/>
      <c r="AD530" s="50"/>
      <c r="AE530" s="50"/>
      <c r="AF530" s="50"/>
      <c r="AG530" s="50"/>
      <c r="AH530" s="50"/>
      <c r="AI530" s="50"/>
      <c r="AJ530" s="50"/>
      <c r="AK530" s="50"/>
      <c r="AL530" s="50"/>
      <c r="AM530" s="50"/>
      <c r="AN530" s="50"/>
      <c r="AO530" s="50"/>
      <c r="AP530" s="50"/>
      <c r="AQ530" s="50"/>
      <c r="AR530" s="50"/>
      <c r="AS530" s="50"/>
      <c r="AT530" s="50"/>
      <c r="AU530" s="50"/>
      <c r="AV530" s="50"/>
      <c r="AW530" s="50"/>
      <c r="AX530" s="50"/>
      <c r="AY530" s="50"/>
      <c r="AZ530" s="50"/>
      <c r="BA530" s="50"/>
      <c r="BB530" s="50"/>
      <c r="BC530" s="50"/>
      <c r="BD530" s="50"/>
      <c r="BE530" s="50"/>
      <c r="BF530" s="50"/>
    </row>
    <row r="531" spans="28:58">
      <c r="AB531" s="50"/>
      <c r="AC531" s="50"/>
      <c r="AD531" s="50"/>
      <c r="AE531" s="50"/>
      <c r="AF531" s="50"/>
      <c r="AG531" s="50"/>
      <c r="AH531" s="50"/>
      <c r="AI531" s="50"/>
      <c r="AJ531" s="50"/>
      <c r="AK531" s="50"/>
      <c r="AL531" s="50"/>
      <c r="AM531" s="50"/>
      <c r="AN531" s="50"/>
      <c r="AO531" s="50"/>
      <c r="AP531" s="50"/>
      <c r="AQ531" s="50"/>
      <c r="AR531" s="50"/>
      <c r="AS531" s="50"/>
      <c r="AT531" s="50"/>
      <c r="AU531" s="50"/>
      <c r="AV531" s="50"/>
      <c r="AW531" s="50"/>
      <c r="AX531" s="50"/>
      <c r="AY531" s="50"/>
      <c r="AZ531" s="50"/>
      <c r="BA531" s="50"/>
      <c r="BB531" s="50"/>
      <c r="BC531" s="50"/>
      <c r="BD531" s="50"/>
      <c r="BE531" s="50"/>
      <c r="BF531" s="50"/>
    </row>
    <row r="532" spans="28:58">
      <c r="AB532" s="50"/>
      <c r="AC532" s="50"/>
      <c r="AD532" s="50"/>
      <c r="AE532" s="50"/>
      <c r="AF532" s="50"/>
      <c r="AG532" s="50"/>
      <c r="AH532" s="50"/>
      <c r="AI532" s="50"/>
      <c r="AJ532" s="50"/>
      <c r="AK532" s="50"/>
      <c r="AL532" s="50"/>
      <c r="AM532" s="50"/>
      <c r="AN532" s="50"/>
      <c r="AO532" s="50"/>
      <c r="AP532" s="50"/>
      <c r="AQ532" s="50"/>
      <c r="AR532" s="50"/>
      <c r="AS532" s="50"/>
      <c r="AT532" s="50"/>
      <c r="AU532" s="50"/>
      <c r="AV532" s="50"/>
      <c r="AW532" s="50"/>
      <c r="AX532" s="50"/>
      <c r="AY532" s="50"/>
      <c r="AZ532" s="50"/>
      <c r="BA532" s="50"/>
      <c r="BB532" s="50"/>
      <c r="BC532" s="50"/>
      <c r="BD532" s="50"/>
      <c r="BE532" s="50"/>
      <c r="BF532" s="50"/>
    </row>
    <row r="533" spans="28:58">
      <c r="AB533" s="50"/>
      <c r="AC533" s="50"/>
      <c r="AD533" s="50"/>
      <c r="AE533" s="50"/>
      <c r="AF533" s="50"/>
      <c r="AG533" s="50"/>
      <c r="AH533" s="50"/>
      <c r="AI533" s="50"/>
      <c r="AJ533" s="50"/>
      <c r="AK533" s="50"/>
      <c r="AL533" s="50"/>
      <c r="AM533" s="50"/>
      <c r="AN533" s="50"/>
      <c r="AO533" s="50"/>
      <c r="AP533" s="50"/>
      <c r="AQ533" s="50"/>
      <c r="AR533" s="50"/>
      <c r="AS533" s="50"/>
      <c r="AT533" s="50"/>
      <c r="AU533" s="50"/>
      <c r="AV533" s="50"/>
      <c r="AW533" s="50"/>
      <c r="AX533" s="50"/>
      <c r="AY533" s="50"/>
      <c r="AZ533" s="50"/>
      <c r="BA533" s="50"/>
      <c r="BB533" s="50"/>
      <c r="BC533" s="50"/>
      <c r="BD533" s="50"/>
      <c r="BE533" s="50"/>
      <c r="BF533" s="50"/>
    </row>
    <row r="534" spans="28:58">
      <c r="AB534" s="50"/>
      <c r="AC534" s="50"/>
      <c r="AD534" s="50"/>
      <c r="AE534" s="50"/>
      <c r="AF534" s="50"/>
      <c r="AG534" s="50"/>
      <c r="AH534" s="50"/>
      <c r="AI534" s="50"/>
      <c r="AJ534" s="50"/>
      <c r="AK534" s="50"/>
      <c r="AL534" s="50"/>
      <c r="AM534" s="50"/>
      <c r="AN534" s="50"/>
      <c r="AO534" s="50"/>
      <c r="AP534" s="50"/>
      <c r="AQ534" s="50"/>
      <c r="AR534" s="50"/>
      <c r="AS534" s="50"/>
      <c r="AT534" s="50"/>
      <c r="AU534" s="50"/>
      <c r="AV534" s="50"/>
      <c r="AW534" s="50"/>
      <c r="AX534" s="50"/>
      <c r="AY534" s="50"/>
      <c r="AZ534" s="50"/>
      <c r="BA534" s="50"/>
      <c r="BB534" s="50"/>
      <c r="BC534" s="50"/>
      <c r="BD534" s="50"/>
      <c r="BE534" s="50"/>
      <c r="BF534" s="50"/>
    </row>
    <row r="535" spans="28:58">
      <c r="AB535" s="50"/>
      <c r="AC535" s="50"/>
      <c r="AD535" s="50"/>
      <c r="AE535" s="50"/>
      <c r="AF535" s="50"/>
      <c r="AG535" s="50"/>
      <c r="AH535" s="50"/>
      <c r="AI535" s="50"/>
      <c r="AJ535" s="50"/>
      <c r="AK535" s="50"/>
      <c r="AL535" s="50"/>
      <c r="AM535" s="50"/>
      <c r="AN535" s="50"/>
      <c r="AO535" s="50"/>
      <c r="AP535" s="50"/>
      <c r="AQ535" s="50"/>
      <c r="AR535" s="50"/>
      <c r="AS535" s="50"/>
      <c r="AT535" s="50"/>
      <c r="AU535" s="50"/>
      <c r="AV535" s="50"/>
      <c r="AW535" s="50"/>
      <c r="AX535" s="50"/>
      <c r="AY535" s="50"/>
      <c r="AZ535" s="50"/>
      <c r="BA535" s="50"/>
      <c r="BB535" s="50"/>
      <c r="BC535" s="50"/>
      <c r="BD535" s="50"/>
      <c r="BE535" s="50"/>
      <c r="BF535" s="50"/>
    </row>
    <row r="536" spans="28:58">
      <c r="AB536" s="50"/>
      <c r="AC536" s="50"/>
      <c r="AD536" s="50"/>
      <c r="AE536" s="50"/>
      <c r="AF536" s="50"/>
      <c r="AG536" s="50"/>
      <c r="AH536" s="50"/>
      <c r="AI536" s="50"/>
      <c r="AJ536" s="50"/>
      <c r="AK536" s="50"/>
      <c r="AL536" s="50"/>
      <c r="AM536" s="50"/>
      <c r="AN536" s="50"/>
      <c r="AO536" s="50"/>
      <c r="AP536" s="50"/>
      <c r="AQ536" s="50"/>
      <c r="AR536" s="50"/>
      <c r="AS536" s="50"/>
      <c r="AT536" s="50"/>
      <c r="AU536" s="50"/>
      <c r="AV536" s="50"/>
      <c r="AW536" s="50"/>
      <c r="AX536" s="50"/>
      <c r="AY536" s="50"/>
      <c r="AZ536" s="50"/>
      <c r="BA536" s="50"/>
      <c r="BB536" s="50"/>
      <c r="BC536" s="50"/>
      <c r="BD536" s="50"/>
      <c r="BE536" s="50"/>
      <c r="BF536" s="50"/>
    </row>
    <row r="537" spans="28:58">
      <c r="AB537" s="50"/>
      <c r="AC537" s="50"/>
      <c r="AD537" s="50"/>
      <c r="AE537" s="50"/>
      <c r="AF537" s="50"/>
      <c r="AG537" s="50"/>
      <c r="AH537" s="50"/>
      <c r="AI537" s="50"/>
      <c r="AJ537" s="50"/>
      <c r="AK537" s="50"/>
      <c r="AL537" s="50"/>
      <c r="AM537" s="50"/>
      <c r="AN537" s="50"/>
      <c r="AO537" s="50"/>
      <c r="AP537" s="50"/>
      <c r="AQ537" s="50"/>
      <c r="AR537" s="50"/>
      <c r="AS537" s="50"/>
      <c r="AT537" s="50"/>
      <c r="AU537" s="50"/>
      <c r="AV537" s="50"/>
      <c r="AW537" s="50"/>
      <c r="AX537" s="50"/>
      <c r="AY537" s="50"/>
      <c r="AZ537" s="50"/>
      <c r="BA537" s="50"/>
      <c r="BB537" s="50"/>
      <c r="BC537" s="50"/>
      <c r="BD537" s="50"/>
      <c r="BE537" s="50"/>
      <c r="BF537" s="50"/>
    </row>
    <row r="538" spans="28:58">
      <c r="AB538" s="50"/>
      <c r="AC538" s="50"/>
      <c r="AD538" s="50"/>
      <c r="AE538" s="50"/>
      <c r="AF538" s="50"/>
      <c r="AG538" s="50"/>
      <c r="AH538" s="50"/>
      <c r="AI538" s="50"/>
      <c r="AJ538" s="50"/>
      <c r="AK538" s="50"/>
      <c r="AL538" s="50"/>
      <c r="AM538" s="50"/>
      <c r="AN538" s="50"/>
      <c r="AO538" s="50"/>
      <c r="AP538" s="50"/>
      <c r="AQ538" s="50"/>
      <c r="AR538" s="50"/>
      <c r="AS538" s="50"/>
      <c r="AT538" s="50"/>
      <c r="AU538" s="50"/>
      <c r="AV538" s="50"/>
      <c r="AW538" s="50"/>
      <c r="AX538" s="50"/>
      <c r="AY538" s="50"/>
      <c r="AZ538" s="50"/>
      <c r="BA538" s="50"/>
      <c r="BB538" s="50"/>
      <c r="BC538" s="50"/>
      <c r="BD538" s="50"/>
      <c r="BE538" s="50"/>
      <c r="BF538" s="50"/>
    </row>
    <row r="539" spans="28:58">
      <c r="AB539" s="50"/>
      <c r="AC539" s="50"/>
      <c r="AD539" s="50"/>
      <c r="AE539" s="50"/>
      <c r="AF539" s="50"/>
      <c r="AG539" s="50"/>
      <c r="AH539" s="50"/>
      <c r="AI539" s="50"/>
      <c r="AJ539" s="50"/>
      <c r="AK539" s="50"/>
      <c r="AL539" s="50"/>
      <c r="AM539" s="50"/>
      <c r="AN539" s="50"/>
      <c r="AO539" s="50"/>
      <c r="AP539" s="50"/>
      <c r="AQ539" s="50"/>
      <c r="AR539" s="50"/>
      <c r="AS539" s="50"/>
      <c r="AT539" s="50"/>
      <c r="AU539" s="50"/>
      <c r="AV539" s="50"/>
      <c r="AW539" s="50"/>
      <c r="AX539" s="50"/>
      <c r="AY539" s="50"/>
      <c r="AZ539" s="50"/>
      <c r="BA539" s="50"/>
      <c r="BB539" s="50"/>
      <c r="BC539" s="50"/>
      <c r="BD539" s="50"/>
      <c r="BE539" s="50"/>
      <c r="BF539" s="50"/>
    </row>
    <row r="540" spans="28:58">
      <c r="AB540" s="50"/>
      <c r="AC540" s="50"/>
      <c r="AD540" s="50"/>
      <c r="AE540" s="50"/>
      <c r="AF540" s="50"/>
      <c r="AG540" s="50"/>
      <c r="AH540" s="50"/>
      <c r="AI540" s="50"/>
      <c r="AJ540" s="50"/>
      <c r="AK540" s="50"/>
      <c r="AL540" s="50"/>
      <c r="AM540" s="50"/>
      <c r="AN540" s="50"/>
      <c r="AO540" s="50"/>
      <c r="AP540" s="50"/>
      <c r="AQ540" s="50"/>
      <c r="AR540" s="50"/>
      <c r="AS540" s="50"/>
      <c r="AT540" s="50"/>
      <c r="AU540" s="50"/>
      <c r="AV540" s="50"/>
      <c r="AW540" s="50"/>
      <c r="AX540" s="50"/>
      <c r="AY540" s="50"/>
      <c r="AZ540" s="50"/>
      <c r="BA540" s="50"/>
      <c r="BB540" s="50"/>
      <c r="BC540" s="50"/>
      <c r="BD540" s="50"/>
      <c r="BE540" s="50"/>
      <c r="BF540" s="50"/>
    </row>
    <row r="541" spans="28:58">
      <c r="AB541" s="50"/>
      <c r="AC541" s="50"/>
      <c r="AD541" s="50"/>
      <c r="AE541" s="50"/>
      <c r="AF541" s="50"/>
      <c r="AG541" s="50"/>
      <c r="AH541" s="50"/>
      <c r="AI541" s="50"/>
      <c r="AJ541" s="50"/>
      <c r="AK541" s="50"/>
      <c r="AL541" s="50"/>
      <c r="AM541" s="50"/>
      <c r="AN541" s="50"/>
      <c r="AO541" s="50"/>
      <c r="AP541" s="50"/>
      <c r="AQ541" s="50"/>
      <c r="AR541" s="50"/>
      <c r="AS541" s="50"/>
      <c r="AT541" s="50"/>
      <c r="AU541" s="50"/>
      <c r="AV541" s="50"/>
      <c r="AW541" s="50"/>
      <c r="AX541" s="50"/>
      <c r="AY541" s="50"/>
      <c r="AZ541" s="50"/>
      <c r="BA541" s="50"/>
      <c r="BB541" s="50"/>
      <c r="BC541" s="50"/>
      <c r="BD541" s="50"/>
      <c r="BE541" s="50"/>
      <c r="BF541" s="50"/>
    </row>
    <row r="542" spans="28:58">
      <c r="AB542" s="50"/>
      <c r="AC542" s="50"/>
      <c r="AD542" s="50"/>
      <c r="AE542" s="50"/>
      <c r="AF542" s="50"/>
      <c r="AG542" s="50"/>
      <c r="AH542" s="50"/>
      <c r="AI542" s="50"/>
      <c r="AJ542" s="50"/>
      <c r="AK542" s="50"/>
      <c r="AL542" s="50"/>
      <c r="AM542" s="50"/>
      <c r="AN542" s="50"/>
      <c r="AO542" s="50"/>
      <c r="AP542" s="50"/>
      <c r="AQ542" s="50"/>
      <c r="AR542" s="50"/>
      <c r="AS542" s="50"/>
      <c r="AT542" s="50"/>
      <c r="AU542" s="50"/>
      <c r="AV542" s="50"/>
      <c r="AW542" s="50"/>
      <c r="AX542" s="50"/>
      <c r="AY542" s="50"/>
      <c r="AZ542" s="50"/>
      <c r="BA542" s="50"/>
      <c r="BB542" s="50"/>
      <c r="BC542" s="50"/>
      <c r="BD542" s="50"/>
      <c r="BE542" s="50"/>
      <c r="BF542" s="50"/>
    </row>
    <row r="543" spans="28:58">
      <c r="AB543" s="50"/>
      <c r="AC543" s="50"/>
      <c r="AD543" s="50"/>
      <c r="AE543" s="50"/>
      <c r="AF543" s="50"/>
      <c r="AG543" s="50"/>
      <c r="AH543" s="50"/>
      <c r="AI543" s="50"/>
      <c r="AJ543" s="50"/>
      <c r="AK543" s="50"/>
      <c r="AL543" s="50"/>
      <c r="AM543" s="50"/>
      <c r="AN543" s="50"/>
      <c r="AO543" s="50"/>
      <c r="AP543" s="50"/>
      <c r="AQ543" s="50"/>
      <c r="AR543" s="50"/>
      <c r="AS543" s="50"/>
      <c r="AT543" s="50"/>
      <c r="AU543" s="50"/>
      <c r="AV543" s="50"/>
      <c r="AW543" s="50"/>
      <c r="AX543" s="50"/>
      <c r="AY543" s="50"/>
      <c r="AZ543" s="50"/>
      <c r="BA543" s="50"/>
      <c r="BB543" s="50"/>
      <c r="BC543" s="50"/>
      <c r="BD543" s="50"/>
      <c r="BE543" s="50"/>
      <c r="BF543" s="50"/>
    </row>
    <row r="544" spans="28:58">
      <c r="AB544" s="50"/>
      <c r="AC544" s="50"/>
      <c r="AD544" s="50"/>
      <c r="AE544" s="50"/>
      <c r="AF544" s="50"/>
      <c r="AG544" s="50"/>
      <c r="AH544" s="50"/>
      <c r="AI544" s="50"/>
      <c r="AJ544" s="50"/>
      <c r="AK544" s="50"/>
      <c r="AL544" s="50"/>
      <c r="AM544" s="50"/>
      <c r="AN544" s="50"/>
      <c r="AO544" s="50"/>
      <c r="AP544" s="50"/>
      <c r="AQ544" s="50"/>
      <c r="AR544" s="50"/>
      <c r="AS544" s="50"/>
      <c r="AT544" s="50"/>
      <c r="AU544" s="50"/>
      <c r="AV544" s="50"/>
      <c r="AW544" s="50"/>
      <c r="AX544" s="50"/>
      <c r="AY544" s="50"/>
      <c r="AZ544" s="50"/>
      <c r="BA544" s="50"/>
      <c r="BB544" s="50"/>
      <c r="BC544" s="50"/>
      <c r="BD544" s="50"/>
      <c r="BE544" s="50"/>
      <c r="BF544" s="50"/>
    </row>
    <row r="545" spans="28:58">
      <c r="AB545" s="50"/>
      <c r="AC545" s="50"/>
      <c r="AD545" s="50"/>
      <c r="AE545" s="50"/>
      <c r="AF545" s="50"/>
      <c r="AG545" s="50"/>
      <c r="AH545" s="50"/>
      <c r="AI545" s="50"/>
      <c r="AJ545" s="50"/>
      <c r="AK545" s="50"/>
      <c r="AL545" s="50"/>
      <c r="AM545" s="50"/>
      <c r="AN545" s="50"/>
      <c r="AO545" s="50"/>
      <c r="AP545" s="50"/>
      <c r="AQ545" s="50"/>
      <c r="AR545" s="50"/>
      <c r="AS545" s="50"/>
      <c r="AT545" s="50"/>
      <c r="AU545" s="50"/>
      <c r="AV545" s="50"/>
      <c r="AW545" s="50"/>
      <c r="AX545" s="50"/>
      <c r="AY545" s="50"/>
      <c r="AZ545" s="50"/>
      <c r="BA545" s="50"/>
      <c r="BB545" s="50"/>
      <c r="BC545" s="50"/>
      <c r="BD545" s="50"/>
      <c r="BE545" s="50"/>
      <c r="BF545" s="50"/>
    </row>
    <row r="546" spans="28:58">
      <c r="AB546" s="50"/>
      <c r="AC546" s="50"/>
      <c r="AD546" s="50"/>
      <c r="AE546" s="50"/>
      <c r="AF546" s="50"/>
      <c r="AG546" s="50"/>
      <c r="AH546" s="50"/>
      <c r="AI546" s="50"/>
      <c r="AJ546" s="50"/>
      <c r="AK546" s="50"/>
      <c r="AL546" s="50"/>
      <c r="AM546" s="50"/>
      <c r="AN546" s="50"/>
      <c r="AO546" s="50"/>
      <c r="AP546" s="50"/>
      <c r="AQ546" s="50"/>
      <c r="AR546" s="50"/>
      <c r="AS546" s="50"/>
      <c r="AT546" s="50"/>
      <c r="AU546" s="50"/>
      <c r="AV546" s="50"/>
      <c r="AW546" s="50"/>
      <c r="AX546" s="50"/>
      <c r="AY546" s="50"/>
      <c r="AZ546" s="50"/>
      <c r="BA546" s="50"/>
      <c r="BB546" s="50"/>
      <c r="BC546" s="50"/>
      <c r="BD546" s="50"/>
      <c r="BE546" s="50"/>
      <c r="BF546" s="50"/>
    </row>
    <row r="547" spans="28:58">
      <c r="AB547" s="50"/>
      <c r="AC547" s="50"/>
      <c r="AD547" s="50"/>
      <c r="AE547" s="50"/>
      <c r="AF547" s="50"/>
      <c r="AG547" s="50"/>
      <c r="AH547" s="50"/>
      <c r="AI547" s="50"/>
      <c r="AJ547" s="50"/>
      <c r="AK547" s="50"/>
      <c r="AL547" s="50"/>
      <c r="AM547" s="50"/>
      <c r="AN547" s="50"/>
      <c r="AO547" s="50"/>
      <c r="AP547" s="50"/>
      <c r="AQ547" s="50"/>
      <c r="AR547" s="50"/>
      <c r="AS547" s="50"/>
      <c r="AT547" s="50"/>
      <c r="AU547" s="50"/>
      <c r="AV547" s="50"/>
      <c r="AW547" s="50"/>
      <c r="AX547" s="50"/>
      <c r="AY547" s="50"/>
      <c r="AZ547" s="50"/>
      <c r="BA547" s="50"/>
      <c r="BB547" s="50"/>
      <c r="BC547" s="50"/>
      <c r="BD547" s="50"/>
      <c r="BE547" s="50"/>
      <c r="BF547" s="50"/>
    </row>
    <row r="548" spans="28:58">
      <c r="AB548" s="50"/>
      <c r="AC548" s="50"/>
      <c r="AD548" s="50"/>
      <c r="AE548" s="50"/>
      <c r="AF548" s="50"/>
      <c r="AG548" s="50"/>
      <c r="AH548" s="50"/>
      <c r="AI548" s="50"/>
      <c r="AJ548" s="50"/>
      <c r="AK548" s="50"/>
      <c r="AL548" s="50"/>
      <c r="AM548" s="50"/>
      <c r="AN548" s="50"/>
      <c r="AO548" s="50"/>
      <c r="AP548" s="50"/>
      <c r="AQ548" s="50"/>
      <c r="AR548" s="50"/>
      <c r="AS548" s="50"/>
      <c r="AT548" s="50"/>
      <c r="AU548" s="50"/>
      <c r="AV548" s="50"/>
      <c r="AW548" s="50"/>
      <c r="AX548" s="50"/>
      <c r="AY548" s="50"/>
      <c r="AZ548" s="50"/>
      <c r="BA548" s="50"/>
      <c r="BB548" s="50"/>
      <c r="BC548" s="50"/>
      <c r="BD548" s="50"/>
      <c r="BE548" s="50"/>
      <c r="BF548" s="50"/>
    </row>
    <row r="549" spans="28:58">
      <c r="AB549" s="50"/>
      <c r="AC549" s="50"/>
      <c r="AD549" s="50"/>
      <c r="AE549" s="50"/>
      <c r="AF549" s="50"/>
      <c r="AG549" s="50"/>
      <c r="AH549" s="50"/>
      <c r="AI549" s="50"/>
      <c r="AJ549" s="50"/>
      <c r="AK549" s="50"/>
      <c r="AL549" s="50"/>
      <c r="AM549" s="50"/>
      <c r="AN549" s="50"/>
      <c r="AO549" s="50"/>
      <c r="AP549" s="50"/>
      <c r="AQ549" s="50"/>
      <c r="AR549" s="50"/>
      <c r="AS549" s="50"/>
      <c r="AT549" s="50"/>
      <c r="AU549" s="50"/>
      <c r="AV549" s="50"/>
      <c r="AW549" s="50"/>
      <c r="AX549" s="50"/>
      <c r="AY549" s="50"/>
      <c r="AZ549" s="50"/>
      <c r="BA549" s="50"/>
      <c r="BB549" s="50"/>
      <c r="BC549" s="50"/>
      <c r="BD549" s="50"/>
      <c r="BE549" s="50"/>
      <c r="BF549" s="50"/>
    </row>
    <row r="550" spans="28:58">
      <c r="AB550" s="50"/>
      <c r="AC550" s="50"/>
      <c r="AD550" s="50"/>
      <c r="AE550" s="50"/>
      <c r="AF550" s="50"/>
      <c r="AG550" s="50"/>
      <c r="AH550" s="50"/>
      <c r="AI550" s="50"/>
      <c r="AJ550" s="50"/>
      <c r="AK550" s="50"/>
      <c r="AL550" s="50"/>
      <c r="AM550" s="50"/>
      <c r="AN550" s="50"/>
      <c r="AO550" s="50"/>
      <c r="AP550" s="50"/>
      <c r="AQ550" s="50"/>
      <c r="AR550" s="50"/>
      <c r="AS550" s="50"/>
      <c r="AT550" s="50"/>
      <c r="AU550" s="50"/>
      <c r="AV550" s="50"/>
      <c r="AW550" s="50"/>
      <c r="AX550" s="50"/>
      <c r="AY550" s="50"/>
      <c r="AZ550" s="50"/>
      <c r="BA550" s="50"/>
      <c r="BB550" s="50"/>
      <c r="BC550" s="50"/>
      <c r="BD550" s="50"/>
      <c r="BE550" s="50"/>
      <c r="BF550" s="50"/>
    </row>
    <row r="551" spans="28:58">
      <c r="AB551" s="50"/>
      <c r="AC551" s="50"/>
      <c r="AD551" s="50"/>
      <c r="AE551" s="50"/>
      <c r="AF551" s="50"/>
      <c r="AG551" s="50"/>
      <c r="AH551" s="50"/>
      <c r="AI551" s="50"/>
      <c r="AJ551" s="50"/>
      <c r="AK551" s="50"/>
      <c r="AL551" s="50"/>
      <c r="AM551" s="50"/>
      <c r="AN551" s="50"/>
      <c r="AO551" s="50"/>
      <c r="AP551" s="50"/>
      <c r="AQ551" s="50"/>
      <c r="AR551" s="50"/>
      <c r="AS551" s="50"/>
      <c r="AT551" s="50"/>
      <c r="AU551" s="50"/>
      <c r="AV551" s="50"/>
      <c r="AW551" s="50"/>
      <c r="AX551" s="50"/>
      <c r="AY551" s="50"/>
      <c r="AZ551" s="50"/>
      <c r="BA551" s="50"/>
      <c r="BB551" s="50"/>
      <c r="BC551" s="50"/>
      <c r="BD551" s="50"/>
      <c r="BE551" s="50"/>
      <c r="BF551" s="50"/>
    </row>
    <row r="552" spans="28:58">
      <c r="AB552" s="50"/>
      <c r="AC552" s="50"/>
      <c r="AD552" s="50"/>
      <c r="AE552" s="50"/>
      <c r="AF552" s="50"/>
      <c r="AG552" s="50"/>
      <c r="AH552" s="50"/>
      <c r="AI552" s="50"/>
      <c r="AJ552" s="50"/>
      <c r="AK552" s="50"/>
      <c r="AL552" s="50"/>
      <c r="AM552" s="50"/>
      <c r="AN552" s="50"/>
      <c r="AO552" s="50"/>
      <c r="AP552" s="50"/>
      <c r="AQ552" s="50"/>
      <c r="AR552" s="50"/>
      <c r="AS552" s="50"/>
      <c r="AT552" s="50"/>
      <c r="AU552" s="50"/>
      <c r="AV552" s="50"/>
      <c r="AW552" s="50"/>
      <c r="AX552" s="50"/>
      <c r="AY552" s="50"/>
      <c r="AZ552" s="50"/>
      <c r="BA552" s="50"/>
      <c r="BB552" s="50"/>
      <c r="BC552" s="50"/>
      <c r="BD552" s="50"/>
      <c r="BE552" s="50"/>
      <c r="BF552" s="50"/>
    </row>
    <row r="553" spans="28:58">
      <c r="AB553" s="50"/>
      <c r="AC553" s="50"/>
      <c r="AD553" s="50"/>
      <c r="AE553" s="50"/>
      <c r="AF553" s="50"/>
      <c r="AG553" s="50"/>
      <c r="AH553" s="50"/>
      <c r="AI553" s="50"/>
      <c r="AJ553" s="50"/>
      <c r="AK553" s="50"/>
      <c r="AL553" s="50"/>
      <c r="AM553" s="50"/>
      <c r="AN553" s="50"/>
      <c r="AO553" s="50"/>
      <c r="AP553" s="50"/>
      <c r="AQ553" s="50"/>
      <c r="AR553" s="50"/>
      <c r="AS553" s="50"/>
      <c r="AT553" s="50"/>
      <c r="AU553" s="50"/>
      <c r="AV553" s="50"/>
      <c r="AW553" s="50"/>
      <c r="AX553" s="50"/>
      <c r="AY553" s="50"/>
      <c r="AZ553" s="50"/>
      <c r="BA553" s="50"/>
      <c r="BB553" s="50"/>
      <c r="BC553" s="50"/>
      <c r="BD553" s="50"/>
      <c r="BE553" s="50"/>
      <c r="BF553" s="50"/>
    </row>
    <row r="554" spans="28:58">
      <c r="AB554" s="50"/>
      <c r="AC554" s="50"/>
      <c r="AD554" s="50"/>
      <c r="AE554" s="50"/>
      <c r="AF554" s="50"/>
      <c r="AG554" s="50"/>
      <c r="AH554" s="50"/>
      <c r="AI554" s="50"/>
      <c r="AJ554" s="50"/>
      <c r="AK554" s="50"/>
      <c r="AL554" s="50"/>
      <c r="AM554" s="50"/>
      <c r="AN554" s="50"/>
      <c r="AO554" s="50"/>
      <c r="AP554" s="50"/>
      <c r="AQ554" s="50"/>
      <c r="AR554" s="50"/>
      <c r="AS554" s="50"/>
      <c r="AT554" s="50"/>
      <c r="AU554" s="50"/>
      <c r="AV554" s="50"/>
      <c r="AW554" s="50"/>
      <c r="AX554" s="50"/>
      <c r="AY554" s="50"/>
      <c r="AZ554" s="50"/>
      <c r="BA554" s="50"/>
      <c r="BB554" s="50"/>
      <c r="BC554" s="50"/>
      <c r="BD554" s="50"/>
      <c r="BE554" s="50"/>
      <c r="BF554" s="50"/>
    </row>
    <row r="555" spans="28:58">
      <c r="AB555" s="50"/>
      <c r="AC555" s="50"/>
      <c r="AD555" s="50"/>
      <c r="AE555" s="50"/>
      <c r="AF555" s="50"/>
      <c r="AG555" s="50"/>
      <c r="AH555" s="50"/>
      <c r="AI555" s="50"/>
      <c r="AJ555" s="50"/>
      <c r="AK555" s="50"/>
      <c r="AL555" s="50"/>
      <c r="AM555" s="50"/>
      <c r="AN555" s="50"/>
      <c r="AO555" s="50"/>
      <c r="AP555" s="50"/>
      <c r="AQ555" s="50"/>
      <c r="AR555" s="50"/>
      <c r="AS555" s="50"/>
      <c r="AT555" s="50"/>
      <c r="AU555" s="50"/>
      <c r="AV555" s="50"/>
      <c r="AW555" s="50"/>
      <c r="AX555" s="50"/>
      <c r="AY555" s="50"/>
      <c r="AZ555" s="50"/>
      <c r="BA555" s="50"/>
      <c r="BB555" s="50"/>
      <c r="BC555" s="50"/>
      <c r="BD555" s="50"/>
      <c r="BE555" s="50"/>
      <c r="BF555" s="50"/>
    </row>
    <row r="556" spans="28:58">
      <c r="AB556" s="50"/>
      <c r="AC556" s="50"/>
      <c r="AD556" s="50"/>
      <c r="AE556" s="50"/>
      <c r="AF556" s="50"/>
      <c r="AG556" s="50"/>
      <c r="AH556" s="50"/>
      <c r="AI556" s="50"/>
      <c r="AJ556" s="50"/>
      <c r="AK556" s="50"/>
      <c r="AL556" s="50"/>
      <c r="AM556" s="50"/>
      <c r="AN556" s="50"/>
      <c r="AO556" s="50"/>
      <c r="AP556" s="50"/>
      <c r="AQ556" s="50"/>
      <c r="AR556" s="50"/>
      <c r="AS556" s="50"/>
      <c r="AT556" s="50"/>
      <c r="AU556" s="50"/>
      <c r="AV556" s="50"/>
      <c r="AW556" s="50"/>
      <c r="AX556" s="50"/>
      <c r="AY556" s="50"/>
      <c r="AZ556" s="50"/>
      <c r="BA556" s="50"/>
      <c r="BB556" s="50"/>
      <c r="BC556" s="50"/>
      <c r="BD556" s="50"/>
      <c r="BE556" s="50"/>
      <c r="BF556" s="50"/>
    </row>
    <row r="557" spans="28:58">
      <c r="AB557" s="50"/>
      <c r="AC557" s="50"/>
      <c r="AD557" s="50"/>
      <c r="AE557" s="50"/>
      <c r="AF557" s="50"/>
      <c r="AG557" s="50"/>
      <c r="AH557" s="50"/>
      <c r="AI557" s="50"/>
      <c r="AJ557" s="50"/>
      <c r="AK557" s="50"/>
      <c r="AL557" s="50"/>
      <c r="AM557" s="50"/>
      <c r="AN557" s="50"/>
      <c r="AO557" s="50"/>
      <c r="AP557" s="50"/>
      <c r="AQ557" s="50"/>
      <c r="AR557" s="50"/>
      <c r="AS557" s="50"/>
      <c r="AT557" s="50"/>
      <c r="AU557" s="50"/>
      <c r="AV557" s="50"/>
      <c r="AW557" s="50"/>
      <c r="AX557" s="50"/>
      <c r="AY557" s="50"/>
      <c r="AZ557" s="50"/>
      <c r="BA557" s="50"/>
      <c r="BB557" s="50"/>
      <c r="BC557" s="50"/>
      <c r="BD557" s="50"/>
      <c r="BE557" s="50"/>
      <c r="BF557" s="50"/>
    </row>
    <row r="558" spans="28:58">
      <c r="AB558" s="50"/>
      <c r="AC558" s="50"/>
      <c r="AD558" s="50"/>
      <c r="AE558" s="50"/>
      <c r="AF558" s="50"/>
      <c r="AG558" s="50"/>
      <c r="AH558" s="50"/>
      <c r="AI558" s="50"/>
      <c r="AJ558" s="50"/>
      <c r="AK558" s="50"/>
      <c r="AL558" s="50"/>
      <c r="AM558" s="50"/>
      <c r="AN558" s="50"/>
      <c r="AO558" s="50"/>
      <c r="AP558" s="50"/>
      <c r="AQ558" s="50"/>
      <c r="AR558" s="50"/>
      <c r="AS558" s="50"/>
      <c r="AT558" s="50"/>
      <c r="AU558" s="50"/>
      <c r="AV558" s="50"/>
      <c r="AW558" s="50"/>
      <c r="AX558" s="50"/>
      <c r="AY558" s="50"/>
      <c r="AZ558" s="50"/>
      <c r="BA558" s="50"/>
      <c r="BB558" s="50"/>
      <c r="BC558" s="50"/>
      <c r="BD558" s="50"/>
      <c r="BE558" s="50"/>
      <c r="BF558" s="50"/>
    </row>
    <row r="559" spans="28:58">
      <c r="AB559" s="50"/>
      <c r="AC559" s="50"/>
      <c r="AD559" s="50"/>
      <c r="AE559" s="50"/>
      <c r="AF559" s="50"/>
      <c r="AG559" s="50"/>
      <c r="AH559" s="50"/>
      <c r="AI559" s="50"/>
      <c r="AJ559" s="50"/>
      <c r="AK559" s="50"/>
      <c r="AL559" s="50"/>
      <c r="AM559" s="50"/>
      <c r="AN559" s="50"/>
      <c r="AO559" s="50"/>
      <c r="AP559" s="50"/>
      <c r="AQ559" s="50"/>
      <c r="AR559" s="50"/>
      <c r="AS559" s="50"/>
      <c r="AT559" s="50"/>
      <c r="AU559" s="50"/>
      <c r="AV559" s="50"/>
      <c r="AW559" s="50"/>
      <c r="AX559" s="50"/>
      <c r="AY559" s="50"/>
      <c r="AZ559" s="50"/>
      <c r="BA559" s="50"/>
      <c r="BB559" s="50"/>
      <c r="BC559" s="50"/>
      <c r="BD559" s="50"/>
      <c r="BE559" s="50"/>
      <c r="BF559" s="50"/>
    </row>
    <row r="560" spans="28:58">
      <c r="AB560" s="50"/>
      <c r="AC560" s="50"/>
      <c r="AD560" s="50"/>
      <c r="AE560" s="50"/>
      <c r="AF560" s="50"/>
      <c r="AG560" s="50"/>
      <c r="AH560" s="50"/>
      <c r="AI560" s="50"/>
      <c r="AJ560" s="50"/>
      <c r="AK560" s="50"/>
      <c r="AL560" s="50"/>
      <c r="AM560" s="50"/>
      <c r="AN560" s="50"/>
      <c r="AO560" s="50"/>
      <c r="AP560" s="50"/>
      <c r="AQ560" s="50"/>
      <c r="AR560" s="50"/>
      <c r="AS560" s="50"/>
      <c r="AT560" s="50"/>
      <c r="AU560" s="50"/>
      <c r="AV560" s="50"/>
      <c r="AW560" s="50"/>
      <c r="AX560" s="50"/>
      <c r="AY560" s="50"/>
      <c r="AZ560" s="50"/>
      <c r="BA560" s="50"/>
      <c r="BB560" s="50"/>
      <c r="BC560" s="50"/>
      <c r="BD560" s="50"/>
      <c r="BE560" s="50"/>
      <c r="BF560" s="50"/>
    </row>
    <row r="561" spans="28:58">
      <c r="AB561" s="50"/>
      <c r="AC561" s="50"/>
      <c r="AD561" s="50"/>
      <c r="AE561" s="50"/>
      <c r="AF561" s="50"/>
      <c r="AG561" s="50"/>
      <c r="AH561" s="50"/>
      <c r="AI561" s="50"/>
      <c r="AJ561" s="50"/>
      <c r="AK561" s="50"/>
      <c r="AL561" s="50"/>
      <c r="AM561" s="50"/>
      <c r="AN561" s="50"/>
      <c r="AO561" s="50"/>
      <c r="AP561" s="50"/>
      <c r="AQ561" s="50"/>
      <c r="AR561" s="50"/>
      <c r="AS561" s="50"/>
      <c r="AT561" s="50"/>
      <c r="AU561" s="50"/>
      <c r="AV561" s="50"/>
      <c r="AW561" s="50"/>
      <c r="AX561" s="50"/>
      <c r="AY561" s="50"/>
      <c r="AZ561" s="50"/>
      <c r="BA561" s="50"/>
      <c r="BB561" s="50"/>
      <c r="BC561" s="50"/>
      <c r="BD561" s="50"/>
      <c r="BE561" s="50"/>
      <c r="BF561" s="50"/>
    </row>
    <row r="562" spans="28:58">
      <c r="AB562" s="50"/>
      <c r="AC562" s="50"/>
      <c r="AD562" s="50"/>
      <c r="AE562" s="50"/>
      <c r="AF562" s="50"/>
      <c r="AG562" s="50"/>
      <c r="AH562" s="50"/>
      <c r="AI562" s="50"/>
      <c r="AJ562" s="50"/>
      <c r="AK562" s="50"/>
      <c r="AL562" s="50"/>
      <c r="AM562" s="50"/>
      <c r="AN562" s="50"/>
      <c r="AO562" s="50"/>
      <c r="AP562" s="50"/>
      <c r="AQ562" s="50"/>
      <c r="AR562" s="50"/>
      <c r="AS562" s="50"/>
      <c r="AT562" s="50"/>
      <c r="AU562" s="50"/>
      <c r="AV562" s="50"/>
      <c r="AW562" s="50"/>
      <c r="AX562" s="50"/>
      <c r="AY562" s="50"/>
      <c r="AZ562" s="50"/>
      <c r="BA562" s="50"/>
      <c r="BB562" s="50"/>
      <c r="BC562" s="50"/>
      <c r="BD562" s="50"/>
      <c r="BE562" s="50"/>
      <c r="BF562" s="50"/>
    </row>
    <row r="563" spans="28:58">
      <c r="AB563" s="50"/>
      <c r="AC563" s="50"/>
      <c r="AD563" s="50"/>
      <c r="AE563" s="50"/>
      <c r="AF563" s="50"/>
      <c r="AG563" s="50"/>
      <c r="AH563" s="50"/>
      <c r="AI563" s="50"/>
      <c r="AJ563" s="50"/>
      <c r="AK563" s="50"/>
      <c r="AL563" s="50"/>
      <c r="AM563" s="50"/>
      <c r="AN563" s="50"/>
      <c r="AO563" s="50"/>
      <c r="AP563" s="50"/>
      <c r="AQ563" s="50"/>
      <c r="AR563" s="50"/>
      <c r="AS563" s="50"/>
      <c r="AT563" s="50"/>
      <c r="AU563" s="50"/>
      <c r="AV563" s="50"/>
      <c r="AW563" s="50"/>
      <c r="AX563" s="50"/>
      <c r="AY563" s="50"/>
      <c r="AZ563" s="50"/>
      <c r="BA563" s="50"/>
      <c r="BB563" s="50"/>
      <c r="BC563" s="50"/>
      <c r="BD563" s="50"/>
      <c r="BE563" s="50"/>
      <c r="BF563" s="50"/>
    </row>
    <row r="564" spans="28:58">
      <c r="AB564" s="50"/>
      <c r="AC564" s="50"/>
      <c r="AD564" s="50"/>
      <c r="AE564" s="50"/>
      <c r="AF564" s="50"/>
      <c r="AG564" s="50"/>
      <c r="AH564" s="50"/>
      <c r="AI564" s="50"/>
      <c r="AJ564" s="50"/>
      <c r="AK564" s="50"/>
      <c r="AL564" s="50"/>
      <c r="AM564" s="50"/>
      <c r="AN564" s="50"/>
      <c r="AO564" s="50"/>
      <c r="AP564" s="50"/>
      <c r="AQ564" s="50"/>
      <c r="AR564" s="50"/>
      <c r="AS564" s="50"/>
      <c r="AT564" s="50"/>
      <c r="AU564" s="50"/>
      <c r="AV564" s="50"/>
      <c r="AW564" s="50"/>
      <c r="AX564" s="50"/>
      <c r="AY564" s="50"/>
      <c r="AZ564" s="50"/>
      <c r="BA564" s="50"/>
      <c r="BB564" s="50"/>
      <c r="BC564" s="50"/>
      <c r="BD564" s="50"/>
      <c r="BE564" s="50"/>
      <c r="BF564" s="50"/>
    </row>
    <row r="565" spans="28:58">
      <c r="AB565" s="50"/>
      <c r="AC565" s="50"/>
      <c r="AD565" s="50"/>
      <c r="AE565" s="50"/>
      <c r="AF565" s="50"/>
      <c r="AG565" s="50"/>
      <c r="AH565" s="50"/>
      <c r="AI565" s="50"/>
      <c r="AJ565" s="50"/>
      <c r="AK565" s="50"/>
      <c r="AL565" s="50"/>
      <c r="AM565" s="50"/>
      <c r="AN565" s="50"/>
      <c r="AO565" s="50"/>
      <c r="AP565" s="50"/>
      <c r="AQ565" s="50"/>
      <c r="AR565" s="50"/>
      <c r="AS565" s="50"/>
      <c r="AT565" s="50"/>
      <c r="AU565" s="50"/>
      <c r="AV565" s="50"/>
      <c r="AW565" s="50"/>
      <c r="AX565" s="50"/>
      <c r="AY565" s="50"/>
      <c r="AZ565" s="50"/>
      <c r="BA565" s="50"/>
      <c r="BB565" s="50"/>
      <c r="BC565" s="50"/>
      <c r="BD565" s="50"/>
      <c r="BE565" s="50"/>
      <c r="BF565" s="50"/>
    </row>
    <row r="566" spans="28:58">
      <c r="AB566" s="50"/>
      <c r="AC566" s="50"/>
      <c r="AD566" s="50"/>
      <c r="AE566" s="50"/>
      <c r="AF566" s="50"/>
      <c r="AG566" s="50"/>
      <c r="AH566" s="50"/>
      <c r="AI566" s="50"/>
      <c r="AJ566" s="50"/>
      <c r="AK566" s="50"/>
      <c r="AL566" s="50"/>
      <c r="AM566" s="50"/>
      <c r="AN566" s="50"/>
      <c r="AO566" s="50"/>
      <c r="AP566" s="50"/>
      <c r="AQ566" s="50"/>
      <c r="AR566" s="50"/>
      <c r="AS566" s="50"/>
      <c r="AT566" s="50"/>
      <c r="AU566" s="50"/>
      <c r="AV566" s="50"/>
      <c r="AW566" s="50"/>
      <c r="AX566" s="50"/>
      <c r="AY566" s="50"/>
      <c r="AZ566" s="50"/>
      <c r="BA566" s="50"/>
      <c r="BB566" s="50"/>
      <c r="BC566" s="50"/>
      <c r="BD566" s="50"/>
      <c r="BE566" s="50"/>
      <c r="BF566" s="50"/>
    </row>
    <row r="567" spans="28:58">
      <c r="AB567" s="50"/>
      <c r="AC567" s="50"/>
      <c r="AD567" s="50"/>
      <c r="AE567" s="50"/>
      <c r="AF567" s="50"/>
      <c r="AG567" s="50"/>
      <c r="AH567" s="50"/>
      <c r="AI567" s="50"/>
      <c r="AJ567" s="50"/>
      <c r="AK567" s="50"/>
      <c r="AL567" s="50"/>
      <c r="AM567" s="50"/>
      <c r="AN567" s="50"/>
      <c r="AO567" s="50"/>
      <c r="AP567" s="50"/>
      <c r="AQ567" s="50"/>
      <c r="AR567" s="50"/>
      <c r="AS567" s="50"/>
      <c r="AT567" s="50"/>
      <c r="AU567" s="50"/>
      <c r="AV567" s="50"/>
      <c r="AW567" s="50"/>
      <c r="AX567" s="50"/>
      <c r="AY567" s="50"/>
      <c r="AZ567" s="50"/>
      <c r="BA567" s="50"/>
      <c r="BB567" s="50"/>
      <c r="BC567" s="50"/>
      <c r="BD567" s="50"/>
      <c r="BE567" s="50"/>
      <c r="BF567" s="50"/>
    </row>
    <row r="568" spans="28:58">
      <c r="AB568" s="50"/>
      <c r="AC568" s="50"/>
      <c r="AD568" s="50"/>
      <c r="AE568" s="50"/>
      <c r="AF568" s="50"/>
      <c r="AG568" s="50"/>
      <c r="AH568" s="50"/>
      <c r="AI568" s="50"/>
      <c r="AJ568" s="50"/>
      <c r="AK568" s="50"/>
      <c r="AL568" s="50"/>
      <c r="AM568" s="50"/>
      <c r="AN568" s="50"/>
      <c r="AO568" s="50"/>
      <c r="AP568" s="50"/>
      <c r="AQ568" s="50"/>
      <c r="AR568" s="50"/>
      <c r="AS568" s="50"/>
      <c r="AT568" s="50"/>
      <c r="AU568" s="50"/>
      <c r="AV568" s="50"/>
      <c r="AW568" s="50"/>
      <c r="AX568" s="50"/>
      <c r="AY568" s="50"/>
      <c r="AZ568" s="50"/>
      <c r="BA568" s="50"/>
      <c r="BB568" s="50"/>
      <c r="BC568" s="50"/>
      <c r="BD568" s="50"/>
      <c r="BE568" s="50"/>
      <c r="BF568" s="50"/>
    </row>
    <row r="569" spans="28:58">
      <c r="AB569" s="50"/>
      <c r="AC569" s="50"/>
      <c r="AD569" s="50"/>
      <c r="AE569" s="50"/>
      <c r="AF569" s="50"/>
      <c r="AG569" s="50"/>
      <c r="AH569" s="50"/>
      <c r="AI569" s="50"/>
      <c r="AJ569" s="50"/>
      <c r="AK569" s="50"/>
      <c r="AL569" s="50"/>
      <c r="AM569" s="50"/>
      <c r="AN569" s="50"/>
      <c r="AO569" s="50"/>
      <c r="AP569" s="50"/>
      <c r="AQ569" s="50"/>
      <c r="AR569" s="50"/>
      <c r="AS569" s="50"/>
      <c r="AT569" s="50"/>
      <c r="AU569" s="50"/>
      <c r="AV569" s="50"/>
      <c r="AW569" s="50"/>
      <c r="AX569" s="50"/>
      <c r="AY569" s="50"/>
      <c r="AZ569" s="50"/>
      <c r="BA569" s="50"/>
      <c r="BB569" s="50"/>
      <c r="BC569" s="50"/>
      <c r="BD569" s="50"/>
      <c r="BE569" s="50"/>
      <c r="BF569" s="50"/>
    </row>
    <row r="570" spans="28:58">
      <c r="AB570" s="50"/>
      <c r="AC570" s="50"/>
      <c r="AD570" s="50"/>
      <c r="AE570" s="50"/>
      <c r="AF570" s="50"/>
      <c r="AG570" s="50"/>
      <c r="AH570" s="50"/>
      <c r="AI570" s="50"/>
      <c r="AJ570" s="50"/>
      <c r="AK570" s="50"/>
      <c r="AL570" s="50"/>
      <c r="AM570" s="50"/>
      <c r="AN570" s="50"/>
      <c r="AO570" s="50"/>
      <c r="AP570" s="50"/>
      <c r="AQ570" s="50"/>
      <c r="AR570" s="50"/>
      <c r="AS570" s="50"/>
      <c r="AT570" s="50"/>
      <c r="AU570" s="50"/>
      <c r="AV570" s="50"/>
      <c r="AW570" s="50"/>
      <c r="AX570" s="50"/>
      <c r="AY570" s="50"/>
      <c r="AZ570" s="50"/>
      <c r="BA570" s="50"/>
      <c r="BB570" s="50"/>
      <c r="BC570" s="50"/>
      <c r="BD570" s="50"/>
      <c r="BE570" s="50"/>
      <c r="BF570" s="50"/>
    </row>
    <row r="571" spans="28:58">
      <c r="AB571" s="50"/>
      <c r="AC571" s="50"/>
      <c r="AD571" s="50"/>
      <c r="AE571" s="50"/>
      <c r="AF571" s="50"/>
      <c r="AG571" s="50"/>
      <c r="AH571" s="50"/>
      <c r="AI571" s="50"/>
      <c r="AJ571" s="50"/>
      <c r="AK571" s="50"/>
      <c r="AL571" s="50"/>
      <c r="AM571" s="50"/>
      <c r="AN571" s="50"/>
      <c r="AO571" s="50"/>
      <c r="AP571" s="50"/>
      <c r="AQ571" s="50"/>
      <c r="AR571" s="50"/>
      <c r="AS571" s="50"/>
      <c r="AT571" s="50"/>
      <c r="AU571" s="50"/>
      <c r="AV571" s="50"/>
      <c r="AW571" s="50"/>
      <c r="AX571" s="50"/>
      <c r="AY571" s="50"/>
      <c r="AZ571" s="50"/>
      <c r="BA571" s="50"/>
      <c r="BB571" s="50"/>
      <c r="BC571" s="50"/>
      <c r="BD571" s="50"/>
      <c r="BE571" s="50"/>
      <c r="BF571" s="50"/>
    </row>
    <row r="572" spans="28:58">
      <c r="AB572" s="50"/>
      <c r="AC572" s="50"/>
      <c r="AD572" s="50"/>
      <c r="AE572" s="50"/>
      <c r="AF572" s="50"/>
      <c r="AG572" s="50"/>
      <c r="AH572" s="50"/>
      <c r="AI572" s="50"/>
      <c r="AJ572" s="50"/>
      <c r="AK572" s="50"/>
      <c r="AL572" s="50"/>
      <c r="AM572" s="50"/>
      <c r="AN572" s="50"/>
      <c r="AO572" s="50"/>
      <c r="AP572" s="50"/>
      <c r="AQ572" s="50"/>
      <c r="AR572" s="50"/>
      <c r="AS572" s="50"/>
      <c r="AT572" s="50"/>
      <c r="AU572" s="50"/>
      <c r="AV572" s="50"/>
      <c r="AW572" s="50"/>
      <c r="AX572" s="50"/>
      <c r="AY572" s="50"/>
      <c r="AZ572" s="50"/>
      <c r="BA572" s="50"/>
      <c r="BB572" s="50"/>
      <c r="BC572" s="50"/>
      <c r="BD572" s="50"/>
      <c r="BE572" s="50"/>
      <c r="BF572" s="50"/>
    </row>
    <row r="573" spans="28:58">
      <c r="AB573" s="50"/>
      <c r="AC573" s="50"/>
      <c r="AD573" s="50"/>
      <c r="AE573" s="50"/>
      <c r="AF573" s="50"/>
      <c r="AG573" s="50"/>
      <c r="AH573" s="50"/>
      <c r="AI573" s="50"/>
      <c r="AJ573" s="50"/>
      <c r="AK573" s="50"/>
      <c r="AL573" s="50"/>
      <c r="AM573" s="50"/>
      <c r="AN573" s="50"/>
      <c r="AO573" s="50"/>
      <c r="AP573" s="50"/>
      <c r="AQ573" s="50"/>
      <c r="AR573" s="50"/>
      <c r="AS573" s="50"/>
      <c r="AT573" s="50"/>
      <c r="AU573" s="50"/>
      <c r="AV573" s="50"/>
      <c r="AW573" s="50"/>
      <c r="AX573" s="50"/>
      <c r="AY573" s="50"/>
      <c r="AZ573" s="50"/>
      <c r="BA573" s="50"/>
      <c r="BB573" s="50"/>
      <c r="BC573" s="50"/>
      <c r="BD573" s="50"/>
      <c r="BE573" s="50"/>
      <c r="BF573" s="50"/>
    </row>
    <row r="574" spans="28:58">
      <c r="AB574" s="50"/>
      <c r="AC574" s="50"/>
      <c r="AD574" s="50"/>
      <c r="AE574" s="50"/>
      <c r="AF574" s="50"/>
      <c r="AG574" s="50"/>
      <c r="AH574" s="50"/>
      <c r="AI574" s="50"/>
      <c r="AJ574" s="50"/>
      <c r="AK574" s="50"/>
      <c r="AL574" s="50"/>
      <c r="AM574" s="50"/>
      <c r="AN574" s="50"/>
      <c r="AO574" s="50"/>
      <c r="AP574" s="50"/>
      <c r="AQ574" s="50"/>
      <c r="AR574" s="50"/>
      <c r="AS574" s="50"/>
      <c r="AT574" s="50"/>
      <c r="AU574" s="50"/>
      <c r="AV574" s="50"/>
      <c r="AW574" s="50"/>
      <c r="AX574" s="50"/>
      <c r="AY574" s="50"/>
      <c r="AZ574" s="50"/>
      <c r="BA574" s="50"/>
      <c r="BB574" s="50"/>
      <c r="BC574" s="50"/>
      <c r="BD574" s="50"/>
      <c r="BE574" s="50"/>
      <c r="BF574" s="50"/>
    </row>
    <row r="575" spans="28:58">
      <c r="AB575" s="50"/>
      <c r="AC575" s="50"/>
      <c r="AD575" s="50"/>
      <c r="AE575" s="50"/>
      <c r="AF575" s="50"/>
      <c r="AG575" s="50"/>
      <c r="AH575" s="50"/>
      <c r="AI575" s="50"/>
      <c r="AJ575" s="50"/>
      <c r="AK575" s="50"/>
      <c r="AL575" s="50"/>
      <c r="AM575" s="50"/>
      <c r="AN575" s="50"/>
      <c r="AO575" s="50"/>
      <c r="AP575" s="50"/>
      <c r="AQ575" s="50"/>
      <c r="AR575" s="50"/>
      <c r="AS575" s="50"/>
      <c r="AT575" s="50"/>
      <c r="AU575" s="50"/>
      <c r="AV575" s="50"/>
      <c r="AW575" s="50"/>
      <c r="AX575" s="50"/>
      <c r="AY575" s="50"/>
      <c r="AZ575" s="50"/>
      <c r="BA575" s="50"/>
      <c r="BB575" s="50"/>
      <c r="BC575" s="50"/>
      <c r="BD575" s="50"/>
      <c r="BE575" s="50"/>
      <c r="BF575" s="50"/>
    </row>
    <row r="576" spans="28:58">
      <c r="AB576" s="50"/>
      <c r="AC576" s="50"/>
      <c r="AD576" s="50"/>
      <c r="AE576" s="50"/>
      <c r="AF576" s="50"/>
      <c r="AG576" s="50"/>
      <c r="AH576" s="50"/>
      <c r="AI576" s="50"/>
      <c r="AJ576" s="50"/>
      <c r="AK576" s="50"/>
      <c r="AL576" s="50"/>
      <c r="AM576" s="50"/>
      <c r="AN576" s="50"/>
      <c r="AO576" s="50"/>
      <c r="AP576" s="50"/>
      <c r="AQ576" s="50"/>
      <c r="AR576" s="50"/>
      <c r="AS576" s="50"/>
      <c r="AT576" s="50"/>
      <c r="AU576" s="50"/>
      <c r="AV576" s="50"/>
      <c r="AW576" s="50"/>
      <c r="AX576" s="50"/>
      <c r="AY576" s="50"/>
      <c r="AZ576" s="50"/>
      <c r="BA576" s="50"/>
      <c r="BB576" s="50"/>
      <c r="BC576" s="50"/>
      <c r="BD576" s="50"/>
      <c r="BE576" s="50"/>
      <c r="BF576" s="50"/>
    </row>
    <row r="577" spans="28:58">
      <c r="AB577" s="50"/>
      <c r="AC577" s="50"/>
      <c r="AD577" s="50"/>
      <c r="AE577" s="50"/>
      <c r="AF577" s="50"/>
      <c r="AG577" s="50"/>
      <c r="AH577" s="50"/>
      <c r="AI577" s="50"/>
      <c r="AJ577" s="50"/>
      <c r="AK577" s="50"/>
      <c r="AL577" s="50"/>
      <c r="AM577" s="50"/>
      <c r="AN577" s="50"/>
      <c r="AO577" s="50"/>
      <c r="AP577" s="50"/>
      <c r="AQ577" s="50"/>
      <c r="AR577" s="50"/>
      <c r="AS577" s="50"/>
      <c r="AT577" s="50"/>
      <c r="AU577" s="50"/>
      <c r="AV577" s="50"/>
      <c r="AW577" s="50"/>
      <c r="AX577" s="50"/>
      <c r="AY577" s="50"/>
      <c r="AZ577" s="50"/>
      <c r="BA577" s="50"/>
      <c r="BB577" s="50"/>
      <c r="BC577" s="50"/>
      <c r="BD577" s="50"/>
      <c r="BE577" s="50"/>
      <c r="BF577" s="50"/>
    </row>
    <row r="578" spans="28:58">
      <c r="AB578" s="50"/>
      <c r="AC578" s="50"/>
      <c r="AD578" s="50"/>
      <c r="AE578" s="50"/>
      <c r="AF578" s="50"/>
      <c r="AG578" s="50"/>
      <c r="AH578" s="50"/>
      <c r="AI578" s="50"/>
      <c r="AJ578" s="50"/>
      <c r="AK578" s="50"/>
      <c r="AL578" s="50"/>
      <c r="AM578" s="50"/>
      <c r="AN578" s="50"/>
      <c r="AO578" s="50"/>
      <c r="AP578" s="50"/>
      <c r="AQ578" s="50"/>
      <c r="AR578" s="50"/>
      <c r="AS578" s="50"/>
      <c r="AT578" s="50"/>
      <c r="AU578" s="50"/>
      <c r="AV578" s="50"/>
      <c r="AW578" s="50"/>
      <c r="AX578" s="50"/>
      <c r="AY578" s="50"/>
      <c r="AZ578" s="50"/>
      <c r="BA578" s="50"/>
      <c r="BB578" s="50"/>
      <c r="BC578" s="50"/>
      <c r="BD578" s="50"/>
      <c r="BE578" s="50"/>
      <c r="BF578" s="50"/>
    </row>
    <row r="579" spans="28:58">
      <c r="AB579" s="50"/>
      <c r="AC579" s="50"/>
      <c r="AD579" s="50"/>
      <c r="AE579" s="50"/>
      <c r="AF579" s="50"/>
      <c r="AG579" s="50"/>
      <c r="AH579" s="50"/>
      <c r="AI579" s="50"/>
      <c r="AJ579" s="50"/>
      <c r="AK579" s="50"/>
      <c r="AL579" s="50"/>
      <c r="AM579" s="50"/>
      <c r="AN579" s="50"/>
      <c r="AO579" s="50"/>
      <c r="AP579" s="50"/>
      <c r="AQ579" s="50"/>
      <c r="AR579" s="50"/>
      <c r="AS579" s="50"/>
      <c r="AT579" s="50"/>
      <c r="AU579" s="50"/>
      <c r="AV579" s="50"/>
      <c r="AW579" s="50"/>
      <c r="AX579" s="50"/>
      <c r="AY579" s="50"/>
      <c r="AZ579" s="50"/>
      <c r="BA579" s="50"/>
      <c r="BB579" s="50"/>
      <c r="BC579" s="50"/>
      <c r="BD579" s="50"/>
      <c r="BE579" s="50"/>
      <c r="BF579" s="50"/>
    </row>
    <row r="580" spans="28:58">
      <c r="AB580" s="50"/>
      <c r="AC580" s="50"/>
      <c r="AD580" s="50"/>
      <c r="AE580" s="50"/>
      <c r="AF580" s="50"/>
      <c r="AG580" s="50"/>
      <c r="AH580" s="50"/>
      <c r="AI580" s="50"/>
      <c r="AJ580" s="50"/>
      <c r="AK580" s="50"/>
      <c r="AL580" s="50"/>
      <c r="AM580" s="50"/>
      <c r="AN580" s="50"/>
      <c r="AO580" s="50"/>
      <c r="AP580" s="50"/>
      <c r="AQ580" s="50"/>
      <c r="AR580" s="50"/>
      <c r="AS580" s="50"/>
      <c r="AT580" s="50"/>
      <c r="AU580" s="50"/>
      <c r="AV580" s="50"/>
      <c r="AW580" s="50"/>
      <c r="AX580" s="50"/>
      <c r="AY580" s="50"/>
      <c r="AZ580" s="50"/>
      <c r="BA580" s="50"/>
      <c r="BB580" s="50"/>
      <c r="BC580" s="50"/>
      <c r="BD580" s="50"/>
      <c r="BE580" s="50"/>
      <c r="BF580" s="50"/>
    </row>
    <row r="581" spans="28:58">
      <c r="AB581" s="50"/>
      <c r="AC581" s="50"/>
      <c r="AD581" s="50"/>
      <c r="AE581" s="50"/>
      <c r="AF581" s="50"/>
      <c r="AG581" s="50"/>
      <c r="AH581" s="50"/>
      <c r="AI581" s="50"/>
      <c r="AJ581" s="50"/>
      <c r="AK581" s="50"/>
      <c r="AL581" s="50"/>
      <c r="AM581" s="50"/>
      <c r="AN581" s="50"/>
      <c r="AO581" s="50"/>
      <c r="AP581" s="50"/>
      <c r="AQ581" s="50"/>
      <c r="AR581" s="50"/>
      <c r="AS581" s="50"/>
      <c r="AT581" s="50"/>
      <c r="AU581" s="50"/>
      <c r="AV581" s="50"/>
      <c r="AW581" s="50"/>
      <c r="AX581" s="50"/>
      <c r="AY581" s="50"/>
      <c r="AZ581" s="50"/>
      <c r="BA581" s="50"/>
      <c r="BB581" s="50"/>
      <c r="BC581" s="50"/>
      <c r="BD581" s="50"/>
      <c r="BE581" s="50"/>
      <c r="BF581" s="50"/>
    </row>
    <row r="582" spans="28:58">
      <c r="AB582" s="50"/>
      <c r="AC582" s="50"/>
      <c r="AD582" s="50"/>
      <c r="AE582" s="50"/>
      <c r="AF582" s="50"/>
      <c r="AG582" s="50"/>
      <c r="AH582" s="50"/>
      <c r="AI582" s="50"/>
      <c r="AJ582" s="50"/>
      <c r="AK582" s="50"/>
      <c r="AL582" s="50"/>
      <c r="AM582" s="50"/>
      <c r="AN582" s="50"/>
      <c r="AO582" s="50"/>
      <c r="AP582" s="50"/>
      <c r="AQ582" s="50"/>
      <c r="AR582" s="50"/>
      <c r="AS582" s="50"/>
      <c r="AT582" s="50"/>
      <c r="AU582" s="50"/>
      <c r="AV582" s="50"/>
      <c r="AW582" s="50"/>
      <c r="AX582" s="50"/>
      <c r="AY582" s="50"/>
      <c r="AZ582" s="50"/>
      <c r="BA582" s="50"/>
      <c r="BB582" s="50"/>
      <c r="BC582" s="50"/>
      <c r="BD582" s="50"/>
      <c r="BE582" s="50"/>
      <c r="BF582" s="50"/>
    </row>
    <row r="583" spans="28:58">
      <c r="AB583" s="50"/>
      <c r="AC583" s="50"/>
      <c r="AD583" s="50"/>
      <c r="AE583" s="50"/>
      <c r="AF583" s="50"/>
      <c r="AG583" s="50"/>
      <c r="AH583" s="50"/>
      <c r="AI583" s="50"/>
      <c r="AJ583" s="50"/>
      <c r="AK583" s="50"/>
      <c r="AL583" s="50"/>
      <c r="AM583" s="50"/>
      <c r="AN583" s="50"/>
      <c r="AO583" s="50"/>
      <c r="AP583" s="50"/>
      <c r="AQ583" s="50"/>
      <c r="AR583" s="50"/>
      <c r="AS583" s="50"/>
      <c r="AT583" s="50"/>
      <c r="AU583" s="50"/>
      <c r="AV583" s="50"/>
      <c r="AW583" s="50"/>
      <c r="AX583" s="50"/>
      <c r="AY583" s="50"/>
      <c r="AZ583" s="50"/>
      <c r="BA583" s="50"/>
      <c r="BB583" s="50"/>
      <c r="BC583" s="50"/>
      <c r="BD583" s="50"/>
      <c r="BE583" s="50"/>
      <c r="BF583" s="50"/>
    </row>
    <row r="584" spans="28:58">
      <c r="AB584" s="50"/>
      <c r="AC584" s="50"/>
      <c r="AD584" s="50"/>
      <c r="AE584" s="50"/>
      <c r="AF584" s="50"/>
      <c r="AG584" s="50"/>
      <c r="AH584" s="50"/>
      <c r="AI584" s="50"/>
      <c r="AJ584" s="50"/>
      <c r="AK584" s="50"/>
      <c r="AL584" s="50"/>
      <c r="AM584" s="50"/>
      <c r="AN584" s="50"/>
      <c r="AO584" s="50"/>
      <c r="AP584" s="50"/>
      <c r="AQ584" s="50"/>
      <c r="AR584" s="50"/>
      <c r="AS584" s="50"/>
      <c r="AT584" s="50"/>
      <c r="AU584" s="50"/>
      <c r="AV584" s="50"/>
      <c r="AW584" s="50"/>
      <c r="AX584" s="50"/>
      <c r="AY584" s="50"/>
      <c r="AZ584" s="50"/>
      <c r="BA584" s="50"/>
      <c r="BB584" s="50"/>
      <c r="BC584" s="50"/>
      <c r="BD584" s="50"/>
      <c r="BE584" s="50"/>
      <c r="BF584" s="50"/>
    </row>
    <row r="585" spans="28:58">
      <c r="AB585" s="50"/>
      <c r="AC585" s="50"/>
      <c r="AD585" s="50"/>
      <c r="AE585" s="50"/>
      <c r="AF585" s="50"/>
      <c r="AG585" s="50"/>
      <c r="AH585" s="50"/>
      <c r="AI585" s="50"/>
      <c r="AJ585" s="50"/>
      <c r="AK585" s="50"/>
      <c r="AL585" s="50"/>
      <c r="AM585" s="50"/>
      <c r="AN585" s="50"/>
      <c r="AO585" s="50"/>
      <c r="AP585" s="50"/>
      <c r="AQ585" s="50"/>
      <c r="AR585" s="50"/>
      <c r="AS585" s="50"/>
      <c r="AT585" s="50"/>
      <c r="AU585" s="50"/>
      <c r="AV585" s="50"/>
      <c r="AW585" s="50"/>
      <c r="AX585" s="50"/>
      <c r="AY585" s="50"/>
      <c r="AZ585" s="50"/>
      <c r="BA585" s="50"/>
      <c r="BB585" s="50"/>
      <c r="BC585" s="50"/>
      <c r="BD585" s="50"/>
      <c r="BE585" s="50"/>
      <c r="BF585" s="50"/>
    </row>
    <row r="586" spans="28:58">
      <c r="AB586" s="50"/>
      <c r="AC586" s="50"/>
      <c r="AD586" s="50"/>
      <c r="AE586" s="50"/>
      <c r="AF586" s="50"/>
      <c r="AG586" s="50"/>
      <c r="AH586" s="50"/>
      <c r="AI586" s="50"/>
      <c r="AJ586" s="50"/>
      <c r="AK586" s="50"/>
      <c r="AL586" s="50"/>
      <c r="AM586" s="50"/>
      <c r="AN586" s="50"/>
      <c r="AO586" s="50"/>
      <c r="AP586" s="50"/>
      <c r="AQ586" s="50"/>
      <c r="AR586" s="50"/>
      <c r="AS586" s="50"/>
      <c r="AT586" s="50"/>
      <c r="AU586" s="50"/>
      <c r="AV586" s="50"/>
      <c r="AW586" s="50"/>
      <c r="AX586" s="50"/>
      <c r="AY586" s="50"/>
      <c r="AZ586" s="50"/>
      <c r="BA586" s="50"/>
      <c r="BB586" s="50"/>
      <c r="BC586" s="50"/>
      <c r="BD586" s="50"/>
      <c r="BE586" s="50"/>
      <c r="BF586" s="50"/>
    </row>
    <row r="587" spans="28:58">
      <c r="AB587" s="50"/>
      <c r="AC587" s="50"/>
      <c r="AD587" s="50"/>
      <c r="AE587" s="50"/>
      <c r="AF587" s="50"/>
      <c r="AG587" s="50"/>
      <c r="AH587" s="50"/>
      <c r="AI587" s="50"/>
      <c r="AJ587" s="50"/>
      <c r="AK587" s="50"/>
      <c r="AL587" s="50"/>
      <c r="AM587" s="50"/>
      <c r="AN587" s="50"/>
      <c r="AO587" s="50"/>
      <c r="AP587" s="50"/>
      <c r="AQ587" s="50"/>
      <c r="AR587" s="50"/>
      <c r="AS587" s="50"/>
      <c r="AT587" s="50"/>
      <c r="AU587" s="50"/>
      <c r="AV587" s="50"/>
      <c r="AW587" s="50"/>
      <c r="AX587" s="50"/>
      <c r="AY587" s="50"/>
      <c r="AZ587" s="50"/>
      <c r="BA587" s="50"/>
      <c r="BB587" s="50"/>
      <c r="BC587" s="50"/>
      <c r="BD587" s="50"/>
      <c r="BE587" s="50"/>
      <c r="BF587" s="50"/>
    </row>
    <row r="588" spans="28:58">
      <c r="AB588" s="50"/>
      <c r="AC588" s="50"/>
      <c r="AD588" s="50"/>
      <c r="AE588" s="50"/>
      <c r="AF588" s="50"/>
      <c r="AG588" s="50"/>
      <c r="AH588" s="50"/>
      <c r="AI588" s="50"/>
      <c r="AJ588" s="50"/>
      <c r="AK588" s="50"/>
      <c r="AL588" s="50"/>
      <c r="AM588" s="50"/>
      <c r="AN588" s="50"/>
      <c r="AO588" s="50"/>
      <c r="AP588" s="50"/>
      <c r="AQ588" s="50"/>
      <c r="AR588" s="50"/>
      <c r="AS588" s="50"/>
      <c r="AT588" s="50"/>
      <c r="AU588" s="50"/>
      <c r="AV588" s="50"/>
      <c r="AW588" s="50"/>
      <c r="AX588" s="50"/>
      <c r="AY588" s="50"/>
      <c r="AZ588" s="50"/>
      <c r="BA588" s="50"/>
      <c r="BB588" s="50"/>
      <c r="BC588" s="50"/>
      <c r="BD588" s="50"/>
      <c r="BE588" s="50"/>
      <c r="BF588" s="50"/>
    </row>
    <row r="589" spans="28:58">
      <c r="AB589" s="50"/>
      <c r="AC589" s="50"/>
      <c r="AD589" s="50"/>
      <c r="AE589" s="50"/>
      <c r="AF589" s="50"/>
      <c r="AG589" s="50"/>
      <c r="AH589" s="50"/>
      <c r="AI589" s="50"/>
      <c r="AJ589" s="50"/>
      <c r="AK589" s="50"/>
      <c r="AL589" s="50"/>
      <c r="AM589" s="50"/>
      <c r="AN589" s="50"/>
      <c r="AO589" s="50"/>
      <c r="AP589" s="50"/>
      <c r="AQ589" s="50"/>
      <c r="AR589" s="50"/>
      <c r="AS589" s="50"/>
      <c r="AT589" s="50"/>
      <c r="AU589" s="50"/>
      <c r="AV589" s="50"/>
      <c r="AW589" s="50"/>
      <c r="AX589" s="50"/>
      <c r="AY589" s="50"/>
      <c r="AZ589" s="50"/>
      <c r="BA589" s="50"/>
      <c r="BB589" s="50"/>
      <c r="BC589" s="50"/>
      <c r="BD589" s="50"/>
      <c r="BE589" s="50"/>
      <c r="BF589" s="50"/>
    </row>
    <row r="590" spans="28:58">
      <c r="AB590" s="50"/>
      <c r="AC590" s="50"/>
      <c r="AD590" s="50"/>
      <c r="AE590" s="50"/>
      <c r="AF590" s="50"/>
      <c r="AG590" s="50"/>
      <c r="AH590" s="50"/>
      <c r="AI590" s="50"/>
      <c r="AJ590" s="50"/>
      <c r="AK590" s="50"/>
      <c r="AL590" s="50"/>
      <c r="AM590" s="50"/>
      <c r="AN590" s="50"/>
      <c r="AO590" s="50"/>
      <c r="AP590" s="50"/>
      <c r="AQ590" s="50"/>
      <c r="AR590" s="50"/>
      <c r="AS590" s="50"/>
      <c r="AT590" s="50"/>
      <c r="AU590" s="50"/>
      <c r="AV590" s="50"/>
      <c r="AW590" s="50"/>
      <c r="AX590" s="50"/>
      <c r="AY590" s="50"/>
      <c r="AZ590" s="50"/>
      <c r="BA590" s="50"/>
      <c r="BB590" s="50"/>
      <c r="BC590" s="50"/>
      <c r="BD590" s="50"/>
      <c r="BE590" s="50"/>
      <c r="BF590" s="50"/>
    </row>
    <row r="591" spans="28:58">
      <c r="AB591" s="50"/>
      <c r="AC591" s="50"/>
      <c r="AD591" s="50"/>
      <c r="AE591" s="50"/>
      <c r="AF591" s="50"/>
      <c r="AG591" s="50"/>
      <c r="AH591" s="50"/>
      <c r="AI591" s="50"/>
      <c r="AJ591" s="50"/>
      <c r="AK591" s="50"/>
      <c r="AL591" s="50"/>
      <c r="AM591" s="50"/>
      <c r="AN591" s="50"/>
      <c r="AO591" s="50"/>
      <c r="AP591" s="50"/>
      <c r="AQ591" s="50"/>
      <c r="AR591" s="50"/>
      <c r="AS591" s="50"/>
      <c r="AT591" s="50"/>
      <c r="AU591" s="50"/>
      <c r="AV591" s="50"/>
      <c r="AW591" s="50"/>
      <c r="AX591" s="50"/>
      <c r="AY591" s="50"/>
      <c r="AZ591" s="50"/>
      <c r="BA591" s="50"/>
      <c r="BB591" s="50"/>
      <c r="BC591" s="50"/>
      <c r="BD591" s="50"/>
      <c r="BE591" s="50"/>
      <c r="BF591" s="50"/>
    </row>
    <row r="592" spans="28:58">
      <c r="AB592" s="50"/>
      <c r="AC592" s="50"/>
      <c r="AD592" s="50"/>
      <c r="AE592" s="50"/>
      <c r="AF592" s="50"/>
      <c r="AG592" s="50"/>
      <c r="AH592" s="50"/>
      <c r="AI592" s="50"/>
      <c r="AJ592" s="50"/>
      <c r="AK592" s="50"/>
      <c r="AL592" s="50"/>
      <c r="AM592" s="50"/>
      <c r="AN592" s="50"/>
      <c r="AO592" s="50"/>
      <c r="AP592" s="50"/>
      <c r="AQ592" s="50"/>
      <c r="AR592" s="50"/>
      <c r="AS592" s="50"/>
      <c r="AT592" s="50"/>
      <c r="AU592" s="50"/>
      <c r="AV592" s="50"/>
      <c r="AW592" s="50"/>
      <c r="AX592" s="50"/>
      <c r="AY592" s="50"/>
      <c r="AZ592" s="50"/>
      <c r="BA592" s="50"/>
      <c r="BB592" s="50"/>
      <c r="BC592" s="50"/>
      <c r="BD592" s="50"/>
      <c r="BE592" s="50"/>
      <c r="BF592" s="50"/>
    </row>
    <row r="593" spans="28:58">
      <c r="AB593" s="50"/>
      <c r="AC593" s="50"/>
      <c r="AD593" s="50"/>
      <c r="AE593" s="50"/>
      <c r="AF593" s="50"/>
      <c r="AG593" s="50"/>
      <c r="AH593" s="50"/>
      <c r="AI593" s="50"/>
      <c r="AJ593" s="50"/>
      <c r="AK593" s="50"/>
      <c r="AL593" s="50"/>
      <c r="AM593" s="50"/>
      <c r="AN593" s="50"/>
      <c r="AO593" s="50"/>
      <c r="AP593" s="50"/>
      <c r="AQ593" s="50"/>
      <c r="AR593" s="50"/>
      <c r="AS593" s="50"/>
      <c r="AT593" s="50"/>
      <c r="AU593" s="50"/>
      <c r="AV593" s="50"/>
      <c r="AW593" s="50"/>
      <c r="AX593" s="50"/>
      <c r="AY593" s="50"/>
      <c r="AZ593" s="50"/>
      <c r="BA593" s="50"/>
      <c r="BB593" s="50"/>
      <c r="BC593" s="50"/>
      <c r="BD593" s="50"/>
      <c r="BE593" s="50"/>
      <c r="BF593" s="50"/>
    </row>
    <row r="594" spans="28:58">
      <c r="AB594" s="50"/>
      <c r="AC594" s="50"/>
      <c r="AD594" s="50"/>
      <c r="AE594" s="50"/>
      <c r="AF594" s="50"/>
      <c r="AG594" s="50"/>
      <c r="AH594" s="50"/>
      <c r="AI594" s="50"/>
      <c r="AJ594" s="50"/>
      <c r="AK594" s="50"/>
      <c r="AL594" s="50"/>
      <c r="AM594" s="50"/>
      <c r="AN594" s="50"/>
      <c r="AO594" s="50"/>
      <c r="AP594" s="50"/>
      <c r="AQ594" s="50"/>
      <c r="AR594" s="50"/>
      <c r="AS594" s="50"/>
      <c r="AT594" s="50"/>
      <c r="AU594" s="50"/>
      <c r="AV594" s="50"/>
      <c r="AW594" s="50"/>
      <c r="AX594" s="50"/>
      <c r="AY594" s="50"/>
      <c r="AZ594" s="50"/>
      <c r="BA594" s="50"/>
      <c r="BB594" s="50"/>
      <c r="BC594" s="50"/>
      <c r="BD594" s="50"/>
      <c r="BE594" s="50"/>
      <c r="BF594" s="50"/>
    </row>
    <row r="595" spans="28:58">
      <c r="AB595" s="50"/>
      <c r="AC595" s="50"/>
      <c r="AD595" s="50"/>
      <c r="AE595" s="50"/>
      <c r="AF595" s="50"/>
      <c r="AG595" s="50"/>
      <c r="AH595" s="50"/>
      <c r="AI595" s="50"/>
      <c r="AJ595" s="50"/>
      <c r="AK595" s="50"/>
      <c r="AL595" s="50"/>
      <c r="AM595" s="50"/>
      <c r="AN595" s="50"/>
      <c r="AO595" s="50"/>
      <c r="AP595" s="50"/>
      <c r="AQ595" s="50"/>
      <c r="AR595" s="50"/>
      <c r="AS595" s="50"/>
      <c r="AT595" s="50"/>
      <c r="AU595" s="50"/>
      <c r="AV595" s="50"/>
      <c r="AW595" s="50"/>
      <c r="AX595" s="50"/>
      <c r="AY595" s="50"/>
      <c r="AZ595" s="50"/>
      <c r="BA595" s="50"/>
      <c r="BB595" s="50"/>
      <c r="BC595" s="50"/>
      <c r="BD595" s="50"/>
      <c r="BE595" s="50"/>
      <c r="BF595" s="50"/>
    </row>
    <row r="596" spans="28:58">
      <c r="AB596" s="50"/>
      <c r="AC596" s="50"/>
      <c r="AD596" s="50"/>
      <c r="AE596" s="50"/>
      <c r="AF596" s="50"/>
      <c r="AG596" s="50"/>
      <c r="AH596" s="50"/>
      <c r="AI596" s="50"/>
      <c r="AJ596" s="50"/>
      <c r="AK596" s="50"/>
      <c r="AL596" s="50"/>
      <c r="AM596" s="50"/>
      <c r="AN596" s="50"/>
      <c r="AO596" s="50"/>
      <c r="AP596" s="50"/>
      <c r="AQ596" s="50"/>
      <c r="AR596" s="50"/>
      <c r="AS596" s="50"/>
      <c r="AT596" s="50"/>
      <c r="AU596" s="50"/>
      <c r="AV596" s="50"/>
      <c r="AW596" s="50"/>
      <c r="AX596" s="50"/>
      <c r="AY596" s="50"/>
      <c r="AZ596" s="50"/>
      <c r="BA596" s="50"/>
      <c r="BB596" s="50"/>
      <c r="BC596" s="50"/>
      <c r="BD596" s="50"/>
      <c r="BE596" s="50"/>
      <c r="BF596" s="50"/>
    </row>
    <row r="597" spans="28:58">
      <c r="AB597" s="50"/>
      <c r="AC597" s="50"/>
      <c r="AD597" s="50"/>
      <c r="AE597" s="50"/>
      <c r="AF597" s="50"/>
      <c r="AG597" s="50"/>
      <c r="AH597" s="50"/>
      <c r="AI597" s="50"/>
      <c r="AJ597" s="50"/>
      <c r="AK597" s="50"/>
      <c r="AL597" s="50"/>
      <c r="AM597" s="50"/>
      <c r="AN597" s="50"/>
      <c r="AO597" s="50"/>
      <c r="AP597" s="50"/>
      <c r="AQ597" s="50"/>
      <c r="AR597" s="50"/>
      <c r="AS597" s="50"/>
      <c r="AT597" s="50"/>
      <c r="AU597" s="50"/>
      <c r="AV597" s="50"/>
      <c r="AW597" s="50"/>
      <c r="AX597" s="50"/>
      <c r="AY597" s="50"/>
      <c r="AZ597" s="50"/>
      <c r="BA597" s="50"/>
      <c r="BB597" s="50"/>
      <c r="BC597" s="50"/>
      <c r="BD597" s="50"/>
      <c r="BE597" s="50"/>
      <c r="BF597" s="50"/>
    </row>
    <row r="598" spans="28:58">
      <c r="AB598" s="50"/>
      <c r="AC598" s="50"/>
      <c r="AD598" s="50"/>
      <c r="AE598" s="50"/>
      <c r="AF598" s="50"/>
      <c r="AG598" s="50"/>
      <c r="AH598" s="50"/>
      <c r="AI598" s="50"/>
      <c r="AJ598" s="50"/>
      <c r="AK598" s="50"/>
      <c r="AL598" s="50"/>
      <c r="AM598" s="50"/>
      <c r="AN598" s="50"/>
      <c r="AO598" s="50"/>
      <c r="AP598" s="50"/>
      <c r="AQ598" s="50"/>
      <c r="AR598" s="50"/>
      <c r="AS598" s="50"/>
      <c r="AT598" s="50"/>
      <c r="AU598" s="50"/>
      <c r="AV598" s="50"/>
      <c r="AW598" s="50"/>
      <c r="AX598" s="50"/>
      <c r="AY598" s="50"/>
      <c r="AZ598" s="50"/>
      <c r="BA598" s="50"/>
      <c r="BB598" s="50"/>
      <c r="BC598" s="50"/>
      <c r="BD598" s="50"/>
      <c r="BE598" s="50"/>
      <c r="BF598" s="50"/>
    </row>
    <row r="599" spans="28:58">
      <c r="AB599" s="50"/>
      <c r="AC599" s="50"/>
      <c r="AD599" s="50"/>
      <c r="AE599" s="50"/>
      <c r="AF599" s="50"/>
      <c r="AG599" s="50"/>
      <c r="AH599" s="50"/>
      <c r="AI599" s="50"/>
      <c r="AJ599" s="50"/>
      <c r="AK599" s="50"/>
      <c r="AL599" s="50"/>
      <c r="AM599" s="50"/>
      <c r="AN599" s="50"/>
      <c r="AO599" s="50"/>
      <c r="AP599" s="50"/>
      <c r="AQ599" s="50"/>
      <c r="AR599" s="50"/>
      <c r="AS599" s="50"/>
      <c r="AT599" s="50"/>
      <c r="AU599" s="50"/>
      <c r="AV599" s="50"/>
      <c r="AW599" s="50"/>
      <c r="AX599" s="50"/>
      <c r="AY599" s="50"/>
      <c r="AZ599" s="50"/>
      <c r="BA599" s="50"/>
      <c r="BB599" s="50"/>
      <c r="BC599" s="50"/>
      <c r="BD599" s="50"/>
      <c r="BE599" s="50"/>
      <c r="BF599" s="50"/>
    </row>
    <row r="600" spans="28:58">
      <c r="AB600" s="50"/>
      <c r="AC600" s="50"/>
      <c r="AD600" s="50"/>
      <c r="AE600" s="50"/>
      <c r="AF600" s="50"/>
      <c r="AG600" s="50"/>
      <c r="AH600" s="50"/>
      <c r="AI600" s="50"/>
      <c r="AJ600" s="50"/>
      <c r="AK600" s="50"/>
      <c r="AL600" s="50"/>
      <c r="AM600" s="50"/>
      <c r="AN600" s="50"/>
      <c r="AO600" s="50"/>
      <c r="AP600" s="50"/>
      <c r="AQ600" s="50"/>
      <c r="AR600" s="50"/>
      <c r="AS600" s="50"/>
      <c r="AT600" s="50"/>
      <c r="AU600" s="50"/>
      <c r="AV600" s="50"/>
      <c r="AW600" s="50"/>
      <c r="AX600" s="50"/>
      <c r="AY600" s="50"/>
      <c r="AZ600" s="50"/>
      <c r="BA600" s="50"/>
      <c r="BB600" s="50"/>
      <c r="BC600" s="50"/>
      <c r="BD600" s="50"/>
      <c r="BE600" s="50"/>
      <c r="BF600" s="50"/>
    </row>
    <row r="601" spans="28:58">
      <c r="AB601" s="50"/>
      <c r="AC601" s="50"/>
      <c r="AD601" s="50"/>
      <c r="AE601" s="50"/>
      <c r="AF601" s="50"/>
      <c r="AG601" s="50"/>
      <c r="AH601" s="50"/>
      <c r="AI601" s="50"/>
      <c r="AJ601" s="50"/>
      <c r="AK601" s="50"/>
      <c r="AL601" s="50"/>
      <c r="AM601" s="50"/>
      <c r="AN601" s="50"/>
      <c r="AO601" s="50"/>
      <c r="AP601" s="50"/>
      <c r="AQ601" s="50"/>
      <c r="AR601" s="50"/>
      <c r="AS601" s="50"/>
      <c r="AT601" s="50"/>
      <c r="AU601" s="50"/>
      <c r="AV601" s="50"/>
      <c r="AW601" s="50"/>
      <c r="AX601" s="50"/>
      <c r="AY601" s="50"/>
      <c r="AZ601" s="50"/>
      <c r="BA601" s="50"/>
      <c r="BB601" s="50"/>
      <c r="BC601" s="50"/>
      <c r="BD601" s="50"/>
      <c r="BE601" s="50"/>
      <c r="BF601" s="50"/>
    </row>
    <row r="602" spans="28:58">
      <c r="AB602" s="50"/>
      <c r="AC602" s="50"/>
      <c r="AD602" s="50"/>
      <c r="AE602" s="50"/>
      <c r="AF602" s="50"/>
      <c r="AG602" s="50"/>
      <c r="AH602" s="50"/>
      <c r="AI602" s="50"/>
      <c r="AJ602" s="50"/>
      <c r="AK602" s="50"/>
      <c r="AL602" s="50"/>
      <c r="AM602" s="50"/>
      <c r="AN602" s="50"/>
      <c r="AO602" s="50"/>
      <c r="AP602" s="50"/>
      <c r="AQ602" s="50"/>
      <c r="AR602" s="50"/>
      <c r="AS602" s="50"/>
      <c r="AT602" s="50"/>
      <c r="AU602" s="50"/>
      <c r="AV602" s="50"/>
      <c r="AW602" s="50"/>
      <c r="AX602" s="50"/>
      <c r="AY602" s="50"/>
      <c r="AZ602" s="50"/>
      <c r="BA602" s="50"/>
      <c r="BB602" s="50"/>
      <c r="BC602" s="50"/>
      <c r="BD602" s="50"/>
      <c r="BE602" s="50"/>
      <c r="BF602" s="50"/>
    </row>
    <row r="603" spans="28:58">
      <c r="AB603" s="50"/>
      <c r="AC603" s="50"/>
      <c r="AD603" s="50"/>
      <c r="AE603" s="50"/>
      <c r="AF603" s="50"/>
      <c r="AG603" s="50"/>
      <c r="AH603" s="50"/>
      <c r="AI603" s="50"/>
      <c r="AJ603" s="50"/>
      <c r="AK603" s="50"/>
      <c r="AL603" s="50"/>
      <c r="AM603" s="50"/>
      <c r="AN603" s="50"/>
      <c r="AO603" s="50"/>
      <c r="AP603" s="50"/>
      <c r="AQ603" s="50"/>
      <c r="AR603" s="50"/>
      <c r="AS603" s="50"/>
      <c r="AT603" s="50"/>
      <c r="AU603" s="50"/>
      <c r="AV603" s="50"/>
      <c r="AW603" s="50"/>
      <c r="AX603" s="50"/>
      <c r="AY603" s="50"/>
      <c r="AZ603" s="50"/>
      <c r="BA603" s="50"/>
      <c r="BB603" s="50"/>
      <c r="BC603" s="50"/>
      <c r="BD603" s="50"/>
      <c r="BE603" s="50"/>
      <c r="BF603" s="50"/>
    </row>
    <row r="604" spans="28:58">
      <c r="AB604" s="50"/>
      <c r="AC604" s="50"/>
      <c r="AD604" s="50"/>
      <c r="AE604" s="50"/>
      <c r="AF604" s="50"/>
      <c r="AG604" s="50"/>
      <c r="AH604" s="50"/>
      <c r="AI604" s="50"/>
      <c r="AJ604" s="50"/>
      <c r="AK604" s="50"/>
      <c r="AL604" s="50"/>
      <c r="AM604" s="50"/>
      <c r="AN604" s="50"/>
      <c r="AO604" s="50"/>
      <c r="AP604" s="50"/>
      <c r="AQ604" s="50"/>
      <c r="AR604" s="50"/>
      <c r="AS604" s="50"/>
      <c r="AT604" s="50"/>
      <c r="AU604" s="50"/>
      <c r="AV604" s="50"/>
      <c r="AW604" s="50"/>
      <c r="AX604" s="50"/>
      <c r="AY604" s="50"/>
      <c r="AZ604" s="50"/>
      <c r="BA604" s="50"/>
      <c r="BB604" s="50"/>
      <c r="BC604" s="50"/>
      <c r="BD604" s="50"/>
      <c r="BE604" s="50"/>
      <c r="BF604" s="50"/>
    </row>
    <row r="605" spans="28:58">
      <c r="AB605" s="50"/>
      <c r="AC605" s="50"/>
      <c r="AD605" s="50"/>
      <c r="AE605" s="50"/>
      <c r="AF605" s="50"/>
      <c r="AG605" s="50"/>
      <c r="AH605" s="50"/>
      <c r="AI605" s="50"/>
      <c r="AJ605" s="50"/>
      <c r="AK605" s="50"/>
      <c r="AL605" s="50"/>
      <c r="AM605" s="50"/>
      <c r="AN605" s="50"/>
      <c r="AO605" s="50"/>
      <c r="AP605" s="50"/>
      <c r="AQ605" s="50"/>
      <c r="AR605" s="50"/>
      <c r="AS605" s="50"/>
      <c r="AT605" s="50"/>
      <c r="AU605" s="50"/>
      <c r="AV605" s="50"/>
      <c r="AW605" s="50"/>
      <c r="AX605" s="50"/>
      <c r="AY605" s="50"/>
      <c r="AZ605" s="50"/>
      <c r="BA605" s="50"/>
      <c r="BB605" s="50"/>
      <c r="BC605" s="50"/>
      <c r="BD605" s="50"/>
      <c r="BE605" s="50"/>
      <c r="BF605" s="50"/>
    </row>
    <row r="606" spans="28:58">
      <c r="AB606" s="50"/>
      <c r="AC606" s="50"/>
      <c r="AD606" s="50"/>
      <c r="AE606" s="50"/>
      <c r="AF606" s="50"/>
      <c r="AG606" s="50"/>
      <c r="AH606" s="50"/>
      <c r="AI606" s="50"/>
      <c r="AJ606" s="50"/>
      <c r="AK606" s="50"/>
      <c r="AL606" s="50"/>
      <c r="AM606" s="50"/>
      <c r="AN606" s="50"/>
      <c r="AO606" s="50"/>
      <c r="AP606" s="50"/>
      <c r="AQ606" s="50"/>
      <c r="AR606" s="50"/>
      <c r="AS606" s="50"/>
      <c r="AT606" s="50"/>
      <c r="AU606" s="50"/>
      <c r="AV606" s="50"/>
      <c r="AW606" s="50"/>
      <c r="AX606" s="50"/>
      <c r="AY606" s="50"/>
      <c r="AZ606" s="50"/>
      <c r="BA606" s="50"/>
      <c r="BB606" s="50"/>
      <c r="BC606" s="50"/>
      <c r="BD606" s="50"/>
      <c r="BE606" s="50"/>
      <c r="BF606" s="50"/>
    </row>
    <row r="607" spans="28:58">
      <c r="AB607" s="50"/>
      <c r="AC607" s="50"/>
      <c r="AD607" s="50"/>
      <c r="AE607" s="50"/>
      <c r="AF607" s="50"/>
      <c r="AG607" s="50"/>
      <c r="AH607" s="50"/>
      <c r="AI607" s="50"/>
      <c r="AJ607" s="50"/>
      <c r="AK607" s="50"/>
      <c r="AL607" s="50"/>
      <c r="AM607" s="50"/>
      <c r="AN607" s="50"/>
      <c r="AO607" s="50"/>
      <c r="AP607" s="50"/>
      <c r="AQ607" s="50"/>
      <c r="AR607" s="50"/>
      <c r="AS607" s="50"/>
      <c r="AT607" s="50"/>
      <c r="AU607" s="50"/>
      <c r="AV607" s="50"/>
      <c r="AW607" s="50"/>
      <c r="AX607" s="50"/>
      <c r="AY607" s="50"/>
      <c r="AZ607" s="50"/>
      <c r="BA607" s="50"/>
      <c r="BB607" s="50"/>
      <c r="BC607" s="50"/>
      <c r="BD607" s="50"/>
      <c r="BE607" s="50"/>
      <c r="BF607" s="50"/>
    </row>
    <row r="608" spans="28:58">
      <c r="AB608" s="50"/>
      <c r="AC608" s="50"/>
      <c r="AD608" s="50"/>
      <c r="AE608" s="50"/>
      <c r="AF608" s="50"/>
      <c r="AG608" s="50"/>
      <c r="AH608" s="50"/>
      <c r="AI608" s="50"/>
      <c r="AJ608" s="50"/>
      <c r="AK608" s="50"/>
      <c r="AL608" s="50"/>
      <c r="AM608" s="50"/>
      <c r="AN608" s="50"/>
      <c r="AO608" s="50"/>
      <c r="AP608" s="50"/>
      <c r="AQ608" s="50"/>
      <c r="AR608" s="50"/>
      <c r="AS608" s="50"/>
      <c r="AT608" s="50"/>
      <c r="AU608" s="50"/>
      <c r="AV608" s="50"/>
      <c r="AW608" s="50"/>
      <c r="AX608" s="50"/>
      <c r="AY608" s="50"/>
      <c r="AZ608" s="50"/>
      <c r="BA608" s="50"/>
      <c r="BB608" s="50"/>
      <c r="BC608" s="50"/>
      <c r="BD608" s="50"/>
      <c r="BE608" s="50"/>
      <c r="BF608" s="50"/>
    </row>
    <row r="609" spans="28:58">
      <c r="AB609" s="50"/>
      <c r="AC609" s="50"/>
      <c r="AD609" s="50"/>
      <c r="AE609" s="50"/>
      <c r="AF609" s="50"/>
      <c r="AG609" s="50"/>
      <c r="AH609" s="50"/>
      <c r="AI609" s="50"/>
      <c r="AJ609" s="50"/>
      <c r="AK609" s="50"/>
      <c r="AL609" s="50"/>
      <c r="AM609" s="50"/>
      <c r="AN609" s="50"/>
      <c r="AO609" s="50"/>
      <c r="AP609" s="50"/>
      <c r="AQ609" s="50"/>
      <c r="AR609" s="50"/>
      <c r="AS609" s="50"/>
      <c r="AT609" s="50"/>
      <c r="AU609" s="50"/>
      <c r="AV609" s="50"/>
      <c r="AW609" s="50"/>
      <c r="AX609" s="50"/>
      <c r="AY609" s="50"/>
      <c r="AZ609" s="50"/>
      <c r="BA609" s="50"/>
      <c r="BB609" s="50"/>
      <c r="BC609" s="50"/>
      <c r="BD609" s="50"/>
      <c r="BE609" s="50"/>
      <c r="BF609" s="50"/>
    </row>
    <row r="610" spans="28:58">
      <c r="AB610" s="50"/>
      <c r="AC610" s="50"/>
      <c r="AD610" s="50"/>
      <c r="AE610" s="50"/>
      <c r="AF610" s="50"/>
      <c r="AG610" s="50"/>
      <c r="AH610" s="50"/>
      <c r="AI610" s="50"/>
      <c r="AJ610" s="50"/>
      <c r="AK610" s="50"/>
      <c r="AL610" s="50"/>
      <c r="AM610" s="50"/>
      <c r="AN610" s="50"/>
      <c r="AO610" s="50"/>
      <c r="AP610" s="50"/>
      <c r="AQ610" s="50"/>
      <c r="AR610" s="50"/>
      <c r="AS610" s="50"/>
      <c r="AT610" s="50"/>
      <c r="AU610" s="50"/>
      <c r="AV610" s="50"/>
      <c r="AW610" s="50"/>
      <c r="AX610" s="50"/>
      <c r="AY610" s="50"/>
      <c r="AZ610" s="50"/>
      <c r="BA610" s="50"/>
      <c r="BB610" s="50"/>
      <c r="BC610" s="50"/>
      <c r="BD610" s="50"/>
      <c r="BE610" s="50"/>
      <c r="BF610" s="50"/>
    </row>
    <row r="611" spans="28:58">
      <c r="AB611" s="50"/>
      <c r="AC611" s="50"/>
      <c r="AD611" s="50"/>
      <c r="AE611" s="50"/>
      <c r="AF611" s="50"/>
      <c r="AG611" s="50"/>
      <c r="AH611" s="50"/>
      <c r="AI611" s="50"/>
      <c r="AJ611" s="50"/>
      <c r="AK611" s="50"/>
      <c r="AL611" s="50"/>
      <c r="AM611" s="50"/>
      <c r="AN611" s="50"/>
      <c r="AO611" s="50"/>
      <c r="AP611" s="50"/>
      <c r="AQ611" s="50"/>
      <c r="AR611" s="50"/>
      <c r="AS611" s="50"/>
      <c r="AT611" s="50"/>
      <c r="AU611" s="50"/>
      <c r="AV611" s="50"/>
      <c r="AW611" s="50"/>
      <c r="AX611" s="50"/>
      <c r="AY611" s="50"/>
      <c r="AZ611" s="50"/>
      <c r="BA611" s="50"/>
      <c r="BB611" s="50"/>
      <c r="BC611" s="50"/>
      <c r="BD611" s="50"/>
      <c r="BE611" s="50"/>
      <c r="BF611" s="50"/>
    </row>
    <row r="612" spans="28:58">
      <c r="AB612" s="50"/>
      <c r="AC612" s="50"/>
      <c r="AD612" s="50"/>
      <c r="AE612" s="50"/>
      <c r="AF612" s="50"/>
      <c r="AG612" s="50"/>
      <c r="AH612" s="50"/>
      <c r="AI612" s="50"/>
      <c r="AJ612" s="50"/>
      <c r="AK612" s="50"/>
      <c r="AL612" s="50"/>
      <c r="AM612" s="50"/>
      <c r="AN612" s="50"/>
      <c r="AO612" s="50"/>
      <c r="AP612" s="50"/>
      <c r="AQ612" s="50"/>
      <c r="AR612" s="50"/>
      <c r="AS612" s="50"/>
      <c r="AT612" s="50"/>
      <c r="AU612" s="50"/>
      <c r="AV612" s="50"/>
      <c r="AW612" s="50"/>
      <c r="AX612" s="50"/>
      <c r="AY612" s="50"/>
      <c r="AZ612" s="50"/>
      <c r="BA612" s="50"/>
      <c r="BB612" s="50"/>
      <c r="BC612" s="50"/>
      <c r="BD612" s="50"/>
      <c r="BE612" s="50"/>
      <c r="BF612" s="50"/>
    </row>
    <row r="613" spans="28:58">
      <c r="AB613" s="50"/>
      <c r="AC613" s="50"/>
      <c r="AD613" s="50"/>
      <c r="AE613" s="50"/>
      <c r="AF613" s="50"/>
      <c r="AG613" s="50"/>
      <c r="AH613" s="50"/>
      <c r="AI613" s="50"/>
      <c r="AJ613" s="50"/>
      <c r="AK613" s="50"/>
      <c r="AL613" s="50"/>
      <c r="AM613" s="50"/>
      <c r="AN613" s="50"/>
      <c r="AO613" s="50"/>
      <c r="AP613" s="50"/>
      <c r="AQ613" s="50"/>
      <c r="AR613" s="50"/>
      <c r="AS613" s="50"/>
      <c r="AT613" s="50"/>
      <c r="AU613" s="50"/>
      <c r="AV613" s="50"/>
      <c r="AW613" s="50"/>
      <c r="AX613" s="50"/>
      <c r="AY613" s="50"/>
      <c r="AZ613" s="50"/>
      <c r="BA613" s="50"/>
      <c r="BB613" s="50"/>
      <c r="BC613" s="50"/>
      <c r="BD613" s="50"/>
      <c r="BE613" s="50"/>
      <c r="BF613" s="50"/>
    </row>
    <row r="614" spans="28:58">
      <c r="AB614" s="50"/>
      <c r="AC614" s="50"/>
      <c r="AD614" s="50"/>
      <c r="AE614" s="50"/>
      <c r="AF614" s="50"/>
      <c r="AG614" s="50"/>
      <c r="AH614" s="50"/>
      <c r="AI614" s="50"/>
      <c r="AJ614" s="50"/>
      <c r="AK614" s="50"/>
      <c r="AL614" s="50"/>
      <c r="AM614" s="50"/>
      <c r="AN614" s="50"/>
      <c r="AO614" s="50"/>
      <c r="AP614" s="50"/>
      <c r="AQ614" s="50"/>
      <c r="AR614" s="50"/>
      <c r="AS614" s="50"/>
      <c r="AT614" s="50"/>
      <c r="AU614" s="50"/>
      <c r="AV614" s="50"/>
      <c r="AW614" s="50"/>
      <c r="AX614" s="50"/>
      <c r="AY614" s="50"/>
      <c r="AZ614" s="50"/>
      <c r="BA614" s="50"/>
      <c r="BB614" s="50"/>
      <c r="BC614" s="50"/>
      <c r="BD614" s="50"/>
      <c r="BE614" s="50"/>
      <c r="BF614" s="50"/>
    </row>
    <row r="615" spans="28:58">
      <c r="AB615" s="50"/>
      <c r="AC615" s="50"/>
      <c r="AD615" s="50"/>
      <c r="AE615" s="50"/>
      <c r="AF615" s="50"/>
      <c r="AG615" s="50"/>
      <c r="AH615" s="50"/>
      <c r="AI615" s="50"/>
      <c r="AJ615" s="50"/>
      <c r="AK615" s="50"/>
      <c r="AL615" s="50"/>
      <c r="AM615" s="50"/>
      <c r="AN615" s="50"/>
      <c r="AO615" s="50"/>
      <c r="AP615" s="50"/>
      <c r="AQ615" s="50"/>
      <c r="AR615" s="50"/>
      <c r="AS615" s="50"/>
      <c r="AT615" s="50"/>
      <c r="AU615" s="50"/>
      <c r="AV615" s="50"/>
      <c r="AW615" s="50"/>
      <c r="AX615" s="50"/>
      <c r="AY615" s="50"/>
      <c r="AZ615" s="50"/>
      <c r="BA615" s="50"/>
      <c r="BB615" s="50"/>
      <c r="BC615" s="50"/>
      <c r="BD615" s="50"/>
      <c r="BE615" s="50"/>
      <c r="BF615" s="50"/>
    </row>
    <row r="616" spans="28:58">
      <c r="AB616" s="50"/>
      <c r="AC616" s="50"/>
      <c r="AD616" s="50"/>
      <c r="AE616" s="50"/>
      <c r="AF616" s="50"/>
      <c r="AG616" s="50"/>
      <c r="AH616" s="50"/>
      <c r="AI616" s="50"/>
      <c r="AJ616" s="50"/>
      <c r="AK616" s="50"/>
      <c r="AL616" s="50"/>
      <c r="AM616" s="50"/>
      <c r="AN616" s="50"/>
      <c r="AO616" s="50"/>
      <c r="AP616" s="50"/>
      <c r="AQ616" s="50"/>
      <c r="AR616" s="50"/>
      <c r="AS616" s="50"/>
      <c r="AT616" s="50"/>
      <c r="AU616" s="50"/>
      <c r="AV616" s="50"/>
      <c r="AW616" s="50"/>
      <c r="AX616" s="50"/>
      <c r="AY616" s="50"/>
      <c r="AZ616" s="50"/>
      <c r="BA616" s="50"/>
      <c r="BB616" s="50"/>
      <c r="BC616" s="50"/>
      <c r="BD616" s="50"/>
      <c r="BE616" s="50"/>
      <c r="BF616" s="50"/>
    </row>
    <row r="617" spans="28:58">
      <c r="AB617" s="50"/>
      <c r="AC617" s="50"/>
      <c r="AD617" s="50"/>
      <c r="AE617" s="50"/>
      <c r="AF617" s="50"/>
      <c r="AG617" s="50"/>
      <c r="AH617" s="50"/>
      <c r="AI617" s="50"/>
      <c r="AJ617" s="50"/>
      <c r="AK617" s="50"/>
      <c r="AL617" s="50"/>
      <c r="AM617" s="50"/>
      <c r="AN617" s="50"/>
      <c r="AO617" s="50"/>
      <c r="AP617" s="50"/>
      <c r="AQ617" s="50"/>
      <c r="AR617" s="50"/>
      <c r="AS617" s="50"/>
      <c r="AT617" s="50"/>
      <c r="AU617" s="50"/>
      <c r="AV617" s="50"/>
      <c r="AW617" s="50"/>
      <c r="AX617" s="50"/>
      <c r="AY617" s="50"/>
      <c r="AZ617" s="50"/>
      <c r="BA617" s="50"/>
      <c r="BB617" s="50"/>
      <c r="BC617" s="50"/>
      <c r="BD617" s="50"/>
      <c r="BE617" s="50"/>
      <c r="BF617" s="50"/>
    </row>
    <row r="618" spans="28:58">
      <c r="AB618" s="50"/>
      <c r="AC618" s="50"/>
      <c r="AD618" s="50"/>
      <c r="AE618" s="50"/>
      <c r="AF618" s="50"/>
      <c r="AG618" s="50"/>
      <c r="AH618" s="50"/>
      <c r="AI618" s="50"/>
      <c r="AJ618" s="50"/>
      <c r="AK618" s="50"/>
      <c r="AL618" s="50"/>
      <c r="AM618" s="50"/>
      <c r="AN618" s="50"/>
      <c r="AO618" s="50"/>
      <c r="AP618" s="50"/>
      <c r="AQ618" s="50"/>
      <c r="AR618" s="50"/>
      <c r="AS618" s="50"/>
      <c r="AT618" s="50"/>
      <c r="AU618" s="50"/>
      <c r="AV618" s="50"/>
      <c r="AW618" s="50"/>
      <c r="AX618" s="50"/>
      <c r="AY618" s="50"/>
      <c r="AZ618" s="50"/>
      <c r="BA618" s="50"/>
      <c r="BB618" s="50"/>
      <c r="BC618" s="50"/>
      <c r="BD618" s="50"/>
      <c r="BE618" s="50"/>
      <c r="BF618" s="50"/>
    </row>
    <row r="619" spans="28:58">
      <c r="AB619" s="50"/>
      <c r="AC619" s="50"/>
      <c r="AD619" s="50"/>
      <c r="AE619" s="50"/>
      <c r="AF619" s="50"/>
      <c r="AG619" s="50"/>
      <c r="AH619" s="50"/>
      <c r="AI619" s="50"/>
      <c r="AJ619" s="50"/>
      <c r="AK619" s="50"/>
      <c r="AL619" s="50"/>
      <c r="AM619" s="50"/>
      <c r="AN619" s="50"/>
      <c r="AO619" s="50"/>
      <c r="AP619" s="50"/>
      <c r="AQ619" s="50"/>
      <c r="AR619" s="50"/>
      <c r="AS619" s="50"/>
      <c r="AT619" s="50"/>
      <c r="AU619" s="50"/>
      <c r="AV619" s="50"/>
      <c r="AW619" s="50"/>
      <c r="AX619" s="50"/>
      <c r="AY619" s="50"/>
      <c r="AZ619" s="50"/>
      <c r="BA619" s="50"/>
      <c r="BB619" s="50"/>
      <c r="BC619" s="50"/>
      <c r="BD619" s="50"/>
      <c r="BE619" s="50"/>
      <c r="BF619" s="50"/>
    </row>
    <row r="620" spans="28:58">
      <c r="AB620" s="50"/>
      <c r="AC620" s="50"/>
      <c r="AD620" s="50"/>
      <c r="AE620" s="50"/>
      <c r="AF620" s="50"/>
      <c r="AG620" s="50"/>
      <c r="AH620" s="50"/>
      <c r="AI620" s="50"/>
      <c r="AJ620" s="50"/>
      <c r="AK620" s="50"/>
      <c r="AL620" s="50"/>
      <c r="AM620" s="50"/>
      <c r="AN620" s="50"/>
      <c r="AO620" s="50"/>
      <c r="AP620" s="50"/>
      <c r="AQ620" s="50"/>
      <c r="AR620" s="50"/>
      <c r="AS620" s="50"/>
      <c r="AT620" s="50"/>
      <c r="AU620" s="50"/>
      <c r="AV620" s="50"/>
      <c r="AW620" s="50"/>
      <c r="AX620" s="50"/>
      <c r="AY620" s="50"/>
      <c r="AZ620" s="50"/>
      <c r="BA620" s="50"/>
      <c r="BB620" s="50"/>
      <c r="BC620" s="50"/>
      <c r="BD620" s="50"/>
      <c r="BE620" s="50"/>
      <c r="BF620" s="50"/>
    </row>
    <row r="621" spans="28:58">
      <c r="AB621" s="50"/>
      <c r="AC621" s="50"/>
      <c r="AD621" s="50"/>
      <c r="AE621" s="50"/>
      <c r="AF621" s="50"/>
      <c r="AG621" s="50"/>
      <c r="AH621" s="50"/>
      <c r="AI621" s="50"/>
      <c r="AJ621" s="50"/>
      <c r="AK621" s="50"/>
      <c r="AL621" s="50"/>
      <c r="AM621" s="50"/>
      <c r="AN621" s="50"/>
      <c r="AO621" s="50"/>
      <c r="AP621" s="50"/>
      <c r="AQ621" s="50"/>
      <c r="AR621" s="50"/>
      <c r="AS621" s="50"/>
      <c r="AT621" s="50"/>
      <c r="AU621" s="50"/>
      <c r="AV621" s="50"/>
      <c r="AW621" s="50"/>
      <c r="AX621" s="50"/>
      <c r="AY621" s="50"/>
      <c r="AZ621" s="50"/>
      <c r="BA621" s="50"/>
      <c r="BB621" s="50"/>
      <c r="BC621" s="50"/>
      <c r="BD621" s="50"/>
      <c r="BE621" s="50"/>
      <c r="BF621" s="50"/>
    </row>
    <row r="622" spans="28:58">
      <c r="AB622" s="50"/>
      <c r="AC622" s="50"/>
      <c r="AD622" s="50"/>
      <c r="AE622" s="50"/>
      <c r="AF622" s="50"/>
      <c r="AG622" s="50"/>
      <c r="AH622" s="50"/>
      <c r="AI622" s="50"/>
      <c r="AJ622" s="50"/>
      <c r="AK622" s="50"/>
      <c r="AL622" s="50"/>
      <c r="AM622" s="50"/>
      <c r="AN622" s="50"/>
      <c r="AO622" s="50"/>
      <c r="AP622" s="50"/>
      <c r="AQ622" s="50"/>
      <c r="AR622" s="50"/>
      <c r="AS622" s="50"/>
      <c r="AT622" s="50"/>
      <c r="AU622" s="50"/>
      <c r="AV622" s="50"/>
      <c r="AW622" s="50"/>
      <c r="AX622" s="50"/>
      <c r="AY622" s="50"/>
      <c r="AZ622" s="50"/>
      <c r="BA622" s="50"/>
      <c r="BB622" s="50"/>
      <c r="BC622" s="50"/>
      <c r="BD622" s="50"/>
      <c r="BE622" s="50"/>
      <c r="BF622" s="50"/>
    </row>
    <row r="623" spans="28:58">
      <c r="AB623" s="50"/>
      <c r="AC623" s="50"/>
      <c r="AD623" s="50"/>
      <c r="AE623" s="50"/>
      <c r="AF623" s="50"/>
      <c r="AG623" s="50"/>
      <c r="AH623" s="50"/>
      <c r="AI623" s="50"/>
      <c r="AJ623" s="50"/>
      <c r="AK623" s="50"/>
      <c r="AL623" s="50"/>
      <c r="AM623" s="50"/>
      <c r="AN623" s="50"/>
      <c r="AO623" s="50"/>
      <c r="AP623" s="50"/>
      <c r="AQ623" s="50"/>
      <c r="AR623" s="50"/>
      <c r="AS623" s="50"/>
      <c r="AT623" s="50"/>
      <c r="AU623" s="50"/>
      <c r="AV623" s="50"/>
      <c r="AW623" s="50"/>
      <c r="AX623" s="50"/>
      <c r="AY623" s="50"/>
      <c r="AZ623" s="50"/>
      <c r="BA623" s="50"/>
      <c r="BB623" s="50"/>
      <c r="BC623" s="50"/>
      <c r="BD623" s="50"/>
      <c r="BE623" s="50"/>
      <c r="BF623" s="50"/>
    </row>
    <row r="624" spans="28:58">
      <c r="AB624" s="50"/>
      <c r="AC624" s="50"/>
      <c r="AD624" s="50"/>
      <c r="AE624" s="50"/>
      <c r="AF624" s="50"/>
      <c r="AG624" s="50"/>
      <c r="AH624" s="50"/>
      <c r="AI624" s="50"/>
      <c r="AJ624" s="50"/>
      <c r="AK624" s="50"/>
      <c r="AL624" s="50"/>
      <c r="AM624" s="50"/>
      <c r="AN624" s="50"/>
      <c r="AO624" s="50"/>
      <c r="AP624" s="50"/>
      <c r="AQ624" s="50"/>
      <c r="AR624" s="50"/>
      <c r="AS624" s="50"/>
      <c r="AT624" s="50"/>
      <c r="AU624" s="50"/>
      <c r="AV624" s="50"/>
      <c r="AW624" s="50"/>
      <c r="AX624" s="50"/>
      <c r="AY624" s="50"/>
      <c r="AZ624" s="50"/>
      <c r="BA624" s="50"/>
      <c r="BB624" s="50"/>
      <c r="BC624" s="50"/>
      <c r="BD624" s="50"/>
      <c r="BE624" s="50"/>
      <c r="BF624" s="50"/>
    </row>
    <row r="625" spans="28:58">
      <c r="AB625" s="50"/>
      <c r="AC625" s="50"/>
      <c r="AD625" s="50"/>
      <c r="AE625" s="50"/>
      <c r="AF625" s="50"/>
      <c r="AG625" s="50"/>
      <c r="AH625" s="50"/>
      <c r="AI625" s="50"/>
      <c r="AJ625" s="50"/>
      <c r="AK625" s="50"/>
      <c r="AL625" s="50"/>
      <c r="AM625" s="50"/>
      <c r="AN625" s="50"/>
      <c r="AO625" s="50"/>
      <c r="AP625" s="50"/>
      <c r="AQ625" s="50"/>
      <c r="AR625" s="50"/>
      <c r="AS625" s="50"/>
      <c r="AT625" s="50"/>
      <c r="AU625" s="50"/>
      <c r="AV625" s="50"/>
      <c r="AW625" s="50"/>
      <c r="AX625" s="50"/>
      <c r="AY625" s="50"/>
      <c r="AZ625" s="50"/>
      <c r="BA625" s="50"/>
      <c r="BB625" s="50"/>
      <c r="BC625" s="50"/>
      <c r="BD625" s="50"/>
      <c r="BE625" s="50"/>
      <c r="BF625" s="50"/>
    </row>
    <row r="626" spans="28:58">
      <c r="AB626" s="50"/>
      <c r="AC626" s="50"/>
      <c r="AD626" s="50"/>
      <c r="AE626" s="50"/>
      <c r="AF626" s="50"/>
      <c r="AG626" s="50"/>
      <c r="AH626" s="50"/>
      <c r="AI626" s="50"/>
      <c r="AJ626" s="50"/>
      <c r="AK626" s="50"/>
      <c r="AL626" s="50"/>
      <c r="AM626" s="50"/>
      <c r="AN626" s="50"/>
      <c r="AO626" s="50"/>
      <c r="AP626" s="50"/>
      <c r="AQ626" s="50"/>
      <c r="AR626" s="50"/>
      <c r="AS626" s="50"/>
      <c r="AT626" s="50"/>
      <c r="AU626" s="50"/>
      <c r="AV626" s="50"/>
      <c r="AW626" s="50"/>
      <c r="AX626" s="50"/>
      <c r="AY626" s="50"/>
      <c r="AZ626" s="50"/>
      <c r="BA626" s="50"/>
      <c r="BB626" s="50"/>
      <c r="BC626" s="50"/>
      <c r="BD626" s="50"/>
      <c r="BE626" s="50"/>
      <c r="BF626" s="50"/>
    </row>
    <row r="627" spans="28:58">
      <c r="AB627" s="50"/>
      <c r="AC627" s="50"/>
      <c r="AD627" s="50"/>
      <c r="AE627" s="50"/>
      <c r="AF627" s="50"/>
      <c r="AG627" s="50"/>
      <c r="AH627" s="50"/>
      <c r="AI627" s="50"/>
      <c r="AJ627" s="50"/>
      <c r="AK627" s="50"/>
      <c r="AL627" s="50"/>
      <c r="AM627" s="50"/>
      <c r="AN627" s="50"/>
      <c r="AO627" s="50"/>
      <c r="AP627" s="50"/>
      <c r="AQ627" s="50"/>
      <c r="AR627" s="50"/>
      <c r="AS627" s="50"/>
      <c r="AT627" s="50"/>
      <c r="AU627" s="50"/>
      <c r="AV627" s="50"/>
      <c r="AW627" s="50"/>
      <c r="AX627" s="50"/>
      <c r="AY627" s="50"/>
      <c r="AZ627" s="50"/>
      <c r="BA627" s="50"/>
      <c r="BB627" s="50"/>
      <c r="BC627" s="50"/>
      <c r="BD627" s="50"/>
      <c r="BE627" s="50"/>
      <c r="BF627" s="50"/>
    </row>
    <row r="628" spans="28:58">
      <c r="AB628" s="50"/>
      <c r="AC628" s="50"/>
      <c r="AD628" s="50"/>
      <c r="AE628" s="50"/>
      <c r="AF628" s="50"/>
      <c r="AG628" s="50"/>
      <c r="AH628" s="50"/>
      <c r="AI628" s="50"/>
      <c r="AJ628" s="50"/>
      <c r="AK628" s="50"/>
      <c r="AL628" s="50"/>
      <c r="AM628" s="50"/>
      <c r="AN628" s="50"/>
      <c r="AO628" s="50"/>
      <c r="AP628" s="50"/>
      <c r="AQ628" s="50"/>
      <c r="AR628" s="50"/>
      <c r="AS628" s="50"/>
      <c r="AT628" s="50"/>
      <c r="AU628" s="50"/>
      <c r="AV628" s="50"/>
      <c r="AW628" s="50"/>
      <c r="AX628" s="50"/>
      <c r="AY628" s="50"/>
      <c r="AZ628" s="50"/>
      <c r="BA628" s="50"/>
      <c r="BB628" s="50"/>
      <c r="BC628" s="50"/>
      <c r="BD628" s="50"/>
      <c r="BE628" s="50"/>
      <c r="BF628" s="50"/>
    </row>
    <row r="629" spans="28:58">
      <c r="AB629" s="50"/>
      <c r="AC629" s="50"/>
      <c r="AD629" s="50"/>
      <c r="AE629" s="50"/>
      <c r="AF629" s="50"/>
      <c r="AG629" s="50"/>
      <c r="AH629" s="50"/>
      <c r="AI629" s="50"/>
      <c r="AJ629" s="50"/>
      <c r="AK629" s="50"/>
      <c r="AL629" s="50"/>
      <c r="AM629" s="50"/>
      <c r="AN629" s="50"/>
      <c r="AO629" s="50"/>
      <c r="AP629" s="50"/>
      <c r="AQ629" s="50"/>
      <c r="AR629" s="50"/>
      <c r="AS629" s="50"/>
      <c r="AT629" s="50"/>
      <c r="AU629" s="50"/>
      <c r="AV629" s="50"/>
      <c r="AW629" s="50"/>
      <c r="AX629" s="50"/>
      <c r="AY629" s="50"/>
      <c r="AZ629" s="50"/>
      <c r="BA629" s="50"/>
      <c r="BB629" s="50"/>
      <c r="BC629" s="50"/>
      <c r="BD629" s="50"/>
      <c r="BE629" s="50"/>
      <c r="BF629" s="50"/>
    </row>
    <row r="630" spans="28:58">
      <c r="AB630" s="50"/>
      <c r="AC630" s="50"/>
      <c r="AD630" s="50"/>
      <c r="AE630" s="50"/>
      <c r="AF630" s="50"/>
      <c r="AG630" s="50"/>
      <c r="AH630" s="50"/>
      <c r="AI630" s="50"/>
      <c r="AJ630" s="50"/>
      <c r="AK630" s="50"/>
      <c r="AL630" s="50"/>
      <c r="AM630" s="50"/>
      <c r="AN630" s="50"/>
      <c r="AO630" s="50"/>
      <c r="AP630" s="50"/>
      <c r="AQ630" s="50"/>
      <c r="AR630" s="50"/>
      <c r="AS630" s="50"/>
      <c r="AT630" s="50"/>
      <c r="AU630" s="50"/>
      <c r="AV630" s="50"/>
      <c r="AW630" s="50"/>
      <c r="AX630" s="50"/>
      <c r="AY630" s="50"/>
      <c r="AZ630" s="50"/>
      <c r="BA630" s="50"/>
      <c r="BB630" s="50"/>
      <c r="BC630" s="50"/>
      <c r="BD630" s="50"/>
      <c r="BE630" s="50"/>
      <c r="BF630" s="50"/>
    </row>
    <row r="631" spans="28:58">
      <c r="AB631" s="50"/>
      <c r="AC631" s="50"/>
      <c r="AD631" s="50"/>
      <c r="AE631" s="50"/>
      <c r="AF631" s="50"/>
      <c r="AG631" s="50"/>
      <c r="AH631" s="50"/>
      <c r="AI631" s="50"/>
      <c r="AJ631" s="50"/>
      <c r="AK631" s="50"/>
      <c r="AL631" s="50"/>
      <c r="AM631" s="50"/>
      <c r="AN631" s="50"/>
      <c r="AO631" s="50"/>
      <c r="AP631" s="50"/>
      <c r="AQ631" s="50"/>
      <c r="AR631" s="50"/>
      <c r="AS631" s="50"/>
      <c r="AT631" s="50"/>
      <c r="AU631" s="50"/>
      <c r="AV631" s="50"/>
      <c r="AW631" s="50"/>
      <c r="AX631" s="50"/>
      <c r="AY631" s="50"/>
      <c r="AZ631" s="50"/>
      <c r="BA631" s="50"/>
      <c r="BB631" s="50"/>
      <c r="BC631" s="50"/>
      <c r="BD631" s="50"/>
      <c r="BE631" s="50"/>
      <c r="BF631" s="50"/>
    </row>
    <row r="632" spans="28:58">
      <c r="AB632" s="50"/>
      <c r="AC632" s="50"/>
      <c r="AD632" s="50"/>
      <c r="AE632" s="50"/>
      <c r="AF632" s="50"/>
      <c r="AG632" s="50"/>
      <c r="AH632" s="50"/>
      <c r="AI632" s="50"/>
      <c r="AJ632" s="50"/>
      <c r="AK632" s="50"/>
      <c r="AL632" s="50"/>
      <c r="AM632" s="50"/>
      <c r="AN632" s="50"/>
      <c r="AO632" s="50"/>
      <c r="AP632" s="50"/>
      <c r="AQ632" s="50"/>
      <c r="AR632" s="50"/>
      <c r="AS632" s="50"/>
      <c r="AT632" s="50"/>
      <c r="AU632" s="50"/>
      <c r="AV632" s="50"/>
      <c r="AW632" s="50"/>
      <c r="AX632" s="50"/>
      <c r="AY632" s="50"/>
      <c r="AZ632" s="50"/>
      <c r="BA632" s="50"/>
      <c r="BB632" s="50"/>
      <c r="BC632" s="50"/>
      <c r="BD632" s="50"/>
      <c r="BE632" s="50"/>
      <c r="BF632" s="50"/>
    </row>
    <row r="633" spans="28:58">
      <c r="AB633" s="50"/>
      <c r="AC633" s="50"/>
      <c r="AD633" s="50"/>
      <c r="AE633" s="50"/>
      <c r="AF633" s="50"/>
      <c r="AG633" s="50"/>
      <c r="AH633" s="50"/>
      <c r="AI633" s="50"/>
      <c r="AJ633" s="50"/>
      <c r="AK633" s="50"/>
      <c r="AL633" s="50"/>
      <c r="AM633" s="50"/>
      <c r="AN633" s="50"/>
      <c r="AO633" s="50"/>
      <c r="AP633" s="50"/>
      <c r="AQ633" s="50"/>
      <c r="AR633" s="50"/>
      <c r="AS633" s="50"/>
      <c r="AT633" s="50"/>
      <c r="AU633" s="50"/>
      <c r="AV633" s="50"/>
      <c r="AW633" s="50"/>
      <c r="AX633" s="50"/>
      <c r="AY633" s="50"/>
      <c r="AZ633" s="50"/>
      <c r="BA633" s="50"/>
      <c r="BB633" s="50"/>
      <c r="BC633" s="50"/>
      <c r="BD633" s="50"/>
      <c r="BE633" s="50"/>
      <c r="BF633" s="50"/>
    </row>
    <row r="634" spans="28:58">
      <c r="AB634" s="50"/>
      <c r="AC634" s="50"/>
      <c r="AD634" s="50"/>
      <c r="AE634" s="50"/>
      <c r="AF634" s="50"/>
      <c r="AG634" s="50"/>
      <c r="AH634" s="50"/>
      <c r="AI634" s="50"/>
      <c r="AJ634" s="50"/>
      <c r="AK634" s="50"/>
      <c r="AL634" s="50"/>
      <c r="AM634" s="50"/>
      <c r="AN634" s="50"/>
      <c r="AO634" s="50"/>
      <c r="AP634" s="50"/>
      <c r="AQ634" s="50"/>
      <c r="AR634" s="50"/>
      <c r="AS634" s="50"/>
      <c r="AT634" s="50"/>
      <c r="AU634" s="50"/>
      <c r="AV634" s="50"/>
      <c r="AW634" s="50"/>
      <c r="AX634" s="50"/>
      <c r="AY634" s="50"/>
      <c r="AZ634" s="50"/>
      <c r="BA634" s="50"/>
      <c r="BB634" s="50"/>
      <c r="BC634" s="50"/>
      <c r="BD634" s="50"/>
      <c r="BE634" s="50"/>
      <c r="BF634" s="50"/>
    </row>
    <row r="635" spans="28:58">
      <c r="AB635" s="50"/>
      <c r="AC635" s="50"/>
      <c r="AD635" s="50"/>
      <c r="AE635" s="50"/>
      <c r="AF635" s="50"/>
      <c r="AG635" s="50"/>
      <c r="AH635" s="50"/>
      <c r="AI635" s="50"/>
      <c r="AJ635" s="50"/>
      <c r="AK635" s="50"/>
      <c r="AL635" s="50"/>
      <c r="AM635" s="50"/>
      <c r="AN635" s="50"/>
      <c r="AO635" s="50"/>
      <c r="AP635" s="50"/>
      <c r="AQ635" s="50"/>
      <c r="AR635" s="50"/>
      <c r="AS635" s="50"/>
      <c r="AT635" s="50"/>
      <c r="AU635" s="50"/>
      <c r="AV635" s="50"/>
      <c r="AW635" s="50"/>
      <c r="AX635" s="50"/>
      <c r="AY635" s="50"/>
      <c r="AZ635" s="50"/>
      <c r="BA635" s="50"/>
      <c r="BB635" s="50"/>
      <c r="BC635" s="50"/>
      <c r="BD635" s="50"/>
      <c r="BE635" s="50"/>
      <c r="BF635" s="50"/>
    </row>
    <row r="636" spans="28:58">
      <c r="AB636" s="50"/>
      <c r="AC636" s="50"/>
      <c r="AD636" s="50"/>
      <c r="AE636" s="50"/>
      <c r="AF636" s="50"/>
      <c r="AG636" s="50"/>
      <c r="AH636" s="50"/>
      <c r="AI636" s="50"/>
      <c r="AJ636" s="50"/>
      <c r="AK636" s="50"/>
      <c r="AL636" s="50"/>
      <c r="AM636" s="50"/>
      <c r="AN636" s="50"/>
      <c r="AO636" s="50"/>
      <c r="AP636" s="50"/>
      <c r="AQ636" s="50"/>
      <c r="AR636" s="50"/>
      <c r="AS636" s="50"/>
      <c r="AT636" s="50"/>
      <c r="AU636" s="50"/>
      <c r="AV636" s="50"/>
      <c r="AW636" s="50"/>
      <c r="AX636" s="50"/>
      <c r="AY636" s="50"/>
      <c r="AZ636" s="50"/>
      <c r="BA636" s="50"/>
      <c r="BB636" s="50"/>
      <c r="BC636" s="50"/>
      <c r="BD636" s="50"/>
      <c r="BE636" s="50"/>
      <c r="BF636" s="50"/>
    </row>
    <row r="637" spans="28:58">
      <c r="AB637" s="50"/>
      <c r="AC637" s="50"/>
      <c r="AD637" s="50"/>
      <c r="AE637" s="50"/>
      <c r="AF637" s="50"/>
      <c r="AG637" s="50"/>
      <c r="AH637" s="50"/>
      <c r="AI637" s="50"/>
      <c r="AJ637" s="50"/>
      <c r="AK637" s="50"/>
      <c r="AL637" s="50"/>
      <c r="AM637" s="50"/>
      <c r="AN637" s="50"/>
      <c r="AO637" s="50"/>
      <c r="AP637" s="50"/>
      <c r="AQ637" s="50"/>
      <c r="AR637" s="50"/>
      <c r="AS637" s="50"/>
      <c r="AT637" s="50"/>
      <c r="AU637" s="50"/>
      <c r="AV637" s="50"/>
      <c r="AW637" s="50"/>
      <c r="AX637" s="50"/>
      <c r="AY637" s="50"/>
      <c r="AZ637" s="50"/>
      <c r="BA637" s="50"/>
      <c r="BB637" s="50"/>
      <c r="BC637" s="50"/>
      <c r="BD637" s="50"/>
      <c r="BE637" s="50"/>
      <c r="BF637" s="50"/>
    </row>
    <row r="638" spans="28:58">
      <c r="AB638" s="50"/>
      <c r="AC638" s="50"/>
      <c r="AD638" s="50"/>
      <c r="AE638" s="50"/>
      <c r="AF638" s="50"/>
      <c r="AG638" s="50"/>
      <c r="AH638" s="50"/>
      <c r="AI638" s="50"/>
      <c r="AJ638" s="50"/>
      <c r="AK638" s="50"/>
      <c r="AL638" s="50"/>
      <c r="AM638" s="50"/>
      <c r="AN638" s="50"/>
      <c r="AO638" s="50"/>
      <c r="AP638" s="50"/>
      <c r="AQ638" s="50"/>
      <c r="AR638" s="50"/>
      <c r="AS638" s="50"/>
      <c r="AT638" s="50"/>
      <c r="AU638" s="50"/>
      <c r="AV638" s="50"/>
      <c r="AW638" s="50"/>
      <c r="AX638" s="50"/>
      <c r="AY638" s="50"/>
      <c r="AZ638" s="50"/>
      <c r="BA638" s="50"/>
      <c r="BB638" s="50"/>
      <c r="BC638" s="50"/>
      <c r="BD638" s="50"/>
      <c r="BE638" s="50"/>
      <c r="BF638" s="50"/>
    </row>
    <row r="639" spans="28:58">
      <c r="AB639" s="50"/>
      <c r="AC639" s="50"/>
      <c r="AD639" s="50"/>
      <c r="AE639" s="50"/>
      <c r="AF639" s="50"/>
      <c r="AG639" s="50"/>
      <c r="AH639" s="50"/>
      <c r="AI639" s="50"/>
      <c r="AJ639" s="50"/>
      <c r="AK639" s="50"/>
      <c r="AL639" s="50"/>
      <c r="AM639" s="50"/>
      <c r="AN639" s="50"/>
      <c r="AO639" s="50"/>
      <c r="AP639" s="50"/>
      <c r="AQ639" s="50"/>
      <c r="AR639" s="50"/>
      <c r="AS639" s="50"/>
      <c r="AT639" s="50"/>
      <c r="AU639" s="50"/>
      <c r="AV639" s="50"/>
      <c r="AW639" s="50"/>
      <c r="AX639" s="50"/>
      <c r="AY639" s="50"/>
      <c r="AZ639" s="50"/>
      <c r="BA639" s="50"/>
      <c r="BB639" s="50"/>
      <c r="BC639" s="50"/>
      <c r="BD639" s="50"/>
      <c r="BE639" s="50"/>
      <c r="BF639" s="50"/>
    </row>
    <row r="640" spans="28:58">
      <c r="AB640" s="50"/>
      <c r="AC640" s="50"/>
      <c r="AD640" s="50"/>
      <c r="AE640" s="50"/>
      <c r="AF640" s="50"/>
      <c r="AG640" s="50"/>
      <c r="AH640" s="50"/>
      <c r="AI640" s="50"/>
      <c r="AJ640" s="50"/>
      <c r="AK640" s="50"/>
      <c r="AL640" s="50"/>
      <c r="AM640" s="50"/>
      <c r="AN640" s="50"/>
      <c r="AO640" s="50"/>
      <c r="AP640" s="50"/>
      <c r="AQ640" s="50"/>
      <c r="AR640" s="50"/>
      <c r="AS640" s="50"/>
      <c r="AT640" s="50"/>
      <c r="AU640" s="50"/>
      <c r="AV640" s="50"/>
      <c r="AW640" s="50"/>
      <c r="AX640" s="50"/>
      <c r="AY640" s="50"/>
      <c r="AZ640" s="50"/>
      <c r="BA640" s="50"/>
      <c r="BB640" s="50"/>
      <c r="BC640" s="50"/>
      <c r="BD640" s="50"/>
      <c r="BE640" s="50"/>
      <c r="BF640" s="50"/>
    </row>
  </sheetData>
  <autoFilter ref="A196:BF379" xr:uid="{7A39A717-7ED6-4DEB-A4F0-4623B332F871}"/>
  <mergeCells count="22">
    <mergeCell ref="B418:C418"/>
    <mergeCell ref="B421:C421"/>
    <mergeCell ref="B419:C419"/>
    <mergeCell ref="B420:C420"/>
    <mergeCell ref="B415:C415"/>
    <mergeCell ref="B416:C416"/>
    <mergeCell ref="B417:C417"/>
    <mergeCell ref="B413:C413"/>
    <mergeCell ref="B414:C414"/>
    <mergeCell ref="B409:C409"/>
    <mergeCell ref="B410:C410"/>
    <mergeCell ref="B411:C411"/>
    <mergeCell ref="B407:C407"/>
    <mergeCell ref="B408:C408"/>
    <mergeCell ref="B404:C404"/>
    <mergeCell ref="B405:C405"/>
    <mergeCell ref="B412:C412"/>
    <mergeCell ref="B2:I2"/>
    <mergeCell ref="M198:O198"/>
    <mergeCell ref="E195:F195"/>
    <mergeCell ref="B406:C406"/>
    <mergeCell ref="G195:J195"/>
  </mergeCells>
  <phoneticPr fontId="3" type="noConversion"/>
  <conditionalFormatting sqref="B9:I188 B197:B376 D197:J376 C243:C306 B383:F397 B404:F421">
    <cfRule type="expression" dxfId="46" priority="74">
      <formula>MOD(ROW(),2)=0</formula>
    </cfRule>
  </conditionalFormatting>
  <conditionalFormatting sqref="C197">
    <cfRule type="expression" dxfId="45" priority="47">
      <formula>MOD(ROW(),2)=0</formula>
    </cfRule>
  </conditionalFormatting>
  <conditionalFormatting sqref="C199 C201 C203 C205 C207 C209 C212">
    <cfRule type="expression" dxfId="44" priority="1">
      <formula>MOD(ROW(),2)=0</formula>
    </cfRule>
  </conditionalFormatting>
  <conditionalFormatting sqref="C215">
    <cfRule type="expression" dxfId="43" priority="35">
      <formula>MOD(ROW(),2)=0</formula>
    </cfRule>
  </conditionalFormatting>
  <conditionalFormatting sqref="C217">
    <cfRule type="expression" dxfId="42" priority="34">
      <formula>MOD(ROW(),2)=0</formula>
    </cfRule>
  </conditionalFormatting>
  <conditionalFormatting sqref="C219">
    <cfRule type="expression" dxfId="41" priority="33">
      <formula>MOD(ROW(),2)=0</formula>
    </cfRule>
  </conditionalFormatting>
  <conditionalFormatting sqref="C221">
    <cfRule type="expression" dxfId="40" priority="32">
      <formula>MOD(ROW(),2)=0</formula>
    </cfRule>
  </conditionalFormatting>
  <conditionalFormatting sqref="C223">
    <cfRule type="expression" dxfId="39" priority="31">
      <formula>MOD(ROW(),2)=0</formula>
    </cfRule>
  </conditionalFormatting>
  <conditionalFormatting sqref="C227">
    <cfRule type="expression" dxfId="38" priority="29">
      <formula>MOD(ROW(),2)=0</formula>
    </cfRule>
  </conditionalFormatting>
  <conditionalFormatting sqref="C229">
    <cfRule type="expression" dxfId="37" priority="28">
      <formula>MOD(ROW(),2)=0</formula>
    </cfRule>
  </conditionalFormatting>
  <conditionalFormatting sqref="C231">
    <cfRule type="expression" dxfId="36" priority="27">
      <formula>MOD(ROW(),2)=0</formula>
    </cfRule>
  </conditionalFormatting>
  <conditionalFormatting sqref="C233">
    <cfRule type="expression" dxfId="35" priority="26">
      <formula>MOD(ROW(),2)=0</formula>
    </cfRule>
  </conditionalFormatting>
  <conditionalFormatting sqref="C235">
    <cfRule type="expression" dxfId="34" priority="25">
      <formula>MOD(ROW(),2)=0</formula>
    </cfRule>
  </conditionalFormatting>
  <conditionalFormatting sqref="C237">
    <cfRule type="expression" dxfId="33" priority="24">
      <formula>MOD(ROW(),2)=0</formula>
    </cfRule>
  </conditionalFormatting>
  <conditionalFormatting sqref="C239">
    <cfRule type="expression" dxfId="32" priority="23">
      <formula>MOD(ROW(),2)=0</formula>
    </cfRule>
  </conditionalFormatting>
  <conditionalFormatting sqref="C241">
    <cfRule type="expression" dxfId="31" priority="22">
      <formula>MOD(ROW(),2)=0</formula>
    </cfRule>
  </conditionalFormatting>
  <conditionalFormatting sqref="C309">
    <cfRule type="expression" dxfId="30" priority="21">
      <formula>MOD(ROW(),2)=0</formula>
    </cfRule>
  </conditionalFormatting>
  <conditionalFormatting sqref="C311:C315">
    <cfRule type="expression" dxfId="29" priority="18">
      <formula>MOD(ROW(),2)=0</formula>
    </cfRule>
  </conditionalFormatting>
  <conditionalFormatting sqref="C317">
    <cfRule type="expression" dxfId="28" priority="17">
      <formula>MOD(ROW(),2)=0</formula>
    </cfRule>
  </conditionalFormatting>
  <conditionalFormatting sqref="C319">
    <cfRule type="expression" dxfId="27" priority="16">
      <formula>MOD(ROW(),2)=0</formula>
    </cfRule>
  </conditionalFormatting>
  <conditionalFormatting sqref="C321">
    <cfRule type="expression" dxfId="26" priority="15">
      <formula>MOD(ROW(),2)=0</formula>
    </cfRule>
  </conditionalFormatting>
  <conditionalFormatting sqref="C323">
    <cfRule type="expression" dxfId="25" priority="14">
      <formula>MOD(ROW(),2)=0</formula>
    </cfRule>
  </conditionalFormatting>
  <conditionalFormatting sqref="C325">
    <cfRule type="expression" dxfId="24" priority="13">
      <formula>MOD(ROW(),2)=0</formula>
    </cfRule>
  </conditionalFormatting>
  <conditionalFormatting sqref="C327">
    <cfRule type="expression" dxfId="23" priority="12">
      <formula>MOD(ROW(),2)=0</formula>
    </cfRule>
  </conditionalFormatting>
  <conditionalFormatting sqref="C329">
    <cfRule type="expression" dxfId="22" priority="11">
      <formula>MOD(ROW(),2)=0</formula>
    </cfRule>
  </conditionalFormatting>
  <conditionalFormatting sqref="C331">
    <cfRule type="expression" dxfId="21" priority="10">
      <formula>MOD(ROW(),2)=0</formula>
    </cfRule>
  </conditionalFormatting>
  <conditionalFormatting sqref="C333">
    <cfRule type="expression" dxfId="20" priority="9">
      <formula>MOD(ROW(),2)=0</formula>
    </cfRule>
  </conditionalFormatting>
  <conditionalFormatting sqref="C335">
    <cfRule type="expression" dxfId="19" priority="8">
      <formula>MOD(ROW(),2)=0</formula>
    </cfRule>
  </conditionalFormatting>
  <conditionalFormatting sqref="C337">
    <cfRule type="expression" dxfId="18" priority="7">
      <formula>MOD(ROW(),2)=0</formula>
    </cfRule>
  </conditionalFormatting>
  <conditionalFormatting sqref="C339">
    <cfRule type="expression" dxfId="17" priority="6">
      <formula>MOD(ROW(),2)=0</formula>
    </cfRule>
  </conditionalFormatting>
  <conditionalFormatting sqref="C341">
    <cfRule type="expression" dxfId="16" priority="5">
      <formula>MOD(ROW(),2)=0</formula>
    </cfRule>
  </conditionalFormatting>
  <conditionalFormatting sqref="C345">
    <cfRule type="expression" dxfId="15" priority="4">
      <formula>MOD(ROW(),2)=0</formula>
    </cfRule>
  </conditionalFormatting>
  <conditionalFormatting sqref="C349">
    <cfRule type="expression" dxfId="14" priority="3">
      <formula>MOD(ROW(),2)=0</formula>
    </cfRule>
  </conditionalFormatting>
  <conditionalFormatting sqref="L200:M268 L288:M378 J383:J398 M402 J403:J423 M424:M429">
    <cfRule type="cellIs" dxfId="13" priority="96" operator="notEqual">
      <formula>#REF!</formula>
    </cfRule>
  </conditionalFormatting>
  <conditionalFormatting sqref="L269:N287 L386:L401 O402 L403:L423 O424:O429">
    <cfRule type="cellIs" dxfId="12" priority="82" operator="notEqual">
      <formula>#REF!</formula>
    </cfRule>
  </conditionalFormatting>
  <conditionalFormatting sqref="N200:N210 N259:N268">
    <cfRule type="cellIs" dxfId="11" priority="81" operator="notEqual">
      <formula>J197</formula>
    </cfRule>
  </conditionalFormatting>
  <conditionalFormatting sqref="N211 N288:N305">
    <cfRule type="cellIs" dxfId="10" priority="168" operator="notEqual">
      <formula>J209</formula>
    </cfRule>
  </conditionalFormatting>
  <conditionalFormatting sqref="N212:N219">
    <cfRule type="cellIs" dxfId="9" priority="205" operator="notEqual">
      <formula>#REF!</formula>
    </cfRule>
  </conditionalFormatting>
  <conditionalFormatting sqref="N306">
    <cfRule type="cellIs" dxfId="8" priority="178" operator="notEqual">
      <formula>J305</formula>
    </cfRule>
  </conditionalFormatting>
  <conditionalFormatting sqref="N307:N316">
    <cfRule type="cellIs" dxfId="7" priority="197" operator="notEqual">
      <formula>#REF!</formula>
    </cfRule>
  </conditionalFormatting>
  <conditionalFormatting sqref="N317:N341">
    <cfRule type="cellIs" dxfId="6" priority="189" operator="notEqual">
      <formula>J266</formula>
    </cfRule>
  </conditionalFormatting>
  <conditionalFormatting sqref="N342:N343 N350:N376">
    <cfRule type="cellIs" dxfId="5" priority="129" operator="notEqual">
      <formula>#REF!</formula>
    </cfRule>
  </conditionalFormatting>
  <conditionalFormatting sqref="N344:N345">
    <cfRule type="cellIs" dxfId="4" priority="153" operator="notEqual">
      <formula>J278</formula>
    </cfRule>
  </conditionalFormatting>
  <conditionalFormatting sqref="N346">
    <cfRule type="cellIs" dxfId="3" priority="145" operator="notEqual">
      <formula>J281</formula>
    </cfRule>
  </conditionalFormatting>
  <conditionalFormatting sqref="N347:N349">
    <cfRule type="cellIs" dxfId="2" priority="112" operator="notEqual">
      <formula>J275</formula>
    </cfRule>
  </conditionalFormatting>
  <conditionalFormatting sqref="N377:N378">
    <cfRule type="cellIs" dxfId="1" priority="102" operator="notEqual">
      <formula>J267</formula>
    </cfRule>
  </conditionalFormatting>
  <conditionalFormatting sqref="N220:O258">
    <cfRule type="cellIs" dxfId="0" priority="2" operator="notEqual">
      <formula>#REF!</formula>
    </cfRule>
  </conditionalFormatting>
  <dataValidations count="1">
    <dataValidation type="list" allowBlank="1" showInputMessage="1" showErrorMessage="1" sqref="D197:D376" xr:uid="{79ACA7FB-7EBB-4F51-ABD4-330C84520D30}">
      <formula1>"Select,External-Eligible,External-Ineligible,Internal"</formula1>
    </dataValidation>
  </dataValidations>
  <printOptions horizontalCentered="1"/>
  <pageMargins left="0.23622047244094491" right="0.23622047244094491" top="0.74803149606299213" bottom="0.74803149606299213" header="0.31496062992125984" footer="0.31496062992125984"/>
  <pageSetup paperSize="9" scale="70" fitToHeight="2" orientation="landscape" r:id="rId1"/>
  <rowBreaks count="1" manualBreakCount="1">
    <brk id="494" max="16383" man="1"/>
  </rowBreaks>
  <colBreaks count="1" manualBreakCount="1">
    <brk id="10" max="1048575"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7A0DEEEB68A74FA344FDA8E967EE91" ma:contentTypeVersion="4" ma:contentTypeDescription="Create a new document." ma:contentTypeScope="" ma:versionID="0f0d1806af8efe7db8bcea00693414f6">
  <xsd:schema xmlns:xsd="http://www.w3.org/2001/XMLSchema" xmlns:xs="http://www.w3.org/2001/XMLSchema" xmlns:p="http://schemas.microsoft.com/office/2006/metadata/properties" xmlns:ns2="d9a6fd1a-5f73-42ed-b0f1-c7db89468549" targetNamespace="http://schemas.microsoft.com/office/2006/metadata/properties" ma:root="true" ma:fieldsID="050779797d5adaa3943d39d4fa593610" ns2:_="">
    <xsd:import namespace="d9a6fd1a-5f73-42ed-b0f1-c7db8946854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a6fd1a-5f73-42ed-b0f1-c7db894685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B404A0-7A8F-434A-BBFC-87B438B7CFFE}">
  <ds:schemaRefs>
    <ds:schemaRef ds:uri="http://schemas.microsoft.com/office/2006/metadata/longProperties"/>
  </ds:schemaRefs>
</ds:datastoreItem>
</file>

<file path=customXml/itemProps2.xml><?xml version="1.0" encoding="utf-8"?>
<ds:datastoreItem xmlns:ds="http://schemas.openxmlformats.org/officeDocument/2006/customXml" ds:itemID="{689A0D7F-D512-4EC1-AC76-6D27F584C4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a6fd1a-5f73-42ed-b0f1-c7db89468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F6159E-F5BF-4F50-943C-DF3190EA4D9B}">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F360A8D3-32A3-4D3C-A100-63125EE1C9F1}">
  <ds:schemaRefs>
    <ds:schemaRef ds:uri="http://schemas.microsoft.com/sharepoint/v3/contenttype/forms"/>
  </ds:schemaRefs>
</ds:datastoreItem>
</file>

<file path=docMetadata/LabelInfo.xml><?xml version="1.0" encoding="utf-8"?>
<clbl:labelList xmlns:clbl="http://schemas.microsoft.com/office/2020/mipLabelMetadata">
  <clbl:label id="{4e9dbbfb-394a-4583-8810-53f81f819e3b}" enabled="0" method="" siteId="{4e9dbbfb-394a-4583-8810-53f81f819e3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Application Summary</vt:lpstr>
      <vt:lpstr>1_Training Plan</vt:lpstr>
      <vt:lpstr>2_Training Cost</vt:lpstr>
      <vt:lpstr>'2_Training Cost'!Print_Area</vt:lpstr>
      <vt:lpstr>'Application Summary'!Print_Area</vt:lpstr>
    </vt:vector>
  </TitlesOfParts>
  <Manager/>
  <Company>Enterprise Ireland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Costs Workbook (Operational Excellence)</dc:title>
  <dc:subject/>
  <dc:creator>Ruairí Ó hAilín</dc:creator>
  <cp:keywords/>
  <dc:description/>
  <cp:lastModifiedBy>O'Brien, Harry</cp:lastModifiedBy>
  <cp:revision/>
  <dcterms:created xsi:type="dcterms:W3CDTF">2006-10-05T14:55:03Z</dcterms:created>
  <dcterms:modified xsi:type="dcterms:W3CDTF">2025-05-28T08:31:04Z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0x010100017A0DEEEB68A74FA344FDA8E967EE91</vt:lpwstr>
  </property>
  <property fmtid="{D5CDD505-2E9C-101B-9397-08002B2CF9AE}" pid="4" name="_NewReviewCycle">
    <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