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-20" windowWidth="21720" windowHeight="13620" tabRatio="500"/>
  </bookViews>
  <sheets>
    <sheet name="Product backlog" sheetId="1" r:id="rId1"/>
    <sheet name="Scope &amp; assumptions" sheetId="2" r:id="rId2"/>
    <sheet name="Team sizing" sheetId="3" r:id="rId3"/>
    <sheet name="Pritized epic list" sheetId="4" r:id="rId4"/>
    <sheet name="Iteration and release dates" sheetId="6" r:id="rId5"/>
    <sheet name="Risks" sheetId="5" r:id="rId6"/>
  </sheets>
  <externalReferences>
    <externalReference r:id="rId7"/>
    <externalReference r:id="rId8"/>
  </externalReferences>
  <definedNames>
    <definedName name="office_location_list">[1]Data!$D$7:$D$11</definedName>
    <definedName name="Oversight_Track_List">[1]Roles!$D$2:$D$14</definedName>
    <definedName name="Roles_Rates">[1]Roles!$B$2:$B$186</definedName>
    <definedName name="track_list">'[1]Project Overview'!$B$21:$B$58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6" l="1"/>
  <c r="B20" i="6"/>
  <c r="B21" i="6"/>
  <c r="B22" i="6"/>
  <c r="B23" i="6"/>
  <c r="B24" i="6"/>
  <c r="B25" i="6"/>
  <c r="B26" i="6"/>
  <c r="B27" i="6"/>
  <c r="B28" i="6"/>
  <c r="E28" i="6"/>
  <c r="D28" i="6"/>
  <c r="F20" i="6"/>
  <c r="F21" i="6"/>
  <c r="F22" i="6"/>
  <c r="F23" i="6"/>
  <c r="F24" i="6"/>
  <c r="F25" i="6"/>
  <c r="F26" i="6"/>
  <c r="F27" i="6"/>
  <c r="E27" i="6"/>
  <c r="D27" i="6"/>
  <c r="E26" i="6"/>
  <c r="D26" i="6"/>
  <c r="E25" i="6"/>
  <c r="D25" i="6"/>
  <c r="E24" i="6"/>
  <c r="D24" i="6"/>
  <c r="D23" i="6"/>
  <c r="E22" i="6"/>
  <c r="D22" i="6"/>
  <c r="D21" i="6"/>
  <c r="E20" i="6"/>
  <c r="D20" i="6"/>
  <c r="E19" i="6"/>
  <c r="D19" i="6"/>
  <c r="E18" i="6"/>
  <c r="D18" i="6"/>
  <c r="E13" i="6"/>
  <c r="C13" i="6"/>
  <c r="D13" i="6"/>
  <c r="C12" i="6"/>
  <c r="D12" i="6"/>
  <c r="C11" i="6"/>
  <c r="D11" i="6"/>
  <c r="C10" i="6"/>
  <c r="D10" i="6"/>
  <c r="E9" i="6"/>
  <c r="C9" i="6"/>
  <c r="D9" i="6"/>
  <c r="E8" i="6"/>
  <c r="C8" i="6"/>
  <c r="D8" i="6"/>
  <c r="E7" i="6"/>
  <c r="C7" i="6"/>
  <c r="D7" i="6"/>
  <c r="E6" i="6"/>
  <c r="C6" i="6"/>
  <c r="D6" i="6"/>
  <c r="E5" i="6"/>
  <c r="B4" i="6"/>
  <c r="C4" i="6"/>
  <c r="B5" i="6"/>
  <c r="C5" i="6"/>
  <c r="D5" i="6"/>
  <c r="E4" i="6"/>
  <c r="D4" i="6"/>
  <c r="G36" i="1"/>
  <c r="F36" i="1"/>
  <c r="H36" i="1"/>
  <c r="G33" i="1"/>
  <c r="F33" i="1"/>
  <c r="H33" i="1"/>
  <c r="G16" i="1"/>
  <c r="F16" i="1"/>
  <c r="F30" i="1"/>
  <c r="G30" i="1"/>
  <c r="H30" i="1"/>
  <c r="F29" i="1"/>
  <c r="G29" i="1"/>
  <c r="H29" i="1"/>
  <c r="F28" i="1"/>
  <c r="G28" i="1"/>
  <c r="H28" i="1"/>
  <c r="F27" i="1"/>
  <c r="G27" i="1"/>
  <c r="H27" i="1"/>
  <c r="G26" i="1"/>
  <c r="F26" i="1"/>
  <c r="F50" i="1"/>
  <c r="G50" i="1"/>
  <c r="H50" i="1"/>
  <c r="F49" i="1"/>
  <c r="G49" i="1"/>
  <c r="H49" i="1"/>
  <c r="F48" i="1"/>
  <c r="G48" i="1"/>
  <c r="H48" i="1"/>
  <c r="F47" i="1"/>
  <c r="G47" i="1"/>
  <c r="H47" i="1"/>
  <c r="F46" i="1"/>
  <c r="G46" i="1"/>
  <c r="H46" i="1"/>
  <c r="F45" i="1"/>
  <c r="G45" i="1"/>
  <c r="H45" i="1"/>
  <c r="F44" i="1"/>
  <c r="G44" i="1"/>
  <c r="H44" i="1"/>
  <c r="F43" i="1"/>
  <c r="G43" i="1"/>
  <c r="H43" i="1"/>
  <c r="F42" i="1"/>
  <c r="G42" i="1"/>
  <c r="H42" i="1"/>
  <c r="C1" i="1"/>
  <c r="G11" i="1"/>
  <c r="F11" i="1"/>
  <c r="H11" i="1"/>
  <c r="G12" i="1"/>
  <c r="F12" i="1"/>
  <c r="H12" i="1"/>
  <c r="G13" i="1"/>
  <c r="F13" i="1"/>
  <c r="H13" i="1"/>
  <c r="G14" i="1"/>
  <c r="F14" i="1"/>
  <c r="H14" i="1"/>
  <c r="G15" i="1"/>
  <c r="F15" i="1"/>
  <c r="H15" i="1"/>
  <c r="G17" i="1"/>
  <c r="F17" i="1"/>
  <c r="H17" i="1"/>
  <c r="G18" i="1"/>
  <c r="F18" i="1"/>
  <c r="H18" i="1"/>
  <c r="G19" i="1"/>
  <c r="F19" i="1"/>
  <c r="H19" i="1"/>
  <c r="G20" i="1"/>
  <c r="F20" i="1"/>
  <c r="H20" i="1"/>
  <c r="G21" i="1"/>
  <c r="F21" i="1"/>
  <c r="H21" i="1"/>
  <c r="G22" i="1"/>
  <c r="F22" i="1"/>
  <c r="H22" i="1"/>
  <c r="G23" i="1"/>
  <c r="F23" i="1"/>
  <c r="H23" i="1"/>
  <c r="G24" i="1"/>
  <c r="F24" i="1"/>
  <c r="H24" i="1"/>
  <c r="G25" i="1"/>
  <c r="F25" i="1"/>
  <c r="H25" i="1"/>
  <c r="G31" i="1"/>
  <c r="F31" i="1"/>
  <c r="H31" i="1"/>
  <c r="G32" i="1"/>
  <c r="F32" i="1"/>
  <c r="H32" i="1"/>
  <c r="G34" i="1"/>
  <c r="F34" i="1"/>
  <c r="H34" i="1"/>
  <c r="G35" i="1"/>
  <c r="F35" i="1"/>
  <c r="H35" i="1"/>
  <c r="G37" i="1"/>
  <c r="F37" i="1"/>
  <c r="H37" i="1"/>
  <c r="G38" i="1"/>
  <c r="F38" i="1"/>
  <c r="H38" i="1"/>
  <c r="G39" i="1"/>
  <c r="F39" i="1"/>
  <c r="H39" i="1"/>
  <c r="G40" i="1"/>
  <c r="F40" i="1"/>
  <c r="H40" i="1"/>
  <c r="G41" i="1"/>
  <c r="F41" i="1"/>
  <c r="H41" i="1"/>
  <c r="H26" i="1"/>
  <c r="H16" i="1"/>
  <c r="H52" i="1"/>
  <c r="G52" i="1"/>
  <c r="F52" i="1"/>
  <c r="E52" i="1"/>
  <c r="C5" i="1"/>
  <c r="C4" i="1"/>
  <c r="C3" i="1"/>
  <c r="AR17" i="3"/>
  <c r="AR10" i="3"/>
  <c r="AR11" i="3"/>
  <c r="AR12" i="3"/>
  <c r="AR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B14" i="3"/>
  <c r="AD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R16" i="3"/>
  <c r="AR18" i="3"/>
  <c r="AR19" i="3"/>
  <c r="AR20" i="3"/>
  <c r="AR21" i="3"/>
  <c r="AR22" i="3"/>
  <c r="AR23" i="3"/>
  <c r="AR24" i="3"/>
  <c r="AR25" i="3"/>
  <c r="AR26" i="3"/>
  <c r="A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R31" i="3"/>
  <c r="C7" i="3"/>
  <c r="D7" i="3"/>
  <c r="E7" i="3"/>
  <c r="F7" i="3"/>
  <c r="AR9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</calcChain>
</file>

<file path=xl/comments1.xml><?xml version="1.0" encoding="utf-8"?>
<comments xmlns="http://schemas.openxmlformats.org/spreadsheetml/2006/main">
  <authors>
    <author>roravin</author>
    <author>Sapient</author>
  </authors>
  <commentList>
    <comment ref="A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B9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D9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E9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comments2.xml><?xml version="1.0" encoding="utf-8"?>
<comments xmlns="http://schemas.openxmlformats.org/spreadsheetml/2006/main">
  <authors>
    <author>Sapient</author>
  </authors>
  <commentList>
    <comment ref="A8" authorId="0">
      <text>
        <r>
          <rPr>
            <sz val="8"/>
            <color indexed="81"/>
            <rFont val="Tahoma"/>
            <family val="2"/>
          </rPr>
          <t xml:space="preserve">Enter all oversight roles with associated percentage allocation (0-1) for each week of the project. </t>
        </r>
      </text>
    </comment>
  </commentList>
</comments>
</file>

<file path=xl/sharedStrings.xml><?xml version="1.0" encoding="utf-8"?>
<sst xmlns="http://schemas.openxmlformats.org/spreadsheetml/2006/main" count="213" uniqueCount="155">
  <si>
    <t>Java 1.5, Web development, Spring, Spring MVC, MySQL, JPA/Hibernate/JDBC, Agile development</t>
    <phoneticPr fontId="9" type="noConversion"/>
  </si>
  <si>
    <t>Java 1.5, Web development, Spring, Spring MVC, MySQL, JPA/Hibernate/JDBC</t>
    <phoneticPr fontId="9" type="noConversion"/>
  </si>
  <si>
    <t>5'</t>
    <phoneticPr fontId="9" type="noConversion"/>
  </si>
  <si>
    <t>New Scope</t>
    <phoneticPr fontId="9" type="noConversion"/>
  </si>
  <si>
    <t>Static managed store pages</t>
    <phoneticPr fontId="9" type="noConversion"/>
  </si>
  <si>
    <t>Blog</t>
    <phoneticPr fontId="9" type="noConversion"/>
  </si>
  <si>
    <t>User profile page get user preffered store and link to the store page</t>
    <phoneticPr fontId="9" type="noConversion"/>
  </si>
  <si>
    <t>Home page - Logged in/Logged out(Hero image, articles, QA activity, Twitter feed, total members)</t>
    <phoneticPr fontId="9" type="noConversion"/>
  </si>
  <si>
    <t>Articles (Guides)</t>
    <phoneticPr fontId="9" type="noConversion"/>
  </si>
  <si>
    <t>Ad units on pages</t>
    <phoneticPr fontId="9" type="noConversion"/>
  </si>
  <si>
    <t>Site search (discussions, articles, blogs, store pages)</t>
    <phoneticPr fontId="9" type="noConversion"/>
  </si>
  <si>
    <t>Open ID integration (login)</t>
    <phoneticPr fontId="9" type="noConversion"/>
  </si>
  <si>
    <t>Feedback (Qualtrics)</t>
    <phoneticPr fontId="9" type="noConversion"/>
  </si>
  <si>
    <t>Contacts page</t>
    <phoneticPr fontId="9" type="noConversion"/>
  </si>
  <si>
    <t>Tag/filter content by site (mysears/mykmart)</t>
    <phoneticPr fontId="9" type="noConversion"/>
  </si>
  <si>
    <t>Activity feed based on profile</t>
    <phoneticPr fontId="9" type="noConversion"/>
  </si>
  <si>
    <t>Events &amp; RSVP</t>
    <phoneticPr fontId="9" type="noConversion"/>
  </si>
  <si>
    <t>Migration</t>
    <phoneticPr fontId="9" type="noConversion"/>
  </si>
  <si>
    <t>Migrate forums</t>
    <phoneticPr fontId="9" type="noConversion"/>
  </si>
  <si>
    <t>Migrate articles</t>
    <phoneticPr fontId="9" type="noConversion"/>
  </si>
  <si>
    <t>Misc</t>
    <phoneticPr fontId="9" type="noConversion"/>
  </si>
  <si>
    <t>Architecture</t>
    <phoneticPr fontId="9" type="noConversion"/>
  </si>
  <si>
    <t>Misc</t>
    <phoneticPr fontId="9" type="noConversion"/>
  </si>
  <si>
    <t>Performance testing</t>
    <phoneticPr fontId="9" type="noConversion"/>
  </si>
  <si>
    <t>Search index all migrated contents</t>
    <phoneticPr fontId="9" type="noConversion"/>
  </si>
  <si>
    <t>Migrate blogs</t>
    <phoneticPr fontId="9" type="noConversion"/>
  </si>
  <si>
    <t>Diverse teams integrating with the service each possibly running at different pace</t>
    <phoneticPr fontId="9" type="noConversion"/>
  </si>
  <si>
    <t>Data migration from view points. This depends on how much support is provided by view points.</t>
    <phoneticPr fontId="9" type="noConversion"/>
  </si>
  <si>
    <t>S. No.</t>
    <phoneticPr fontId="9" type="noConversion"/>
  </si>
  <si>
    <t>Risk</t>
    <phoneticPr fontId="9" type="noConversion"/>
  </si>
  <si>
    <t>Support old URL's redirects</t>
    <phoneticPr fontId="9" type="noConversion"/>
  </si>
  <si>
    <t>Flag user added content(comments, discussions)</t>
    <phoneticPr fontId="9" type="noConversion"/>
  </si>
  <si>
    <t>User profile page (Points, My reviews, My discussions, photo, Interests, activity points/badges)</t>
    <phoneticPr fontId="9" type="noConversion"/>
  </si>
  <si>
    <t>Community Site</t>
    <phoneticPr fontId="9" type="noConversion"/>
  </si>
  <si>
    <t>Ldap login</t>
    <phoneticPr fontId="9" type="noConversion"/>
  </si>
  <si>
    <t>Setup MML for communities(data, taxonomy, mml software)</t>
    <phoneticPr fontId="9" type="noConversion"/>
  </si>
  <si>
    <t>Home page content mgmt.</t>
    <phoneticPr fontId="9" type="noConversion"/>
  </si>
  <si>
    <t>Author buying guides</t>
    <phoneticPr fontId="9" type="noConversion"/>
  </si>
  <si>
    <t>Author blogs</t>
    <phoneticPr fontId="9" type="noConversion"/>
  </si>
  <si>
    <t>Google analytics</t>
    <phoneticPr fontId="9" type="noConversion"/>
  </si>
  <si>
    <t>Average</t>
  </si>
  <si>
    <t>Architect</t>
    <phoneticPr fontId="9" type="noConversion"/>
  </si>
  <si>
    <t>T-QA Engineer</t>
  </si>
  <si>
    <t>T-Business Analyst</t>
  </si>
  <si>
    <t>Total Hrs (Average)</t>
    <phoneticPr fontId="9" type="noConversion"/>
  </si>
  <si>
    <t>Moderate</t>
    <phoneticPr fontId="9" type="noConversion"/>
  </si>
  <si>
    <t>Story #</t>
    <phoneticPr fontId="9" type="noConversion"/>
  </si>
  <si>
    <t>T-Tech Lead</t>
    <phoneticPr fontId="9" type="noConversion"/>
  </si>
  <si>
    <t>Descoped</t>
    <phoneticPr fontId="9" type="noConversion"/>
  </si>
  <si>
    <t>T-Tech Lead</t>
  </si>
  <si>
    <t>Total Oversight Person Hours</t>
  </si>
  <si>
    <t>Team Roles</t>
  </si>
  <si>
    <t>T-Engineer</t>
  </si>
  <si>
    <t>Misc</t>
    <phoneticPr fontId="9" type="noConversion"/>
  </si>
  <si>
    <t>Roles</t>
    <phoneticPr fontId="9" type="noConversion"/>
  </si>
  <si>
    <t>Skills</t>
    <phoneticPr fontId="9" type="noConversion"/>
  </si>
  <si>
    <t>Exp. Yrs</t>
    <phoneticPr fontId="9" type="noConversion"/>
  </si>
  <si>
    <t>Nbr</t>
    <phoneticPr fontId="9" type="noConversion"/>
  </si>
  <si>
    <t>Release</t>
    <phoneticPr fontId="4" type="noConversion"/>
  </si>
  <si>
    <t>Planned</t>
  </si>
  <si>
    <t>Misc</t>
    <phoneticPr fontId="9" type="noConversion"/>
  </si>
  <si>
    <t>* Design is satisfactory to the team.
* Code is reviewed.
* Unit tests coverage is 80% or more.
* Story acceptance criteria is met.
* No p1 and p2 open jira's.
* How to demo is clear/Demo'able.
* QA/BA accepted/passed the story.</t>
    <phoneticPr fontId="9" type="noConversion"/>
  </si>
  <si>
    <t>Community Site</t>
    <phoneticPr fontId="9" type="noConversion"/>
  </si>
  <si>
    <t>Functionality already built, but disabled on MML&gt;</t>
    <phoneticPr fontId="9" type="noConversion"/>
  </si>
  <si>
    <t>Display flagged content &amp; delete inappropriate entries(coments, questions)</t>
    <phoneticPr fontId="9" type="noConversion"/>
  </si>
  <si>
    <t>Only ad display capability. ad-management is external to communities platform.</t>
    <phoneticPr fontId="9" type="noConversion"/>
  </si>
  <si>
    <t>Silenium or any other automation tool</t>
    <phoneticPr fontId="9" type="noConversion"/>
  </si>
  <si>
    <t>Manual testing, JIRA</t>
    <phoneticPr fontId="9" type="noConversion"/>
  </si>
  <si>
    <t>Setup environments (Dev,QA,integration,Prod)</t>
    <phoneticPr fontId="9" type="noConversion"/>
  </si>
  <si>
    <t>Feeds</t>
    <phoneticPr fontId="9" type="noConversion"/>
  </si>
  <si>
    <t>WCS store locater links</t>
    <phoneticPr fontId="9" type="noConversion"/>
  </si>
  <si>
    <t>Community site</t>
    <phoneticPr fontId="9" type="noConversion"/>
  </si>
  <si>
    <t>Comments (Blogs, Articles)</t>
    <phoneticPr fontId="9" type="noConversion"/>
  </si>
  <si>
    <t>Discussions</t>
    <phoneticPr fontId="9" type="noConversion"/>
  </si>
  <si>
    <t>Use MML Q/A</t>
    <phoneticPr fontId="9" type="noConversion"/>
  </si>
  <si>
    <t>New feature to be built suing MML articles function.</t>
    <phoneticPr fontId="9" type="noConversion"/>
  </si>
  <si>
    <t>Create support for OLD URL's toredirect to the new site URL's</t>
    <phoneticPr fontId="9" type="noConversion"/>
  </si>
  <si>
    <t>Total
 FTE</t>
  </si>
  <si>
    <t>Location</t>
  </si>
  <si>
    <t>Staffing</t>
  </si>
  <si>
    <t>Oversight Roles</t>
  </si>
  <si>
    <t>Dates(from - to)</t>
    <phoneticPr fontId="9" type="noConversion"/>
  </si>
  <si>
    <t>Priority</t>
    <phoneticPr fontId="9" type="noConversion"/>
  </si>
  <si>
    <t>Add on profile attributes live in MML/new communities user profile database.</t>
    <phoneticPr fontId="9" type="noConversion"/>
  </si>
  <si>
    <t>Same db with site tag or separate installation for each site.</t>
    <phoneticPr fontId="9" type="noConversion"/>
  </si>
  <si>
    <t>Base reference story for estimates</t>
    <phoneticPr fontId="9" type="noConversion"/>
  </si>
  <si>
    <t>Prioritized list</t>
    <phoneticPr fontId="9" type="noConversion"/>
  </si>
  <si>
    <t>Total Team Person Hours</t>
  </si>
  <si>
    <t>Grand Total  Person Hours</t>
  </si>
  <si>
    <t>Agile development, Status reporting, Team management, Web development, Java, MySQL</t>
    <phoneticPr fontId="9" type="noConversion"/>
  </si>
  <si>
    <t>Integration with responsys</t>
    <phoneticPr fontId="9" type="noConversion"/>
  </si>
  <si>
    <t>Logic to aggregate data based on profile interest settings.</t>
    <phoneticPr fontId="9" type="noConversion"/>
  </si>
  <si>
    <t>Use external service/framework to deal with this/</t>
    <phoneticPr fontId="9" type="noConversion"/>
  </si>
  <si>
    <t>Story point/points include</t>
    <phoneticPr fontId="9" type="noConversion"/>
  </si>
  <si>
    <t>This is step1 before building any functionality.</t>
    <phoneticPr fontId="9" type="noConversion"/>
  </si>
  <si>
    <t>Java 1.5, Web development, Spring, Spring MVC, MySQL, JPA/Hibernate.JDBC</t>
    <phoneticPr fontId="9" type="noConversion"/>
  </si>
  <si>
    <t>Developer</t>
    <phoneticPr fontId="9" type="noConversion"/>
  </si>
  <si>
    <t>QA</t>
    <phoneticPr fontId="9" type="noConversion"/>
  </si>
  <si>
    <t>Automation QA</t>
    <phoneticPr fontId="9" type="noConversion"/>
  </si>
  <si>
    <t>Iterative production releases</t>
    <phoneticPr fontId="9" type="noConversion"/>
  </si>
  <si>
    <t>Best quality</t>
    <phoneticPr fontId="9" type="noConversion"/>
  </si>
  <si>
    <t>Total Hrs Low)</t>
    <phoneticPr fontId="9" type="noConversion"/>
  </si>
  <si>
    <t>Aggressive</t>
    <phoneticPr fontId="9" type="noConversion"/>
  </si>
  <si>
    <t>User Story</t>
  </si>
  <si>
    <t>Track</t>
  </si>
  <si>
    <t>Points</t>
  </si>
  <si>
    <r>
      <t xml:space="preserve">LOE in Hours </t>
    </r>
    <r>
      <rPr>
        <b/>
        <sz val="8"/>
        <rFont val="Arial"/>
        <family val="2"/>
      </rPr>
      <t>Calculated</t>
    </r>
  </si>
  <si>
    <t>Onsite/Offshore</t>
    <phoneticPr fontId="9" type="noConversion"/>
  </si>
  <si>
    <t>SHI</t>
    <phoneticPr fontId="9" type="noConversion"/>
  </si>
  <si>
    <t>Onsite</t>
    <phoneticPr fontId="9" type="noConversion"/>
  </si>
  <si>
    <t>Sr QA</t>
    <phoneticPr fontId="9" type="noConversion"/>
  </si>
  <si>
    <t>SHI</t>
    <phoneticPr fontId="9" type="noConversion"/>
  </si>
  <si>
    <t>Notes</t>
  </si>
  <si>
    <t>Epic</t>
  </si>
  <si>
    <t>Low</t>
  </si>
  <si>
    <t>High</t>
  </si>
  <si>
    <t>Misc</t>
    <phoneticPr fontId="9" type="noConversion"/>
  </si>
  <si>
    <t>Sr. Developer</t>
    <phoneticPr fontId="9" type="noConversion"/>
  </si>
  <si>
    <t>Project/technical lead</t>
    <phoneticPr fontId="9" type="noConversion"/>
  </si>
  <si>
    <t>Architect</t>
    <phoneticPr fontId="9" type="noConversion"/>
  </si>
  <si>
    <t>T Business Analyst</t>
    <phoneticPr fontId="9" type="noConversion"/>
  </si>
  <si>
    <t>Hours per point</t>
  </si>
  <si>
    <t>Hi</t>
  </si>
  <si>
    <t>Project Start</t>
  </si>
  <si>
    <t>Project End</t>
  </si>
  <si>
    <t>Profile/SSO will take care of validating and authenticating open id just like user/password</t>
    <phoneticPr fontId="9" type="noConversion"/>
  </si>
  <si>
    <t>Indexing of blog and store pages is new addition.</t>
    <phoneticPr fontId="9" type="noConversion"/>
  </si>
  <si>
    <t>Prerequisite: rovide mapping of viewpoints category to new community platform categories/taxonomy.</t>
    <phoneticPr fontId="9" type="noConversion"/>
  </si>
  <si>
    <t>CMS</t>
    <phoneticPr fontId="9" type="noConversion"/>
  </si>
  <si>
    <t>Admin/moderation</t>
    <phoneticPr fontId="9" type="noConversion"/>
  </si>
  <si>
    <t>Late start due to delay in funding. It will impact the release date</t>
    <phoneticPr fontId="9" type="noConversion"/>
  </si>
  <si>
    <t>Communities mysears.com/mykmart.com dependency. This could become big</t>
    <phoneticPr fontId="9" type="noConversion"/>
  </si>
  <si>
    <t>Release Plan</t>
    <phoneticPr fontId="4" type="noConversion"/>
  </si>
  <si>
    <t>Incr.</t>
  </si>
  <si>
    <t>Start</t>
  </si>
  <si>
    <t>Days</t>
  </si>
  <si>
    <t>End</t>
  </si>
  <si>
    <t>Size</t>
  </si>
  <si>
    <t>Status</t>
  </si>
  <si>
    <t>Release Date</t>
  </si>
  <si>
    <t>Goal</t>
  </si>
  <si>
    <t>Iteration Plan</t>
    <phoneticPr fontId="4" type="noConversion"/>
  </si>
  <si>
    <t>Iteration</t>
    <phoneticPr fontId="4" type="noConversion"/>
  </si>
  <si>
    <t>Share it functionality(discussion, articles)</t>
    <phoneticPr fontId="9" type="noConversion"/>
  </si>
  <si>
    <t>Community site</t>
    <phoneticPr fontId="9" type="noConversion"/>
  </si>
  <si>
    <t>Emails(weekly activity)</t>
    <phoneticPr fontId="9" type="noConversion"/>
  </si>
  <si>
    <t>Create and administer store pages</t>
    <phoneticPr fontId="9" type="noConversion"/>
  </si>
  <si>
    <t>Prafanity filter</t>
    <phoneticPr fontId="9" type="noConversion"/>
  </si>
  <si>
    <t xml:space="preserve">Continous integration environment </t>
    <phoneticPr fontId="9" type="noConversion"/>
  </si>
  <si>
    <t>Meetings</t>
    <phoneticPr fontId="9" type="noConversion"/>
  </si>
  <si>
    <t>Totals</t>
    <phoneticPr fontId="9" type="noConversion"/>
  </si>
  <si>
    <t>Total points</t>
    <phoneticPr fontId="9" type="noConversion"/>
  </si>
  <si>
    <t>Total Hrs (High)</t>
    <phoneticPr fontId="9" type="noConversion"/>
  </si>
  <si>
    <t>out</t>
  </si>
  <si>
    <t>everything except reviews. Reviews going to SYW. No points, but they want badges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</si>
</sst>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0.0"/>
    <numFmt numFmtId="166" formatCode="d\.m\.yy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8"/>
      <name val="Arial"/>
    </font>
    <font>
      <sz val="8"/>
      <color indexed="81"/>
      <name val="Tahoma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i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6"/>
      <color indexed="8"/>
      <name val="Calibri"/>
    </font>
    <font>
      <sz val="11"/>
      <color indexed="10"/>
      <name val="Calibri"/>
    </font>
    <font>
      <sz val="11"/>
      <name val="Calibri"/>
    </font>
    <font>
      <b/>
      <sz val="11"/>
      <name val="Calibri"/>
    </font>
    <font>
      <b/>
      <sz val="9"/>
      <name val="Arial"/>
      <family val="2"/>
    </font>
    <font>
      <sz val="9"/>
      <name val="Arial"/>
      <family val="2"/>
    </font>
    <font>
      <sz val="16"/>
      <color indexed="8"/>
      <name val="Calibri"/>
    </font>
    <font>
      <b/>
      <sz val="14"/>
      <color indexed="8"/>
      <name val="Calibri"/>
    </font>
    <font>
      <sz val="14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7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/>
      <diagonal/>
    </border>
    <border>
      <left/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47"/>
      </left>
      <right style="thin">
        <color auto="1"/>
      </right>
      <top style="thin">
        <color auto="1"/>
      </top>
      <bottom/>
      <diagonal/>
    </border>
    <border>
      <left style="thin">
        <color indexed="47"/>
      </left>
      <right/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/>
      <bottom style="thin">
        <color indexed="1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/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47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47"/>
      </right>
      <top style="thin">
        <color indexed="47"/>
      </top>
      <bottom style="thin">
        <color auto="1"/>
      </bottom>
      <diagonal/>
    </border>
    <border>
      <left/>
      <right/>
      <top style="thin">
        <color indexed="47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 style="thin">
        <color auto="1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auto="1"/>
      </left>
      <right/>
      <top style="thin">
        <color indexed="10"/>
      </top>
      <bottom style="thin">
        <color auto="1"/>
      </bottom>
      <diagonal/>
    </border>
    <border>
      <left/>
      <right/>
      <top style="thin">
        <color indexed="10"/>
      </top>
      <bottom style="thin">
        <color auto="1"/>
      </bottom>
      <diagonal/>
    </border>
    <border>
      <left/>
      <right style="thin">
        <color auto="1"/>
      </right>
      <top style="thin">
        <color indexed="10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10"/>
      </bottom>
      <diagonal/>
    </border>
    <border>
      <left style="thin">
        <color auto="1"/>
      </left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auto="1"/>
      </top>
      <bottom style="thin">
        <color indexed="47"/>
      </bottom>
      <diagonal/>
    </border>
    <border>
      <left/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auto="1"/>
      </left>
      <right/>
      <top style="thin">
        <color indexed="47"/>
      </top>
      <bottom style="thin">
        <color auto="1"/>
      </bottom>
      <diagonal/>
    </border>
    <border>
      <left style="thin">
        <color auto="1"/>
      </left>
      <right/>
      <top style="thin">
        <color indexed="47"/>
      </top>
      <bottom style="thin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 applyAlignment="1" applyProtection="1">
      <alignment horizontal="left" vertical="top" wrapText="1"/>
      <protection locked="0"/>
    </xf>
    <xf numFmtId="0" fontId="2" fillId="2" borderId="2" xfId="0" applyFont="1" applyFill="1" applyBorder="1" applyAlignment="1" applyProtection="1">
      <alignment horizontal="left" vertical="top" wrapText="1"/>
      <protection locked="0"/>
    </xf>
    <xf numFmtId="0" fontId="4" fillId="2" borderId="3" xfId="0" applyFont="1" applyFill="1" applyBorder="1" applyAlignment="1" applyProtection="1">
      <alignment horizontal="left" vertical="top" wrapText="1"/>
      <protection locked="0"/>
    </xf>
    <xf numFmtId="0" fontId="4" fillId="2" borderId="4" xfId="0" applyFont="1" applyFill="1" applyBorder="1" applyAlignment="1" applyProtection="1">
      <alignment horizontal="left" vertical="top" wrapText="1"/>
      <protection locked="0"/>
    </xf>
    <xf numFmtId="0" fontId="2" fillId="2" borderId="2" xfId="0" applyFont="1" applyFill="1" applyBorder="1" applyAlignment="1" applyProtection="1">
      <alignment horizontal="center" vertical="top" wrapText="1"/>
    </xf>
    <xf numFmtId="0" fontId="2" fillId="2" borderId="7" xfId="0" applyFont="1" applyFill="1" applyBorder="1" applyAlignment="1" applyProtection="1">
      <alignment horizontal="left" vertical="top" wrapText="1"/>
      <protection locked="0"/>
    </xf>
    <xf numFmtId="0" fontId="7" fillId="3" borderId="0" xfId="0" applyFont="1" applyFill="1" applyBorder="1" applyAlignment="1" applyProtection="1">
      <alignment horizontal="left" vertical="top" wrapText="1"/>
    </xf>
    <xf numFmtId="0" fontId="4" fillId="2" borderId="4" xfId="0" applyFont="1" applyFill="1" applyBorder="1" applyAlignment="1" applyProtection="1">
      <alignment horizontal="center" vertical="top" wrapText="1"/>
    </xf>
    <xf numFmtId="0" fontId="4" fillId="2" borderId="9" xfId="0" applyFont="1" applyFill="1" applyBorder="1" applyAlignment="1" applyProtection="1">
      <alignment horizontal="left" vertical="top" wrapText="1"/>
      <protection locked="0"/>
    </xf>
    <xf numFmtId="164" fontId="2" fillId="0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left" vertical="top"/>
    </xf>
    <xf numFmtId="0" fontId="3" fillId="4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0" fillId="0" borderId="0" xfId="0" applyFont="1"/>
    <xf numFmtId="0" fontId="13" fillId="0" borderId="0" xfId="0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 applyAlignment="1">
      <alignment horizontal="center"/>
    </xf>
    <xf numFmtId="0" fontId="11" fillId="0" borderId="12" xfId="0" applyFont="1" applyBorder="1"/>
    <xf numFmtId="0" fontId="13" fillId="0" borderId="13" xfId="0" applyFont="1" applyBorder="1"/>
    <xf numFmtId="0" fontId="12" fillId="0" borderId="14" xfId="0" applyFont="1" applyBorder="1"/>
    <xf numFmtId="0" fontId="13" fillId="0" borderId="15" xfId="0" applyFont="1" applyBorder="1"/>
    <xf numFmtId="0" fontId="13" fillId="0" borderId="16" xfId="0" applyFont="1" applyBorder="1" applyAlignment="1">
      <alignment horizontal="center"/>
    </xf>
    <xf numFmtId="0" fontId="12" fillId="0" borderId="17" xfId="0" applyFont="1" applyBorder="1"/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/>
    <xf numFmtId="0" fontId="3" fillId="2" borderId="39" xfId="0" applyFont="1" applyFill="1" applyBorder="1" applyAlignment="1" applyProtection="1">
      <alignment horizontal="left" vertical="top" wrapText="1"/>
      <protection locked="0"/>
    </xf>
    <xf numFmtId="0" fontId="17" fillId="2" borderId="33" xfId="0" applyFont="1" applyFill="1" applyBorder="1" applyAlignment="1" applyProtection="1">
      <alignment horizontal="left" vertical="top" wrapText="1"/>
      <protection locked="0"/>
    </xf>
    <xf numFmtId="0" fontId="17" fillId="2" borderId="40" xfId="0" applyFont="1" applyFill="1" applyBorder="1" applyAlignment="1" applyProtection="1">
      <alignment horizontal="left" vertical="top" wrapText="1"/>
      <protection locked="0"/>
    </xf>
    <xf numFmtId="0" fontId="17" fillId="2" borderId="41" xfId="0" applyFont="1" applyFill="1" applyBorder="1" applyAlignment="1" applyProtection="1">
      <alignment horizontal="left" vertical="top" wrapText="1"/>
      <protection locked="0"/>
    </xf>
    <xf numFmtId="0" fontId="17" fillId="2" borderId="42" xfId="0" applyFont="1" applyFill="1" applyBorder="1" applyAlignment="1" applyProtection="1">
      <alignment horizontal="left" vertical="top" wrapText="1"/>
      <protection locked="0"/>
    </xf>
    <xf numFmtId="0" fontId="17" fillId="6" borderId="40" xfId="0" applyFont="1" applyFill="1" applyBorder="1" applyAlignment="1" applyProtection="1">
      <alignment horizontal="left" vertical="top" wrapText="1"/>
      <protection locked="0"/>
    </xf>
    <xf numFmtId="0" fontId="17" fillId="2" borderId="41" xfId="0" applyFont="1" applyFill="1" applyBorder="1" applyAlignment="1" applyProtection="1">
      <alignment horizontal="left" vertical="top" wrapText="1"/>
    </xf>
    <xf numFmtId="0" fontId="2" fillId="2" borderId="37" xfId="0" applyFont="1" applyFill="1" applyBorder="1" applyAlignment="1" applyProtection="1">
      <alignment horizontal="center" wrapText="1"/>
      <protection locked="0"/>
    </xf>
    <xf numFmtId="0" fontId="2" fillId="2" borderId="9" xfId="0" applyFont="1" applyFill="1" applyBorder="1" applyAlignment="1" applyProtection="1">
      <alignment horizontal="center" wrapText="1"/>
      <protection locked="0"/>
    </xf>
    <xf numFmtId="15" fontId="18" fillId="2" borderId="37" xfId="0" applyNumberFormat="1" applyFont="1" applyFill="1" applyBorder="1" applyAlignment="1" applyProtection="1">
      <alignment horizontal="left" vertical="top" textRotation="90" wrapText="1"/>
      <protection locked="0"/>
    </xf>
    <xf numFmtId="15" fontId="18" fillId="2" borderId="4" xfId="0" applyNumberFormat="1" applyFont="1" applyFill="1" applyBorder="1" applyAlignment="1" applyProtection="1">
      <alignment horizontal="left" vertical="top" textRotation="90" wrapText="1"/>
      <protection locked="0"/>
    </xf>
    <xf numFmtId="15" fontId="18" fillId="2" borderId="9" xfId="0" applyNumberFormat="1" applyFont="1" applyFill="1" applyBorder="1" applyAlignment="1" applyProtection="1">
      <alignment horizontal="left" vertical="top" textRotation="90" wrapText="1"/>
      <protection locked="0"/>
    </xf>
    <xf numFmtId="15" fontId="18" fillId="2" borderId="3" xfId="0" applyNumberFormat="1" applyFont="1" applyFill="1" applyBorder="1" applyAlignment="1" applyProtection="1">
      <alignment horizontal="left" vertical="top" textRotation="90" wrapText="1"/>
      <protection locked="0"/>
    </xf>
    <xf numFmtId="15" fontId="18" fillId="6" borderId="4" xfId="0" applyNumberFormat="1" applyFont="1" applyFill="1" applyBorder="1" applyAlignment="1" applyProtection="1">
      <alignment horizontal="left" vertical="top" textRotation="90" wrapText="1"/>
      <protection locked="0"/>
    </xf>
    <xf numFmtId="0" fontId="17" fillId="2" borderId="38" xfId="0" applyFont="1" applyFill="1" applyBorder="1" applyAlignment="1" applyProtection="1">
      <alignment horizontal="left" vertical="top" wrapText="1"/>
    </xf>
    <xf numFmtId="0" fontId="2" fillId="4" borderId="34" xfId="0" applyFont="1" applyFill="1" applyBorder="1" applyAlignment="1" applyProtection="1">
      <alignment horizontal="left" vertical="top" wrapText="1"/>
      <protection locked="0"/>
    </xf>
    <xf numFmtId="0" fontId="2" fillId="4" borderId="35" xfId="0" applyFont="1" applyFill="1" applyBorder="1" applyAlignment="1" applyProtection="1">
      <alignment horizontal="left" vertical="top" wrapText="1"/>
      <protection locked="0"/>
    </xf>
    <xf numFmtId="0" fontId="2" fillId="4" borderId="36" xfId="0" applyFont="1" applyFill="1" applyBorder="1" applyAlignment="1" applyProtection="1">
      <alignment horizontal="left" vertical="top" wrapText="1"/>
      <protection locked="0"/>
    </xf>
    <xf numFmtId="0" fontId="2" fillId="6" borderId="35" xfId="0" applyFont="1" applyFill="1" applyBorder="1" applyAlignment="1" applyProtection="1">
      <alignment horizontal="left" vertical="top" wrapText="1"/>
      <protection locked="0"/>
    </xf>
    <xf numFmtId="0" fontId="2" fillId="4" borderId="36" xfId="0" applyFont="1" applyFill="1" applyBorder="1" applyAlignment="1" applyProtection="1">
      <alignment horizontal="left" vertical="top" wrapText="1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8" xfId="0" applyFont="1" applyFill="1" applyBorder="1" applyAlignment="1" applyProtection="1">
      <alignment horizontal="left" vertical="top" wrapText="1"/>
      <protection locked="0"/>
    </xf>
    <xf numFmtId="0" fontId="3" fillId="0" borderId="20" xfId="0" applyFont="1" applyFill="1" applyBorder="1" applyAlignment="1" applyProtection="1">
      <alignment horizontal="left" vertical="top" wrapText="1"/>
      <protection locked="0"/>
    </xf>
    <xf numFmtId="0" fontId="3" fillId="0" borderId="21" xfId="0" applyFont="1" applyFill="1" applyBorder="1" applyAlignment="1" applyProtection="1">
      <alignment horizontal="left" vertical="top" wrapText="1"/>
      <protection locked="0"/>
    </xf>
    <xf numFmtId="0" fontId="3" fillId="0" borderId="31" xfId="0" applyFont="1" applyFill="1" applyBorder="1" applyAlignment="1" applyProtection="1">
      <alignment horizontal="left" vertical="top" wrapText="1"/>
      <protection locked="0"/>
    </xf>
    <xf numFmtId="0" fontId="3" fillId="6" borderId="20" xfId="0" applyFont="1" applyFill="1" applyBorder="1" applyAlignment="1" applyProtection="1">
      <alignment horizontal="left" vertical="top" wrapText="1"/>
      <protection locked="0"/>
    </xf>
    <xf numFmtId="165" fontId="3" fillId="5" borderId="21" xfId="0" applyNumberFormat="1" applyFont="1" applyFill="1" applyBorder="1" applyAlignment="1" applyProtection="1">
      <alignment horizontal="left" vertical="top" wrapText="1"/>
    </xf>
    <xf numFmtId="0" fontId="3" fillId="0" borderId="33" xfId="0" applyFont="1" applyFill="1" applyBorder="1" applyAlignment="1" applyProtection="1">
      <alignment horizontal="left" vertical="top" wrapText="1"/>
      <protection locked="0"/>
    </xf>
    <xf numFmtId="4" fontId="3" fillId="0" borderId="21" xfId="0" applyNumberFormat="1" applyFont="1" applyFill="1" applyBorder="1" applyAlignment="1" applyProtection="1">
      <alignment horizontal="left" vertical="top" wrapText="1"/>
    </xf>
    <xf numFmtId="0" fontId="3" fillId="0" borderId="32" xfId="0" applyFont="1" applyFill="1" applyBorder="1" applyAlignment="1" applyProtection="1">
      <alignment horizontal="left" vertical="top" wrapText="1"/>
      <protection locked="0"/>
    </xf>
    <xf numFmtId="0" fontId="3" fillId="0" borderId="18" xfId="0" applyFont="1" applyFill="1" applyBorder="1" applyAlignment="1" applyProtection="1">
      <alignment horizontal="left" vertical="top"/>
      <protection locked="0"/>
    </xf>
    <xf numFmtId="4" fontId="3" fillId="5" borderId="21" xfId="0" applyNumberFormat="1" applyFont="1" applyFill="1" applyBorder="1" applyAlignment="1" applyProtection="1">
      <alignment horizontal="left" vertical="top" wrapText="1"/>
    </xf>
    <xf numFmtId="0" fontId="2" fillId="5" borderId="25" xfId="0" applyFont="1" applyFill="1" applyBorder="1" applyAlignment="1" applyProtection="1">
      <alignment horizontal="left" vertical="top" wrapText="1"/>
    </xf>
    <xf numFmtId="0" fontId="3" fillId="5" borderId="27" xfId="0" applyFont="1" applyFill="1" applyBorder="1" applyAlignment="1" applyProtection="1">
      <alignment horizontal="left" vertical="top" wrapText="1"/>
    </xf>
    <xf numFmtId="0" fontId="3" fillId="5" borderId="28" xfId="0" applyFont="1" applyFill="1" applyBorder="1" applyAlignment="1" applyProtection="1">
      <alignment horizontal="left" vertical="top" wrapText="1"/>
    </xf>
    <xf numFmtId="0" fontId="3" fillId="5" borderId="29" xfId="0" applyFont="1" applyFill="1" applyBorder="1" applyAlignment="1" applyProtection="1">
      <alignment horizontal="left" vertical="top" wrapText="1"/>
    </xf>
    <xf numFmtId="0" fontId="3" fillId="5" borderId="25" xfId="0" applyFont="1" applyFill="1" applyBorder="1" applyAlignment="1" applyProtection="1">
      <alignment horizontal="left" vertical="top" wrapText="1"/>
    </xf>
    <xf numFmtId="0" fontId="3" fillId="6" borderId="28" xfId="0" applyFont="1" applyFill="1" applyBorder="1" applyAlignment="1" applyProtection="1">
      <alignment horizontal="left" vertical="top" wrapText="1"/>
    </xf>
    <xf numFmtId="4" fontId="2" fillId="5" borderId="29" xfId="0" applyNumberFormat="1" applyFont="1" applyFill="1" applyBorder="1" applyAlignment="1" applyProtection="1">
      <alignment horizontal="left" vertical="top" wrapText="1"/>
    </xf>
    <xf numFmtId="0" fontId="2" fillId="4" borderId="22" xfId="0" applyFont="1" applyFill="1" applyBorder="1" applyAlignment="1" applyProtection="1">
      <alignment horizontal="left" vertical="top" wrapText="1"/>
      <protection locked="0"/>
    </xf>
    <xf numFmtId="0" fontId="2" fillId="4" borderId="23" xfId="0" applyFont="1" applyFill="1" applyBorder="1" applyAlignment="1" applyProtection="1">
      <alignment horizontal="left" vertical="top" wrapText="1"/>
      <protection locked="0"/>
    </xf>
    <xf numFmtId="0" fontId="2" fillId="6" borderId="23" xfId="0" applyFont="1" applyFill="1" applyBorder="1" applyAlignment="1" applyProtection="1">
      <alignment horizontal="left" vertical="top" wrapText="1"/>
      <protection locked="0"/>
    </xf>
    <xf numFmtId="4" fontId="2" fillId="4" borderId="24" xfId="0" applyNumberFormat="1" applyFont="1" applyFill="1" applyBorder="1" applyAlignment="1" applyProtection="1">
      <alignment horizontal="left" vertical="top" wrapText="1"/>
    </xf>
    <xf numFmtId="0" fontId="2" fillId="5" borderId="44" xfId="0" applyFont="1" applyFill="1" applyBorder="1" applyAlignment="1" applyProtection="1">
      <alignment horizontal="left" vertical="top"/>
    </xf>
    <xf numFmtId="0" fontId="3" fillId="5" borderId="18" xfId="0" applyFont="1" applyFill="1" applyBorder="1" applyAlignment="1" applyProtection="1">
      <alignment horizontal="left" vertical="top" wrapText="1"/>
    </xf>
    <xf numFmtId="0" fontId="3" fillId="5" borderId="20" xfId="0" applyFont="1" applyFill="1" applyBorder="1" applyAlignment="1" applyProtection="1">
      <alignment horizontal="left" vertical="top" wrapText="1"/>
    </xf>
    <xf numFmtId="0" fontId="3" fillId="5" borderId="21" xfId="0" applyFont="1" applyFill="1" applyBorder="1" applyAlignment="1" applyProtection="1">
      <alignment horizontal="left" vertical="top" wrapText="1"/>
    </xf>
    <xf numFmtId="0" fontId="3" fillId="5" borderId="31" xfId="0" applyFont="1" applyFill="1" applyBorder="1" applyAlignment="1" applyProtection="1">
      <alignment horizontal="left" vertical="top" wrapText="1"/>
    </xf>
    <xf numFmtId="0" fontId="3" fillId="6" borderId="20" xfId="0" applyFont="1" applyFill="1" applyBorder="1" applyAlignment="1" applyProtection="1">
      <alignment horizontal="left" vertical="top" wrapText="1"/>
    </xf>
    <xf numFmtId="4" fontId="2" fillId="5" borderId="21" xfId="0" applyNumberFormat="1" applyFont="1" applyFill="1" applyBorder="1" applyAlignment="1" applyProtection="1">
      <alignment horizontal="left" vertical="top" wrapText="1"/>
    </xf>
    <xf numFmtId="0" fontId="2" fillId="5" borderId="43" xfId="0" applyFont="1" applyFill="1" applyBorder="1" applyAlignment="1" applyProtection="1">
      <alignment horizontal="left" vertical="top"/>
    </xf>
    <xf numFmtId="0" fontId="2" fillId="5" borderId="27" xfId="0" applyFont="1" applyFill="1" applyBorder="1" applyAlignment="1" applyProtection="1">
      <alignment horizontal="left" vertical="top" wrapText="1"/>
    </xf>
    <xf numFmtId="0" fontId="2" fillId="5" borderId="28" xfId="0" applyFont="1" applyFill="1" applyBorder="1" applyAlignment="1" applyProtection="1">
      <alignment horizontal="left" vertical="top" wrapText="1"/>
    </xf>
    <xf numFmtId="0" fontId="2" fillId="5" borderId="29" xfId="0" applyFont="1" applyFill="1" applyBorder="1" applyAlignment="1" applyProtection="1">
      <alignment horizontal="left" vertical="top" wrapText="1"/>
    </xf>
    <xf numFmtId="0" fontId="2" fillId="6" borderId="28" xfId="0" applyFont="1" applyFill="1" applyBorder="1" applyAlignment="1" applyProtection="1">
      <alignment horizontal="left" vertical="top" wrapText="1"/>
    </xf>
    <xf numFmtId="0" fontId="19" fillId="0" borderId="0" xfId="0" applyFont="1"/>
    <xf numFmtId="0" fontId="1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vertical="top"/>
    </xf>
    <xf numFmtId="0" fontId="20" fillId="0" borderId="0" xfId="0" applyFont="1"/>
    <xf numFmtId="15" fontId="0" fillId="2" borderId="0" xfId="0" applyNumberFormat="1" applyFill="1" applyAlignment="1">
      <alignment horizontal="center" wrapText="1"/>
    </xf>
    <xf numFmtId="0" fontId="2" fillId="2" borderId="5" xfId="0" applyFont="1" applyFill="1" applyBorder="1" applyAlignment="1" applyProtection="1">
      <alignment horizontal="center" vertical="top" wrapText="1"/>
      <protection locked="0"/>
    </xf>
    <xf numFmtId="0" fontId="2" fillId="4" borderId="35" xfId="0" applyFont="1" applyFill="1" applyBorder="1" applyAlignment="1" applyProtection="1">
      <alignment horizontal="center" vertical="top" wrapText="1"/>
      <protection locked="0"/>
    </xf>
    <xf numFmtId="0" fontId="3" fillId="0" borderId="30" xfId="0" applyFont="1" applyBorder="1" applyAlignment="1" applyProtection="1">
      <alignment horizontal="center" vertical="top" wrapText="1"/>
      <protection locked="0"/>
    </xf>
    <xf numFmtId="0" fontId="3" fillId="0" borderId="19" xfId="0" applyFont="1" applyBorder="1" applyAlignment="1" applyProtection="1">
      <alignment horizontal="center" vertical="top" wrapText="1"/>
      <protection locked="0"/>
    </xf>
    <xf numFmtId="0" fontId="2" fillId="5" borderId="26" xfId="0" applyFont="1" applyFill="1" applyBorder="1" applyAlignment="1" applyProtection="1">
      <alignment horizontal="center" vertical="top" wrapText="1"/>
    </xf>
    <xf numFmtId="0" fontId="2" fillId="4" borderId="23" xfId="0" applyFont="1" applyFill="1" applyBorder="1" applyAlignment="1" applyProtection="1">
      <alignment horizontal="center" vertical="top" wrapText="1"/>
      <protection locked="0"/>
    </xf>
    <xf numFmtId="0" fontId="2" fillId="5" borderId="45" xfId="0" applyFont="1" applyFill="1" applyBorder="1" applyAlignment="1" applyProtection="1">
      <alignment horizontal="center" vertical="top" wrapText="1"/>
    </xf>
    <xf numFmtId="0" fontId="1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10" fillId="0" borderId="10" xfId="0" applyFont="1" applyBorder="1"/>
    <xf numFmtId="0" fontId="10" fillId="0" borderId="11" xfId="0" applyFont="1" applyBorder="1" applyAlignment="1">
      <alignment horizontal="center" wrapText="1"/>
    </xf>
    <xf numFmtId="0" fontId="10" fillId="0" borderId="11" xfId="0" applyFont="1" applyBorder="1"/>
    <xf numFmtId="0" fontId="10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 wrapText="1"/>
    </xf>
    <xf numFmtId="0" fontId="0" fillId="0" borderId="16" xfId="0" applyBorder="1"/>
    <xf numFmtId="0" fontId="0" fillId="0" borderId="17" xfId="0" applyBorder="1"/>
    <xf numFmtId="16" fontId="0" fillId="0" borderId="0" xfId="0" applyNumberFormat="1" applyBorder="1"/>
    <xf numFmtId="0" fontId="0" fillId="0" borderId="0" xfId="0" applyFill="1" applyBorder="1"/>
    <xf numFmtId="0" fontId="3" fillId="0" borderId="20" xfId="0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wrapText="1"/>
    </xf>
    <xf numFmtId="0" fontId="10" fillId="0" borderId="0" xfId="0" applyFont="1" applyAlignment="1">
      <alignment horizontal="left" wrapText="1"/>
    </xf>
    <xf numFmtId="0" fontId="21" fillId="0" borderId="0" xfId="0" applyFont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2" fillId="0" borderId="0" xfId="0" applyFont="1"/>
    <xf numFmtId="0" fontId="0" fillId="7" borderId="51" xfId="0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0" fontId="0" fillId="7" borderId="6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0" borderId="52" xfId="0" applyBorder="1"/>
    <xf numFmtId="0" fontId="0" fillId="7" borderId="49" xfId="0" applyFill="1" applyBorder="1" applyAlignment="1">
      <alignment horizontal="center"/>
    </xf>
    <xf numFmtId="166" fontId="0" fillId="7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50" xfId="0" applyBorder="1"/>
    <xf numFmtId="0" fontId="0" fillId="7" borderId="46" xfId="0" applyFill="1" applyBorder="1" applyAlignment="1">
      <alignment horizontal="center"/>
    </xf>
    <xf numFmtId="166" fontId="0" fillId="7" borderId="47" xfId="0" applyNumberFormat="1" applyFill="1" applyBorder="1" applyAlignment="1">
      <alignment horizontal="center"/>
    </xf>
    <xf numFmtId="0" fontId="0" fillId="7" borderId="47" xfId="0" applyNumberFormat="1" applyFill="1" applyBorder="1" applyAlignment="1">
      <alignment horizontal="center"/>
    </xf>
    <xf numFmtId="0" fontId="0" fillId="0" borderId="47" xfId="0" applyBorder="1"/>
    <xf numFmtId="166" fontId="0" fillId="0" borderId="47" xfId="0" applyNumberFormat="1" applyBorder="1" applyAlignment="1">
      <alignment horizontal="center"/>
    </xf>
    <xf numFmtId="0" fontId="0" fillId="0" borderId="48" xfId="0" applyBorder="1"/>
    <xf numFmtId="0" fontId="2" fillId="0" borderId="52" xfId="0" applyFont="1" applyBorder="1"/>
    <xf numFmtId="0" fontId="2" fillId="0" borderId="55" xfId="0" applyFont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4" fontId="0" fillId="7" borderId="0" xfId="0" applyNumberFormat="1" applyFill="1" applyBorder="1" applyAlignment="1">
      <alignment horizontal="center"/>
    </xf>
    <xf numFmtId="0" fontId="0" fillId="0" borderId="52" xfId="0" applyNumberFormat="1" applyFill="1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50" xfId="0" applyNumberFormat="1" applyFill="1" applyBorder="1" applyAlignment="1">
      <alignment horizontal="left"/>
    </xf>
    <xf numFmtId="0" fontId="0" fillId="0" borderId="54" xfId="0" applyBorder="1" applyAlignment="1">
      <alignment horizontal="center"/>
    </xf>
    <xf numFmtId="0" fontId="0" fillId="0" borderId="48" xfId="0" applyNumberFormat="1" applyFill="1" applyBorder="1" applyAlignment="1">
      <alignment horizontal="left"/>
    </xf>
    <xf numFmtId="0" fontId="0" fillId="0" borderId="53" xfId="0" applyBorder="1" applyAlignment="1">
      <alignment horizontal="center"/>
    </xf>
    <xf numFmtId="0" fontId="13" fillId="0" borderId="0" xfId="0" applyFont="1" applyBorder="1"/>
    <xf numFmtId="0" fontId="12" fillId="0" borderId="0" xfId="0" applyFont="1" applyBorder="1"/>
    <xf numFmtId="0" fontId="13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 vertical="center"/>
    </xf>
    <xf numFmtId="0" fontId="16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0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  <name val="Cambria"/>
        <scheme val="none"/>
      </font>
      <fill>
        <patternFill>
          <bgColor rgb="FFFF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Part1/Projects/CommercePlus/CommercePlus_Purple_Release_Estimation_Master%20Sheet_2-3-11(exec%20pres)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baruri/Documents/reviews_product_sprint_forecas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Project Overview"/>
      <sheetName val="Metrics"/>
      <sheetName val="Metrics Summary"/>
      <sheetName val="Add-Ins"/>
      <sheetName val="WBS"/>
      <sheetName val="Objective Risks"/>
      <sheetName val="Total LOE"/>
      <sheetName val="Staffing Plan"/>
      <sheetName val="Track Planning"/>
      <sheetName val="Tech Assumptions"/>
      <sheetName val="Worksheet"/>
      <sheetName val="Checklist"/>
      <sheetName val="Change Log"/>
      <sheetName val="Data"/>
      <sheetName val="Export Results"/>
      <sheetName val="Roles"/>
    </sheetNames>
    <sheetDataSet>
      <sheetData sheetId="0" refreshError="1"/>
      <sheetData sheetId="1">
        <row r="21">
          <cell r="B21" t="str">
            <v>None</v>
          </cell>
        </row>
        <row r="22">
          <cell r="B22" t="str">
            <v>C-Content Strategy</v>
          </cell>
        </row>
        <row r="23">
          <cell r="B23" t="str">
            <v>C-Copywriter</v>
          </cell>
        </row>
        <row r="24">
          <cell r="B24" t="str">
            <v>C-Creative Lead</v>
          </cell>
        </row>
        <row r="25">
          <cell r="B25" t="str">
            <v>C-Designer-Flash</v>
          </cell>
        </row>
        <row r="26">
          <cell r="B26" t="str">
            <v>C-Designer-Visual</v>
          </cell>
        </row>
        <row r="27">
          <cell r="B27" t="str">
            <v>C-Information Architect</v>
          </cell>
        </row>
        <row r="28">
          <cell r="B28" t="str">
            <v>C-Media Photography</v>
          </cell>
        </row>
        <row r="29">
          <cell r="B29" t="str">
            <v>C-Media Production</v>
          </cell>
        </row>
        <row r="30">
          <cell r="B30" t="str">
            <v>C-Media Sound</v>
          </cell>
        </row>
        <row r="31">
          <cell r="B31" t="str">
            <v>C-Media Video</v>
          </cell>
        </row>
        <row r="32">
          <cell r="B32" t="str">
            <v>I-Account Manager</v>
          </cell>
        </row>
        <row r="33">
          <cell r="B33" t="str">
            <v>I-Product Manager</v>
          </cell>
        </row>
        <row r="34">
          <cell r="B34" t="str">
            <v>P-Manager of Production</v>
          </cell>
        </row>
        <row r="35">
          <cell r="B35" t="str">
            <v>P-Operations Manager</v>
          </cell>
        </row>
        <row r="36">
          <cell r="B36" t="str">
            <v>P-Producer</v>
          </cell>
        </row>
        <row r="37">
          <cell r="B37" t="str">
            <v>P-Project Manager</v>
          </cell>
        </row>
        <row r="38">
          <cell r="B38" t="str">
            <v>P-Site Coordinator</v>
          </cell>
        </row>
        <row r="39">
          <cell r="B39" t="str">
            <v>S-eBusiness Analyst</v>
          </cell>
        </row>
        <row r="40">
          <cell r="B40" t="str">
            <v>S-SEO Analyst</v>
          </cell>
        </row>
        <row r="41">
          <cell r="B41" t="str">
            <v>S-SEO Manager</v>
          </cell>
        </row>
        <row r="42">
          <cell r="B42" t="str">
            <v>T-Architecture-Engineer</v>
          </cell>
        </row>
        <row r="43">
          <cell r="B43" t="str">
            <v>T-Architecture-Implementation Specialist</v>
          </cell>
        </row>
        <row r="44">
          <cell r="B44" t="str">
            <v>T-Architecture-Web Dev</v>
          </cell>
        </row>
        <row r="45">
          <cell r="B45" t="str">
            <v>T-Automation Engineer</v>
          </cell>
        </row>
        <row r="46">
          <cell r="B46" t="str">
            <v>T-Build Release Manager</v>
          </cell>
        </row>
        <row r="47">
          <cell r="B47" t="str">
            <v>T-Business Analyst</v>
          </cell>
        </row>
        <row r="48">
          <cell r="B48" t="str">
            <v>T-Engineer</v>
          </cell>
        </row>
        <row r="49">
          <cell r="B49" t="str">
            <v>T-Engineer (Offshore)</v>
          </cell>
        </row>
        <row r="50">
          <cell r="B50" t="str">
            <v>T-Flash Dev</v>
          </cell>
        </row>
        <row r="51">
          <cell r="B51" t="str">
            <v>T-QA Engineer</v>
          </cell>
        </row>
        <row r="52">
          <cell r="B52" t="str">
            <v>T-QA Engineer (Offshore)</v>
          </cell>
        </row>
        <row r="53">
          <cell r="B53" t="str">
            <v xml:space="preserve">T-QA-BA Engineer </v>
          </cell>
        </row>
        <row r="54">
          <cell r="B54" t="str">
            <v>T-Tech Lead</v>
          </cell>
        </row>
        <row r="55">
          <cell r="B55" t="str">
            <v>T-Tech Lead (Offshore)</v>
          </cell>
        </row>
        <row r="56">
          <cell r="B56" t="str">
            <v>T-Tech Manager</v>
          </cell>
        </row>
        <row r="57">
          <cell r="B57" t="str">
            <v>T-Web Dev</v>
          </cell>
        </row>
        <row r="58">
          <cell r="B58" t="str">
            <v>T-Web Dev (Offshore)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D7" t="str">
            <v>Glendale</v>
          </cell>
        </row>
        <row r="8">
          <cell r="D8" t="str">
            <v>Anaheim</v>
          </cell>
        </row>
        <row r="9">
          <cell r="D9" t="str">
            <v>Orlando</v>
          </cell>
        </row>
        <row r="10">
          <cell r="D10" t="str">
            <v>Vendor</v>
          </cell>
        </row>
        <row r="11">
          <cell r="D11" t="str">
            <v>Don't Care</v>
          </cell>
        </row>
      </sheetData>
      <sheetData sheetId="15" refreshError="1"/>
      <sheetData sheetId="16">
        <row r="2">
          <cell r="B2" t="str">
            <v>C-Business Analyst</v>
          </cell>
          <cell r="D2" t="str">
            <v>C-Creative Lead</v>
          </cell>
        </row>
        <row r="3">
          <cell r="B3" t="str">
            <v>C-Content Strategist</v>
          </cell>
          <cell r="D3" t="str">
            <v>External Partner Oversight</v>
          </cell>
        </row>
        <row r="4">
          <cell r="B4" t="str">
            <v>C-Content Strategy</v>
          </cell>
          <cell r="D4" t="str">
            <v>I-Account Manager</v>
          </cell>
        </row>
        <row r="5">
          <cell r="B5" t="str">
            <v>C-Copywriter</v>
          </cell>
          <cell r="D5" t="str">
            <v>I-Product Manager</v>
          </cell>
        </row>
        <row r="6">
          <cell r="B6" t="str">
            <v>C-Creative Lead</v>
          </cell>
          <cell r="D6" t="str">
            <v>P-Manager of Production</v>
          </cell>
        </row>
        <row r="7">
          <cell r="B7" t="str">
            <v>C-Designer-Flash</v>
          </cell>
          <cell r="D7" t="str">
            <v>P-Operations Manager</v>
          </cell>
        </row>
        <row r="8">
          <cell r="B8" t="str">
            <v>C-Designer-Visual</v>
          </cell>
          <cell r="D8" t="str">
            <v>P-Producer</v>
          </cell>
        </row>
        <row r="9">
          <cell r="B9" t="str">
            <v>C-Information Architect</v>
          </cell>
          <cell r="D9" t="str">
            <v>P-Project Manager</v>
          </cell>
        </row>
        <row r="10">
          <cell r="B10" t="str">
            <v>C-Manager</v>
          </cell>
          <cell r="D10" t="str">
            <v>S-SEO Manager</v>
          </cell>
        </row>
        <row r="11">
          <cell r="B11" t="str">
            <v>C-Media</v>
          </cell>
          <cell r="D11" t="str">
            <v>T-Build Release Manager</v>
          </cell>
        </row>
        <row r="12">
          <cell r="B12" t="str">
            <v>C-Media Photography</v>
          </cell>
          <cell r="D12" t="str">
            <v>T-Tech Lead</v>
          </cell>
        </row>
        <row r="13">
          <cell r="B13" t="str">
            <v>C-Media Production</v>
          </cell>
          <cell r="D13" t="str">
            <v>T-Tech Lead (Offshore)</v>
          </cell>
        </row>
        <row r="14">
          <cell r="B14" t="str">
            <v>C-Media Sound</v>
          </cell>
          <cell r="D14" t="str">
            <v>T-Tech Manager</v>
          </cell>
        </row>
        <row r="15">
          <cell r="B15" t="str">
            <v>C-Media Video</v>
          </cell>
        </row>
        <row r="16">
          <cell r="B16" t="str">
            <v>C-Site Coordinator</v>
          </cell>
        </row>
        <row r="17">
          <cell r="B17" t="str">
            <v>C-User Research</v>
          </cell>
        </row>
        <row r="18">
          <cell r="B18" t="str">
            <v>External Partner Oversight</v>
          </cell>
        </row>
        <row r="19">
          <cell r="B19" t="str">
            <v>I-Account Manager</v>
          </cell>
        </row>
        <row r="20">
          <cell r="B20" t="str">
            <v>I-Account Manager (AS)</v>
          </cell>
        </row>
        <row r="21">
          <cell r="B21" t="str">
            <v>I-Business Analyst</v>
          </cell>
        </row>
        <row r="22">
          <cell r="B22" t="str">
            <v>I-Product Manager</v>
          </cell>
        </row>
        <row r="23">
          <cell r="B23" t="str">
            <v>P-Manager of Production</v>
          </cell>
        </row>
        <row r="24">
          <cell r="B24" t="str">
            <v>P-Operations Manager</v>
          </cell>
        </row>
        <row r="25">
          <cell r="B25" t="str">
            <v>P-Producer</v>
          </cell>
        </row>
        <row r="26">
          <cell r="B26" t="str">
            <v>P-Production Intern</v>
          </cell>
        </row>
        <row r="27">
          <cell r="B27" t="str">
            <v>P-Project Manager</v>
          </cell>
        </row>
        <row r="28">
          <cell r="B28" t="str">
            <v>P-Site Coordinator</v>
          </cell>
        </row>
        <row r="29">
          <cell r="B29" t="str">
            <v>S-eBusiness Analyst</v>
          </cell>
        </row>
        <row r="30">
          <cell r="B30" t="str">
            <v>S-SEO Analyst</v>
          </cell>
        </row>
        <row r="31">
          <cell r="B31" t="str">
            <v>S-SEO Manager</v>
          </cell>
        </row>
        <row r="32">
          <cell r="B32" t="str">
            <v>T-Architecture-Engineer</v>
          </cell>
        </row>
        <row r="33">
          <cell r="B33" t="str">
            <v>T-Architecture-Implementation Specialist</v>
          </cell>
        </row>
        <row r="34">
          <cell r="B34" t="str">
            <v>T-Architecture-Web Dev</v>
          </cell>
        </row>
        <row r="35">
          <cell r="B35" t="str">
            <v>T-Automation Engineer</v>
          </cell>
        </row>
        <row r="36">
          <cell r="B36" t="str">
            <v>T-Build Release Manager</v>
          </cell>
        </row>
        <row r="37">
          <cell r="B37" t="str">
            <v>T-Business Analyst</v>
          </cell>
        </row>
        <row r="38">
          <cell r="B38" t="str">
            <v>T-Engineer</v>
          </cell>
        </row>
        <row r="39">
          <cell r="B39" t="str">
            <v>T-Engineer (Offshore)</v>
          </cell>
        </row>
        <row r="40">
          <cell r="B40" t="str">
            <v>T-Engineer-Advanced Projects</v>
          </cell>
        </row>
        <row r="41">
          <cell r="B41" t="str">
            <v>T-Engineer-Agency Services</v>
          </cell>
        </row>
        <row r="42">
          <cell r="B42" t="str">
            <v>T-Engineer-Architecture</v>
          </cell>
        </row>
        <row r="43">
          <cell r="B43" t="str">
            <v>T-Engineer-CHAD Commerce</v>
          </cell>
        </row>
        <row r="44">
          <cell r="B44" t="str">
            <v>T-Engineer-CHAD Marketing</v>
          </cell>
        </row>
        <row r="45">
          <cell r="B45" t="str">
            <v>T-Engineer-DLR IBC</v>
          </cell>
        </row>
        <row r="46">
          <cell r="B46" t="str">
            <v>T-Engineer-DLR Marketing</v>
          </cell>
        </row>
        <row r="47">
          <cell r="B47" t="str">
            <v>T-Engineer-IBC</v>
          </cell>
        </row>
        <row r="48">
          <cell r="B48" t="str">
            <v>T-Engineer-New Media</v>
          </cell>
        </row>
        <row r="49">
          <cell r="B49" t="str">
            <v>T-Engineer-NextGen Long Term</v>
          </cell>
        </row>
        <row r="50">
          <cell r="B50" t="str">
            <v>T-Engineer-Other</v>
          </cell>
        </row>
        <row r="51">
          <cell r="B51" t="str">
            <v>T-Engineer-Shared Services</v>
          </cell>
        </row>
        <row r="52">
          <cell r="B52" t="str">
            <v>T-Engineer-WDW CRM</v>
          </cell>
        </row>
        <row r="53">
          <cell r="B53" t="str">
            <v>T-Engineer-WDW Marketing</v>
          </cell>
        </row>
        <row r="54">
          <cell r="B54" t="str">
            <v>T-Flash Dev</v>
          </cell>
        </row>
        <row r="55">
          <cell r="B55" t="str">
            <v>T-Flash Dev-Advanced Projects</v>
          </cell>
        </row>
        <row r="56">
          <cell r="B56" t="str">
            <v>T-Flash Dev-Agency Services</v>
          </cell>
        </row>
        <row r="57">
          <cell r="B57" t="str">
            <v>T-Flash Dev-CHAD Commerce</v>
          </cell>
        </row>
        <row r="58">
          <cell r="B58" t="str">
            <v>T-Flash Dev-CHAD Marketing</v>
          </cell>
        </row>
        <row r="59">
          <cell r="B59" t="str">
            <v>T-Flash Dev-DLR IBC</v>
          </cell>
        </row>
        <row r="60">
          <cell r="B60" t="str">
            <v>T-Flash Dev-DLR Marketing</v>
          </cell>
        </row>
        <row r="61">
          <cell r="B61" t="str">
            <v>T-Flash Dev-New Media</v>
          </cell>
        </row>
        <row r="62">
          <cell r="B62" t="str">
            <v>T-Flash Dev-NextGen Long Term</v>
          </cell>
        </row>
        <row r="63">
          <cell r="B63" t="str">
            <v>T-Flash Dev-Shared Services</v>
          </cell>
        </row>
        <row r="64">
          <cell r="B64" t="str">
            <v>T-Flash Dev-WDW CRM</v>
          </cell>
        </row>
        <row r="65">
          <cell r="B65" t="str">
            <v>T-Flash Dev-WDW Marketing</v>
          </cell>
        </row>
        <row r="66">
          <cell r="B66" t="str">
            <v>T-Implementation Specialist</v>
          </cell>
        </row>
        <row r="67">
          <cell r="B67" t="str">
            <v>T-Manager</v>
          </cell>
        </row>
        <row r="68">
          <cell r="B68" t="str">
            <v>T-QA Engineer</v>
          </cell>
        </row>
        <row r="69">
          <cell r="B69" t="str">
            <v>T-QA Engineer (Offshore)</v>
          </cell>
        </row>
        <row r="70">
          <cell r="B70" t="str">
            <v xml:space="preserve">T-QA-BA Engineer </v>
          </cell>
        </row>
        <row r="71">
          <cell r="B71" t="str">
            <v>T-Site Analytics</v>
          </cell>
        </row>
        <row r="72">
          <cell r="B72" t="str">
            <v>T-Systems Engineering</v>
          </cell>
        </row>
        <row r="73">
          <cell r="B73" t="str">
            <v>T-Tech Lead</v>
          </cell>
        </row>
        <row r="74">
          <cell r="B74" t="str">
            <v>T-Tech Lead (Offshore)</v>
          </cell>
        </row>
        <row r="75">
          <cell r="B75" t="str">
            <v>T-Tech Manager</v>
          </cell>
        </row>
        <row r="76">
          <cell r="B76" t="str">
            <v>T-Web Dev</v>
          </cell>
        </row>
        <row r="77">
          <cell r="B77" t="str">
            <v>T-Web Dev (Offshore)</v>
          </cell>
        </row>
        <row r="78">
          <cell r="B78" t="str">
            <v xml:space="preserve">T-WebDev-Advanced Projects </v>
          </cell>
        </row>
        <row r="79">
          <cell r="B79" t="str">
            <v xml:space="preserve">T-WebDev-Agency Services </v>
          </cell>
        </row>
        <row r="80">
          <cell r="B80" t="str">
            <v xml:space="preserve">T-WebDev-Architecture </v>
          </cell>
        </row>
        <row r="81">
          <cell r="B81" t="str">
            <v xml:space="preserve">T-WebDev-CHAD Commerce </v>
          </cell>
        </row>
        <row r="82">
          <cell r="B82" t="str">
            <v xml:space="preserve">T-WebDev-CHAD Marketing </v>
          </cell>
        </row>
        <row r="83">
          <cell r="B83" t="str">
            <v xml:space="preserve">T-WebDev-DLR IBC </v>
          </cell>
        </row>
        <row r="84">
          <cell r="B84" t="str">
            <v xml:space="preserve">T-WebDev-DLR Marketing </v>
          </cell>
        </row>
        <row r="85">
          <cell r="B85" t="str">
            <v xml:space="preserve">T-WebDev-IBC </v>
          </cell>
        </row>
        <row r="86">
          <cell r="B86" t="str">
            <v xml:space="preserve">T-WebDev-New Media </v>
          </cell>
        </row>
        <row r="87">
          <cell r="B87" t="str">
            <v xml:space="preserve">T-WebDev-NextGen Long Term </v>
          </cell>
        </row>
        <row r="88">
          <cell r="B88" t="str">
            <v>T-WebDev-Other</v>
          </cell>
        </row>
        <row r="89">
          <cell r="B89" t="str">
            <v xml:space="preserve">T-WebDev-Shared Services </v>
          </cell>
        </row>
        <row r="90">
          <cell r="B90" t="str">
            <v xml:space="preserve">T-WebDev-WDW CRM </v>
          </cell>
        </row>
        <row r="91">
          <cell r="B91" t="str">
            <v xml:space="preserve">T-WebDev-WDW Marketing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duct Backlog"/>
      <sheetName val="Release Plan"/>
      <sheetName val="Team"/>
    </sheetNames>
    <sheetDataSet>
      <sheetData sheetId="0">
        <row r="5">
          <cell r="D5">
            <v>3</v>
          </cell>
          <cell r="E5">
            <v>1</v>
          </cell>
        </row>
        <row r="6">
          <cell r="D6">
            <v>5</v>
          </cell>
          <cell r="E6">
            <v>1</v>
          </cell>
        </row>
        <row r="7">
          <cell r="D7">
            <v>3</v>
          </cell>
          <cell r="E7">
            <v>2</v>
          </cell>
        </row>
        <row r="8">
          <cell r="D8">
            <v>8</v>
          </cell>
          <cell r="E8">
            <v>3</v>
          </cell>
        </row>
        <row r="9">
          <cell r="D9">
            <v>13</v>
          </cell>
        </row>
        <row r="10">
          <cell r="D10">
            <v>5</v>
          </cell>
        </row>
        <row r="11">
          <cell r="D11">
            <v>20</v>
          </cell>
          <cell r="E11">
            <v>3</v>
          </cell>
        </row>
        <row r="12">
          <cell r="D12">
            <v>8</v>
          </cell>
          <cell r="E12">
            <v>3</v>
          </cell>
        </row>
      </sheetData>
      <sheetData sheetId="1"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3">
          <cell r="A13">
            <v>10</v>
          </cell>
        </row>
        <row r="18">
          <cell r="A18">
            <v>1</v>
          </cell>
        </row>
        <row r="19">
          <cell r="A19">
            <v>2</v>
          </cell>
        </row>
        <row r="20">
          <cell r="A20">
            <v>3</v>
          </cell>
        </row>
        <row r="22">
          <cell r="A22">
            <v>5</v>
          </cell>
        </row>
        <row r="24">
          <cell r="A24">
            <v>7</v>
          </cell>
        </row>
        <row r="25">
          <cell r="A25">
            <v>8</v>
          </cell>
        </row>
        <row r="26">
          <cell r="A26">
            <v>9</v>
          </cell>
        </row>
        <row r="27">
          <cell r="A27">
            <v>10</v>
          </cell>
        </row>
        <row r="28">
          <cell r="A28">
            <v>11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K60"/>
  <sheetViews>
    <sheetView tabSelected="1" topLeftCell="A7" workbookViewId="0">
      <selection activeCell="D16" sqref="D16"/>
    </sheetView>
  </sheetViews>
  <sheetFormatPr baseColWidth="10" defaultColWidth="8.83203125" defaultRowHeight="14" x14ac:dyDescent="0"/>
  <cols>
    <col min="2" max="2" width="31.6640625" customWidth="1"/>
    <col min="3" max="3" width="46.33203125" customWidth="1"/>
    <col min="4" max="4" width="24.33203125" customWidth="1"/>
    <col min="5" max="5" width="8" style="12" customWidth="1"/>
    <col min="6" max="6" width="10.83203125" style="12" customWidth="1"/>
    <col min="7" max="7" width="10.5" style="12" customWidth="1"/>
    <col min="8" max="8" width="10.6640625" style="12" customWidth="1"/>
    <col min="9" max="9" width="10.6640625" customWidth="1"/>
    <col min="10" max="10" width="81.1640625" customWidth="1"/>
  </cols>
  <sheetData>
    <row r="1" spans="1:16365" ht="21" thickTop="1">
      <c r="B1" s="20" t="s">
        <v>151</v>
      </c>
      <c r="C1" s="21">
        <f>SUM(E11:E50)</f>
        <v>137</v>
      </c>
      <c r="D1" s="22"/>
      <c r="E1" s="15" t="s">
        <v>121</v>
      </c>
    </row>
    <row r="2" spans="1:16365" s="14" customFormat="1" ht="20">
      <c r="B2" s="23"/>
      <c r="C2" s="19"/>
      <c r="D2" s="24"/>
      <c r="E2" s="13" t="s">
        <v>114</v>
      </c>
      <c r="F2" s="13" t="s">
        <v>122</v>
      </c>
      <c r="G2" s="166"/>
      <c r="H2" s="166"/>
    </row>
    <row r="3" spans="1:16365" ht="20">
      <c r="B3" s="23" t="s">
        <v>152</v>
      </c>
      <c r="C3" s="19">
        <f>C1*F3</f>
        <v>4384</v>
      </c>
      <c r="D3" s="24" t="s">
        <v>100</v>
      </c>
      <c r="E3" s="12">
        <v>16</v>
      </c>
      <c r="F3" s="12">
        <v>32</v>
      </c>
    </row>
    <row r="4" spans="1:16365" ht="20">
      <c r="B4" s="23" t="s">
        <v>44</v>
      </c>
      <c r="C4" s="19">
        <f>C1*(SUM(E3,F3)/2)</f>
        <v>3288</v>
      </c>
      <c r="D4" s="24" t="s">
        <v>45</v>
      </c>
    </row>
    <row r="5" spans="1:16365" ht="21" thickBot="1">
      <c r="B5" s="25" t="s">
        <v>101</v>
      </c>
      <c r="C5" s="26">
        <f>C1*E3</f>
        <v>2192</v>
      </c>
      <c r="D5" s="27" t="s">
        <v>102</v>
      </c>
    </row>
    <row r="6" spans="1:16365" ht="20">
      <c r="B6" s="161"/>
      <c r="C6" s="19"/>
      <c r="D6" s="162"/>
    </row>
    <row r="7" spans="1:16365" ht="140">
      <c r="B7" s="164" t="s">
        <v>93</v>
      </c>
      <c r="C7" s="163" t="s">
        <v>61</v>
      </c>
      <c r="D7" s="162"/>
    </row>
    <row r="9" spans="1:16365">
      <c r="A9" s="2" t="s">
        <v>46</v>
      </c>
      <c r="B9" s="2" t="s">
        <v>113</v>
      </c>
      <c r="C9" s="2" t="s">
        <v>103</v>
      </c>
      <c r="D9" s="3" t="s">
        <v>104</v>
      </c>
      <c r="E9" s="6" t="s">
        <v>105</v>
      </c>
      <c r="F9" s="167" t="s">
        <v>106</v>
      </c>
      <c r="G9" s="168"/>
      <c r="H9" s="169"/>
      <c r="I9" s="35" t="s">
        <v>82</v>
      </c>
      <c r="J9" s="7" t="s">
        <v>112</v>
      </c>
      <c r="K9" s="8"/>
      <c r="L9" s="1"/>
      <c r="M9" s="11"/>
      <c r="N9" s="1"/>
      <c r="O9" s="11"/>
      <c r="P9" s="1"/>
      <c r="Q9" s="11"/>
      <c r="R9" s="1"/>
      <c r="S9" s="11"/>
      <c r="T9" s="1"/>
      <c r="U9" s="11"/>
      <c r="V9" s="1"/>
      <c r="W9" s="11"/>
      <c r="X9" s="1"/>
      <c r="Y9" s="11"/>
      <c r="Z9" s="1"/>
      <c r="AA9" s="11"/>
      <c r="AB9" s="1"/>
      <c r="AC9" s="11"/>
      <c r="AD9" s="1"/>
      <c r="AE9" s="11"/>
      <c r="AF9" s="1"/>
      <c r="AG9" s="11"/>
      <c r="AH9" s="1"/>
      <c r="AI9" s="11"/>
      <c r="AJ9" s="1"/>
      <c r="AK9" s="11"/>
      <c r="AL9" s="1"/>
      <c r="AM9" s="11"/>
      <c r="AN9" s="1"/>
      <c r="AO9" s="11"/>
      <c r="AP9" s="1"/>
      <c r="AQ9" s="11"/>
      <c r="AR9" s="1"/>
      <c r="AS9" s="11"/>
      <c r="AT9" s="1"/>
      <c r="AU9" s="11"/>
      <c r="AV9" s="1"/>
      <c r="AW9" s="11"/>
      <c r="AX9" s="1"/>
      <c r="AY9" s="11"/>
      <c r="AZ9" s="1"/>
      <c r="BA9" s="11"/>
      <c r="BB9" s="1"/>
      <c r="BC9" s="11"/>
      <c r="BD9" s="1"/>
      <c r="BE9" s="11"/>
      <c r="BF9" s="1"/>
      <c r="BG9" s="11"/>
      <c r="BH9" s="1"/>
      <c r="BI9" s="11"/>
      <c r="BJ9" s="1"/>
      <c r="BK9" s="11"/>
      <c r="BL9" s="1"/>
      <c r="BM9" s="11"/>
      <c r="BN9" s="1"/>
      <c r="BO9" s="11"/>
      <c r="BP9" s="1"/>
      <c r="BQ9" s="11"/>
      <c r="BR9" s="1"/>
      <c r="BS9" s="11"/>
      <c r="BT9" s="1"/>
      <c r="BU9" s="11"/>
      <c r="BV9" s="1"/>
      <c r="BW9" s="11"/>
      <c r="BX9" s="1"/>
      <c r="BY9" s="11"/>
      <c r="BZ9" s="1"/>
      <c r="CA9" s="11"/>
      <c r="CB9" s="1"/>
      <c r="CC9" s="11"/>
      <c r="CD9" s="1"/>
      <c r="CE9" s="11"/>
      <c r="CF9" s="1"/>
      <c r="CG9" s="11"/>
      <c r="CH9" s="1"/>
      <c r="CI9" s="11"/>
      <c r="CJ9" s="1"/>
      <c r="CK9" s="11"/>
      <c r="CL9" s="1"/>
      <c r="CM9" s="11"/>
      <c r="CN9" s="1"/>
      <c r="CO9" s="11"/>
      <c r="CP9" s="1"/>
      <c r="CQ9" s="11"/>
      <c r="CR9" s="1"/>
      <c r="CS9" s="11"/>
      <c r="CT9" s="1"/>
      <c r="CU9" s="11"/>
      <c r="CV9" s="1"/>
      <c r="CW9" s="11"/>
      <c r="CX9" s="1"/>
      <c r="CY9" s="11"/>
      <c r="CZ9" s="1"/>
      <c r="DA9" s="11"/>
      <c r="DB9" s="1"/>
      <c r="DC9" s="11"/>
      <c r="DD9" s="1"/>
      <c r="DE9" s="11"/>
      <c r="DF9" s="1"/>
      <c r="DG9" s="11"/>
      <c r="DH9" s="1"/>
      <c r="DI9" s="11"/>
      <c r="DJ9" s="1"/>
      <c r="DK9" s="11"/>
      <c r="DL9" s="1"/>
      <c r="DM9" s="11"/>
      <c r="DN9" s="1"/>
      <c r="DO9" s="11"/>
      <c r="DP9" s="1"/>
      <c r="DQ9" s="11"/>
      <c r="DR9" s="1"/>
      <c r="DS9" s="11"/>
      <c r="DT9" s="1"/>
      <c r="DU9" s="11"/>
      <c r="DV9" s="1"/>
      <c r="DW9" s="11"/>
      <c r="DX9" s="1"/>
      <c r="DY9" s="11"/>
      <c r="DZ9" s="1"/>
      <c r="EA9" s="11"/>
      <c r="EB9" s="1"/>
      <c r="EC9" s="11"/>
      <c r="ED9" s="1"/>
      <c r="EE9" s="11"/>
      <c r="EF9" s="1"/>
      <c r="EG9" s="11"/>
      <c r="EH9" s="1"/>
      <c r="EI9" s="11"/>
      <c r="EJ9" s="1"/>
      <c r="EK9" s="11"/>
      <c r="EL9" s="11"/>
      <c r="EM9" s="1"/>
      <c r="EN9" s="11"/>
      <c r="EO9" s="1"/>
      <c r="EP9" s="11"/>
      <c r="EQ9" s="1"/>
      <c r="ER9" s="11"/>
      <c r="ES9" s="1"/>
      <c r="ET9" s="11"/>
      <c r="EU9" s="1"/>
      <c r="EV9" s="11"/>
      <c r="EW9" s="1"/>
      <c r="EX9" s="11"/>
      <c r="EY9" s="1"/>
      <c r="EZ9" s="11"/>
      <c r="FA9" s="1"/>
      <c r="FB9" s="11"/>
      <c r="FC9" s="1"/>
      <c r="FD9" s="11"/>
      <c r="FE9" s="1"/>
      <c r="FF9" s="11"/>
      <c r="FG9" s="1"/>
      <c r="FH9" s="11"/>
      <c r="FI9" s="1"/>
      <c r="FJ9" s="11"/>
      <c r="FK9" s="1"/>
      <c r="FL9" s="11"/>
      <c r="FM9" s="1"/>
      <c r="FN9" s="11"/>
      <c r="FO9" s="1"/>
      <c r="FP9" s="11"/>
      <c r="FQ9" s="1"/>
      <c r="FR9" s="11"/>
      <c r="FS9" s="1"/>
      <c r="FT9" s="11"/>
      <c r="FU9" s="1"/>
      <c r="FV9" s="11"/>
      <c r="FW9" s="1"/>
      <c r="FX9" s="11"/>
      <c r="FY9" s="1"/>
      <c r="FZ9" s="11"/>
      <c r="GA9" s="1"/>
      <c r="GB9" s="11"/>
      <c r="GC9" s="1"/>
      <c r="GD9" s="11"/>
      <c r="GE9" s="1"/>
      <c r="GF9" s="11"/>
      <c r="GG9" s="1"/>
      <c r="GH9" s="11"/>
      <c r="GI9" s="1"/>
      <c r="GJ9" s="11"/>
      <c r="GK9" s="1"/>
      <c r="GL9" s="11"/>
      <c r="GM9" s="1"/>
      <c r="GN9" s="11"/>
      <c r="GO9" s="1"/>
      <c r="GP9" s="11"/>
      <c r="GQ9" s="1"/>
      <c r="GR9" s="11"/>
      <c r="GS9" s="1"/>
      <c r="GT9" s="11"/>
      <c r="GU9" s="1"/>
      <c r="GV9" s="11"/>
      <c r="GW9" s="1"/>
      <c r="GX9" s="11"/>
      <c r="GY9" s="1"/>
      <c r="GZ9" s="1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</row>
    <row r="10" spans="1:16365">
      <c r="A10" s="4"/>
      <c r="B10" s="4"/>
      <c r="C10" s="4"/>
      <c r="D10" s="5"/>
      <c r="E10" s="9"/>
      <c r="F10" s="16" t="s">
        <v>114</v>
      </c>
      <c r="G10" s="16" t="s">
        <v>115</v>
      </c>
      <c r="H10" s="16" t="s">
        <v>40</v>
      </c>
      <c r="I10" s="16"/>
      <c r="J10" s="10"/>
      <c r="K10" s="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</row>
    <row r="11" spans="1:16365" ht="28">
      <c r="A11">
        <v>1</v>
      </c>
      <c r="B11" t="s">
        <v>62</v>
      </c>
      <c r="C11" s="29" t="s">
        <v>7</v>
      </c>
      <c r="E11" s="33">
        <v>5</v>
      </c>
      <c r="F11" s="34">
        <f>E11*E3</f>
        <v>80</v>
      </c>
      <c r="G11" s="34">
        <f>E11*F3</f>
        <v>160</v>
      </c>
      <c r="H11" s="34">
        <f t="shared" ref="H11:H36" si="0">(F11+G11)/2</f>
        <v>120</v>
      </c>
      <c r="I11" s="34"/>
      <c r="J11" s="32"/>
    </row>
    <row r="12" spans="1:16365">
      <c r="A12">
        <v>2</v>
      </c>
      <c r="B12" t="s">
        <v>62</v>
      </c>
      <c r="C12" s="29" t="s">
        <v>73</v>
      </c>
      <c r="E12" s="33">
        <v>3</v>
      </c>
      <c r="F12" s="34">
        <f>E12*E3</f>
        <v>48</v>
      </c>
      <c r="G12" s="34">
        <f>E12*F3</f>
        <v>96</v>
      </c>
      <c r="H12" s="34">
        <f t="shared" si="0"/>
        <v>72</v>
      </c>
      <c r="I12" s="34"/>
      <c r="J12" s="32" t="s">
        <v>74</v>
      </c>
    </row>
    <row r="13" spans="1:16365">
      <c r="A13">
        <v>3</v>
      </c>
      <c r="B13" t="s">
        <v>62</v>
      </c>
      <c r="C13" s="29" t="s">
        <v>4</v>
      </c>
      <c r="D13" t="s">
        <v>153</v>
      </c>
      <c r="E13" s="33">
        <v>2</v>
      </c>
      <c r="F13" s="34">
        <f>E13*E3</f>
        <v>32</v>
      </c>
      <c r="G13" s="34">
        <f>E13*F3</f>
        <v>64</v>
      </c>
      <c r="H13" s="34">
        <f t="shared" si="0"/>
        <v>48</v>
      </c>
      <c r="I13" s="34"/>
      <c r="J13" s="32"/>
    </row>
    <row r="14" spans="1:16365">
      <c r="A14">
        <v>4</v>
      </c>
      <c r="B14" t="s">
        <v>62</v>
      </c>
      <c r="C14" s="29" t="s">
        <v>5</v>
      </c>
      <c r="E14" s="33">
        <v>8</v>
      </c>
      <c r="F14" s="34">
        <f>E14*E3</f>
        <v>128</v>
      </c>
      <c r="G14" s="34">
        <f>E14*F3</f>
        <v>256</v>
      </c>
      <c r="H14" s="34">
        <f t="shared" si="0"/>
        <v>192</v>
      </c>
      <c r="I14" s="34"/>
      <c r="J14" s="32" t="s">
        <v>75</v>
      </c>
    </row>
    <row r="15" spans="1:16365" ht="28">
      <c r="A15" s="32">
        <v>5</v>
      </c>
      <c r="B15" t="s">
        <v>62</v>
      </c>
      <c r="C15" s="29" t="s">
        <v>32</v>
      </c>
      <c r="D15" t="s">
        <v>154</v>
      </c>
      <c r="E15" s="33">
        <v>3</v>
      </c>
      <c r="F15" s="34">
        <f>E15*E3</f>
        <v>48</v>
      </c>
      <c r="G15" s="34">
        <f>E15*F3</f>
        <v>96</v>
      </c>
      <c r="H15" s="34">
        <f t="shared" si="0"/>
        <v>72</v>
      </c>
      <c r="I15" s="34"/>
      <c r="J15" s="32" t="s">
        <v>83</v>
      </c>
    </row>
    <row r="16" spans="1:16365" ht="28">
      <c r="A16" s="32">
        <v>5</v>
      </c>
      <c r="B16" t="s">
        <v>62</v>
      </c>
      <c r="C16" s="29" t="s">
        <v>6</v>
      </c>
      <c r="D16" t="s">
        <v>153</v>
      </c>
      <c r="E16" s="33">
        <v>5</v>
      </c>
      <c r="F16" s="34">
        <f>E16*E3</f>
        <v>80</v>
      </c>
      <c r="G16" s="34">
        <f>E16*F3</f>
        <v>160</v>
      </c>
      <c r="H16" s="34">
        <f t="shared" ref="H16" si="1">(F16+G16)/2</f>
        <v>120</v>
      </c>
      <c r="I16" s="34"/>
      <c r="J16" s="32"/>
    </row>
    <row r="17" spans="1:10" s="31" customFormat="1">
      <c r="A17" s="32">
        <v>6</v>
      </c>
      <c r="B17" t="s">
        <v>62</v>
      </c>
      <c r="C17" s="29" t="s">
        <v>8</v>
      </c>
      <c r="E17" s="33">
        <v>2</v>
      </c>
      <c r="F17" s="34">
        <f>E17*E3</f>
        <v>32</v>
      </c>
      <c r="G17" s="34">
        <f>E17*F3</f>
        <v>64</v>
      </c>
      <c r="H17" s="34">
        <f t="shared" si="0"/>
        <v>48</v>
      </c>
      <c r="I17" s="34"/>
      <c r="J17" s="32"/>
    </row>
    <row r="18" spans="1:10">
      <c r="A18" s="32">
        <v>7</v>
      </c>
      <c r="B18" t="s">
        <v>62</v>
      </c>
      <c r="C18" s="29" t="s">
        <v>9</v>
      </c>
      <c r="E18" s="33">
        <v>3</v>
      </c>
      <c r="F18" s="34">
        <f>E18*E3</f>
        <v>48</v>
      </c>
      <c r="G18" s="34">
        <f>E18*F3</f>
        <v>96</v>
      </c>
      <c r="H18" s="34">
        <f t="shared" si="0"/>
        <v>72</v>
      </c>
      <c r="I18" s="34"/>
      <c r="J18" s="32" t="s">
        <v>65</v>
      </c>
    </row>
    <row r="19" spans="1:10">
      <c r="A19" s="32">
        <v>8</v>
      </c>
      <c r="B19" t="s">
        <v>62</v>
      </c>
      <c r="C19" s="29" t="s">
        <v>10</v>
      </c>
      <c r="E19" s="33">
        <v>3</v>
      </c>
      <c r="F19" s="34">
        <f>E19*E3</f>
        <v>48</v>
      </c>
      <c r="G19" s="34">
        <f>E19*F3</f>
        <v>96</v>
      </c>
      <c r="H19" s="34">
        <f t="shared" si="0"/>
        <v>72</v>
      </c>
      <c r="I19" s="34"/>
      <c r="J19" s="32" t="s">
        <v>126</v>
      </c>
    </row>
    <row r="20" spans="1:10" s="31" customFormat="1">
      <c r="A20" s="32">
        <v>9</v>
      </c>
      <c r="B20" t="s">
        <v>62</v>
      </c>
      <c r="C20" s="29" t="s">
        <v>11</v>
      </c>
      <c r="E20" s="33">
        <v>1</v>
      </c>
      <c r="F20" s="34">
        <f>E20*E3</f>
        <v>16</v>
      </c>
      <c r="G20" s="34">
        <f>E20*F3</f>
        <v>32</v>
      </c>
      <c r="H20" s="34">
        <f t="shared" si="0"/>
        <v>24</v>
      </c>
      <c r="I20" s="34"/>
      <c r="J20" s="32" t="s">
        <v>125</v>
      </c>
    </row>
    <row r="21" spans="1:10">
      <c r="A21" s="32">
        <v>10</v>
      </c>
      <c r="B21" t="s">
        <v>62</v>
      </c>
      <c r="C21" s="29" t="s">
        <v>12</v>
      </c>
      <c r="E21" s="33">
        <v>0</v>
      </c>
      <c r="F21" s="34">
        <f>E21*E3</f>
        <v>0</v>
      </c>
      <c r="G21" s="34">
        <f>E21*F3</f>
        <v>0</v>
      </c>
      <c r="H21" s="34">
        <f t="shared" si="0"/>
        <v>0</v>
      </c>
      <c r="I21" s="34"/>
      <c r="J21" s="32"/>
    </row>
    <row r="22" spans="1:10">
      <c r="A22" s="32">
        <v>11</v>
      </c>
      <c r="B22" t="s">
        <v>62</v>
      </c>
      <c r="C22" s="29" t="s">
        <v>13</v>
      </c>
      <c r="E22" s="33">
        <v>1</v>
      </c>
      <c r="F22" s="34">
        <f>E22*E3</f>
        <v>16</v>
      </c>
      <c r="G22" s="34">
        <f>E22*F3</f>
        <v>32</v>
      </c>
      <c r="H22" s="34">
        <f t="shared" si="0"/>
        <v>24</v>
      </c>
      <c r="I22" s="34"/>
      <c r="J22" s="32" t="s">
        <v>85</v>
      </c>
    </row>
    <row r="23" spans="1:10">
      <c r="A23" s="32">
        <v>12</v>
      </c>
      <c r="B23" t="s">
        <v>62</v>
      </c>
      <c r="C23" s="29" t="s">
        <v>14</v>
      </c>
      <c r="E23" s="33">
        <v>8</v>
      </c>
      <c r="F23" s="34">
        <f>E23*E3</f>
        <v>128</v>
      </c>
      <c r="G23" s="34">
        <f>E23*F3</f>
        <v>256</v>
      </c>
      <c r="H23" s="34">
        <f t="shared" si="0"/>
        <v>192</v>
      </c>
      <c r="I23" s="34"/>
      <c r="J23" s="32" t="s">
        <v>84</v>
      </c>
    </row>
    <row r="24" spans="1:10" s="31" customFormat="1">
      <c r="A24" s="32">
        <v>13</v>
      </c>
      <c r="B24" t="s">
        <v>62</v>
      </c>
      <c r="C24" s="29" t="s">
        <v>15</v>
      </c>
      <c r="E24" s="33">
        <v>3</v>
      </c>
      <c r="F24" s="34">
        <f>E24*E3</f>
        <v>48</v>
      </c>
      <c r="G24" s="34">
        <f>E24*F3</f>
        <v>96</v>
      </c>
      <c r="H24" s="34">
        <f t="shared" si="0"/>
        <v>72</v>
      </c>
      <c r="I24" s="34"/>
      <c r="J24" s="32" t="s">
        <v>91</v>
      </c>
    </row>
    <row r="25" spans="1:10" s="31" customFormat="1">
      <c r="A25" s="32">
        <v>14</v>
      </c>
      <c r="B25" t="s">
        <v>62</v>
      </c>
      <c r="C25" s="29" t="s">
        <v>16</v>
      </c>
      <c r="D25" s="31" t="s">
        <v>153</v>
      </c>
      <c r="E25" s="33">
        <v>8</v>
      </c>
      <c r="F25" s="34">
        <f>E25*E3</f>
        <v>128</v>
      </c>
      <c r="G25" s="34">
        <f>E25*F3</f>
        <v>256</v>
      </c>
      <c r="H25" s="34">
        <f t="shared" si="0"/>
        <v>192</v>
      </c>
      <c r="I25" s="34"/>
      <c r="J25" s="32" t="s">
        <v>92</v>
      </c>
    </row>
    <row r="26" spans="1:10" s="31" customFormat="1">
      <c r="A26" s="32">
        <v>15</v>
      </c>
      <c r="B26" t="s">
        <v>62</v>
      </c>
      <c r="C26" s="29" t="s">
        <v>31</v>
      </c>
      <c r="E26" s="33">
        <v>2</v>
      </c>
      <c r="F26" s="34">
        <f>E26*E3</f>
        <v>32</v>
      </c>
      <c r="G26" s="34">
        <f>E26*F3</f>
        <v>64</v>
      </c>
      <c r="H26" s="34">
        <f t="shared" ref="H26" si="2">(F26+G26)/2</f>
        <v>48</v>
      </c>
      <c r="I26" s="34"/>
      <c r="J26" s="32"/>
    </row>
    <row r="27" spans="1:10" s="31" customFormat="1">
      <c r="A27" s="32">
        <v>16</v>
      </c>
      <c r="B27" t="s">
        <v>33</v>
      </c>
      <c r="C27" s="18" t="s">
        <v>143</v>
      </c>
      <c r="E27" s="33">
        <v>2</v>
      </c>
      <c r="F27" s="34">
        <f>E27*E3</f>
        <v>32</v>
      </c>
      <c r="G27" s="34">
        <f>E27*F3</f>
        <v>64</v>
      </c>
      <c r="H27" s="34">
        <f>(F27+G27)/2</f>
        <v>48</v>
      </c>
      <c r="I27" s="34"/>
      <c r="J27" s="32"/>
    </row>
    <row r="28" spans="1:10" s="31" customFormat="1">
      <c r="A28" s="32">
        <v>17</v>
      </c>
      <c r="B28" t="s">
        <v>144</v>
      </c>
      <c r="C28" s="18" t="s">
        <v>145</v>
      </c>
      <c r="E28" s="33">
        <v>1</v>
      </c>
      <c r="F28" s="34">
        <f>E28*E3</f>
        <v>16</v>
      </c>
      <c r="G28" s="34">
        <f>E28*F3</f>
        <v>32</v>
      </c>
      <c r="H28" s="34">
        <f>(F28+G28)/2</f>
        <v>24</v>
      </c>
      <c r="I28" s="34"/>
      <c r="J28" s="32" t="s">
        <v>90</v>
      </c>
    </row>
    <row r="29" spans="1:10" s="31" customFormat="1">
      <c r="A29" s="32">
        <v>18</v>
      </c>
      <c r="B29" t="s">
        <v>144</v>
      </c>
      <c r="C29" s="18" t="s">
        <v>39</v>
      </c>
      <c r="E29" s="33">
        <v>1</v>
      </c>
      <c r="F29" s="34">
        <f>E29*E3</f>
        <v>16</v>
      </c>
      <c r="G29" s="34">
        <f>E29*F3</f>
        <v>32</v>
      </c>
      <c r="H29" s="34">
        <f>(F29+G29)/2</f>
        <v>24</v>
      </c>
      <c r="I29" s="34"/>
      <c r="J29" s="32"/>
    </row>
    <row r="30" spans="1:10" s="31" customFormat="1">
      <c r="A30" s="32">
        <v>19</v>
      </c>
      <c r="B30" t="s">
        <v>144</v>
      </c>
      <c r="C30" s="18" t="s">
        <v>147</v>
      </c>
      <c r="E30" s="33">
        <v>2</v>
      </c>
      <c r="F30" s="34">
        <f>E30*E3</f>
        <v>32</v>
      </c>
      <c r="G30" s="34">
        <f>E30*F3</f>
        <v>64</v>
      </c>
      <c r="H30" s="34">
        <f>(F30+G30)/2</f>
        <v>48</v>
      </c>
      <c r="I30" s="34"/>
      <c r="J30" s="32"/>
    </row>
    <row r="31" spans="1:10" s="31" customFormat="1">
      <c r="A31" s="32">
        <v>20</v>
      </c>
      <c r="B31" t="s">
        <v>17</v>
      </c>
      <c r="C31" s="29" t="s">
        <v>18</v>
      </c>
      <c r="E31" s="33">
        <v>5</v>
      </c>
      <c r="F31" s="34">
        <f>E31*E3</f>
        <v>80</v>
      </c>
      <c r="G31" s="34">
        <f>E31*F3</f>
        <v>160</v>
      </c>
      <c r="H31" s="34">
        <f t="shared" si="0"/>
        <v>120</v>
      </c>
      <c r="I31" s="34"/>
      <c r="J31" s="32" t="s">
        <v>127</v>
      </c>
    </row>
    <row r="32" spans="1:10" s="31" customFormat="1">
      <c r="A32" s="32">
        <v>21</v>
      </c>
      <c r="B32" t="s">
        <v>17</v>
      </c>
      <c r="C32" s="29" t="s">
        <v>19</v>
      </c>
      <c r="E32" s="33">
        <v>3</v>
      </c>
      <c r="F32" s="34">
        <f>E32*E3</f>
        <v>48</v>
      </c>
      <c r="G32" s="34">
        <f>E32*F3</f>
        <v>96</v>
      </c>
      <c r="H32" s="34">
        <f t="shared" si="0"/>
        <v>72</v>
      </c>
      <c r="I32" s="34"/>
      <c r="J32" s="32" t="s">
        <v>127</v>
      </c>
    </row>
    <row r="33" spans="1:10" s="31" customFormat="1">
      <c r="A33" s="32">
        <v>21</v>
      </c>
      <c r="B33" t="s">
        <v>17</v>
      </c>
      <c r="C33" s="29" t="s">
        <v>25</v>
      </c>
      <c r="E33" s="33">
        <v>3</v>
      </c>
      <c r="F33" s="34">
        <f>E33*E3</f>
        <v>48</v>
      </c>
      <c r="G33" s="34">
        <f>E33*F3</f>
        <v>96</v>
      </c>
      <c r="H33" s="34">
        <f t="shared" ref="H33" si="3">(F33+G33)/2</f>
        <v>72</v>
      </c>
      <c r="I33" s="34"/>
      <c r="J33" s="32" t="s">
        <v>127</v>
      </c>
    </row>
    <row r="34" spans="1:10" s="31" customFormat="1">
      <c r="A34" s="32">
        <v>22</v>
      </c>
      <c r="B34" t="s">
        <v>17</v>
      </c>
      <c r="C34" s="29" t="s">
        <v>24</v>
      </c>
      <c r="E34" s="33">
        <v>8</v>
      </c>
      <c r="F34" s="34">
        <f>E34*E3</f>
        <v>128</v>
      </c>
      <c r="G34" s="34">
        <f>E34*F3</f>
        <v>256</v>
      </c>
      <c r="H34" s="34">
        <f t="shared" si="0"/>
        <v>192</v>
      </c>
      <c r="I34" s="34"/>
      <c r="J34" s="32" t="s">
        <v>127</v>
      </c>
    </row>
    <row r="35" spans="1:10" ht="28">
      <c r="A35">
        <v>23</v>
      </c>
      <c r="B35" t="s">
        <v>20</v>
      </c>
      <c r="C35" s="29" t="s">
        <v>35</v>
      </c>
      <c r="E35" s="33">
        <v>8</v>
      </c>
      <c r="F35" s="34">
        <f>E35*E3</f>
        <v>128</v>
      </c>
      <c r="G35" s="34">
        <f>E35*F3</f>
        <v>256</v>
      </c>
      <c r="H35" s="34">
        <f t="shared" si="0"/>
        <v>192</v>
      </c>
      <c r="I35" s="34"/>
      <c r="J35" s="32" t="s">
        <v>94</v>
      </c>
    </row>
    <row r="36" spans="1:10">
      <c r="A36">
        <v>25</v>
      </c>
      <c r="B36" t="s">
        <v>60</v>
      </c>
      <c r="C36" s="29" t="s">
        <v>30</v>
      </c>
      <c r="E36" s="33">
        <v>8</v>
      </c>
      <c r="F36" s="34">
        <f>E36*E3</f>
        <v>128</v>
      </c>
      <c r="G36" s="34">
        <f>E36*F3</f>
        <v>256</v>
      </c>
      <c r="H36" s="34">
        <f t="shared" si="0"/>
        <v>192</v>
      </c>
      <c r="I36" s="34"/>
      <c r="J36" s="32" t="s">
        <v>76</v>
      </c>
    </row>
    <row r="37" spans="1:10">
      <c r="A37">
        <v>24</v>
      </c>
      <c r="B37" t="s">
        <v>53</v>
      </c>
      <c r="C37" s="29" t="s">
        <v>21</v>
      </c>
      <c r="E37" s="33">
        <v>5</v>
      </c>
      <c r="F37" s="34">
        <f>E37*E3</f>
        <v>80</v>
      </c>
      <c r="G37" s="34">
        <f>E37*F3</f>
        <v>160</v>
      </c>
      <c r="H37" s="34">
        <f t="shared" ref="H37:H41" si="4">(F37+G37)/2</f>
        <v>120</v>
      </c>
      <c r="I37" s="34"/>
      <c r="J37" s="32"/>
    </row>
    <row r="38" spans="1:10">
      <c r="A38">
        <v>25</v>
      </c>
      <c r="B38" t="s">
        <v>60</v>
      </c>
      <c r="C38" s="29" t="s">
        <v>68</v>
      </c>
      <c r="E38" s="33">
        <v>3</v>
      </c>
      <c r="F38" s="34">
        <f>E38*E3</f>
        <v>48</v>
      </c>
      <c r="G38" s="34">
        <f>E38*F3</f>
        <v>96</v>
      </c>
      <c r="H38" s="34">
        <f t="shared" si="4"/>
        <v>72</v>
      </c>
      <c r="I38" s="34"/>
      <c r="J38" s="32"/>
    </row>
    <row r="39" spans="1:10" s="32" customFormat="1">
      <c r="A39" s="32">
        <v>26</v>
      </c>
      <c r="B39" s="32" t="s">
        <v>22</v>
      </c>
      <c r="C39" s="165" t="s">
        <v>23</v>
      </c>
      <c r="E39" s="33">
        <v>3</v>
      </c>
      <c r="F39" s="34">
        <f>E39*E3</f>
        <v>48</v>
      </c>
      <c r="G39" s="34">
        <f>E39*F3</f>
        <v>96</v>
      </c>
      <c r="H39" s="34">
        <f t="shared" si="4"/>
        <v>72</v>
      </c>
      <c r="I39" s="34"/>
    </row>
    <row r="40" spans="1:10">
      <c r="A40">
        <v>27</v>
      </c>
      <c r="B40" t="s">
        <v>116</v>
      </c>
      <c r="C40" s="29" t="s">
        <v>148</v>
      </c>
      <c r="E40" s="12">
        <v>1</v>
      </c>
      <c r="F40" s="17">
        <f>E40*E3</f>
        <v>16</v>
      </c>
      <c r="G40" s="17">
        <f>E40*F3</f>
        <v>32</v>
      </c>
      <c r="H40" s="17">
        <f t="shared" si="4"/>
        <v>24</v>
      </c>
      <c r="I40" s="17"/>
    </row>
    <row r="41" spans="1:10">
      <c r="A41">
        <v>28</v>
      </c>
      <c r="B41" t="s">
        <v>116</v>
      </c>
      <c r="C41" s="29" t="s">
        <v>99</v>
      </c>
      <c r="E41" s="12">
        <v>5</v>
      </c>
      <c r="F41" s="17">
        <f>E41*E3</f>
        <v>80</v>
      </c>
      <c r="G41" s="17">
        <f>E41*F3</f>
        <v>160</v>
      </c>
      <c r="H41" s="17">
        <f t="shared" si="4"/>
        <v>120</v>
      </c>
      <c r="I41" s="17"/>
    </row>
    <row r="42" spans="1:10">
      <c r="A42">
        <v>29</v>
      </c>
      <c r="B42" t="s">
        <v>53</v>
      </c>
      <c r="C42" s="29" t="s">
        <v>149</v>
      </c>
      <c r="E42" s="12">
        <v>0</v>
      </c>
      <c r="F42" s="17">
        <f>E42*E3</f>
        <v>0</v>
      </c>
      <c r="G42" s="17">
        <f>E42*F3</f>
        <v>0</v>
      </c>
      <c r="H42" s="12">
        <f t="shared" ref="H42:H50" si="5">(F42+G42)/2</f>
        <v>0</v>
      </c>
    </row>
    <row r="43" spans="1:10" ht="28">
      <c r="A43">
        <v>30</v>
      </c>
      <c r="B43" t="s">
        <v>129</v>
      </c>
      <c r="C43" s="29" t="s">
        <v>64</v>
      </c>
      <c r="E43" s="12">
        <v>3</v>
      </c>
      <c r="F43" s="12">
        <f>E43*E3</f>
        <v>48</v>
      </c>
      <c r="G43" s="17">
        <f>E43*F3</f>
        <v>96</v>
      </c>
      <c r="H43" s="12">
        <f t="shared" si="5"/>
        <v>72</v>
      </c>
    </row>
    <row r="44" spans="1:10">
      <c r="A44">
        <v>31</v>
      </c>
      <c r="B44" t="s">
        <v>129</v>
      </c>
      <c r="C44" s="29" t="s">
        <v>34</v>
      </c>
      <c r="E44" s="12">
        <v>1</v>
      </c>
      <c r="F44" s="12">
        <f>E44*E3</f>
        <v>16</v>
      </c>
      <c r="G44" s="17">
        <f>E44*F3</f>
        <v>32</v>
      </c>
      <c r="H44" s="12">
        <f t="shared" si="5"/>
        <v>24</v>
      </c>
    </row>
    <row r="45" spans="1:10">
      <c r="A45">
        <v>32</v>
      </c>
      <c r="B45" t="s">
        <v>128</v>
      </c>
      <c r="C45" s="29" t="s">
        <v>36</v>
      </c>
      <c r="E45" s="12">
        <v>3</v>
      </c>
      <c r="F45" s="17">
        <f>E45*E3</f>
        <v>48</v>
      </c>
      <c r="G45" s="17">
        <f>E45*F3</f>
        <v>96</v>
      </c>
      <c r="H45" s="12">
        <f t="shared" si="5"/>
        <v>72</v>
      </c>
    </row>
    <row r="46" spans="1:10">
      <c r="A46">
        <v>33</v>
      </c>
      <c r="B46" t="s">
        <v>128</v>
      </c>
      <c r="C46" s="29" t="s">
        <v>37</v>
      </c>
      <c r="E46" s="12">
        <v>1</v>
      </c>
      <c r="F46" s="17">
        <f>E46*E3</f>
        <v>16</v>
      </c>
      <c r="G46" s="17">
        <f>E46*F3</f>
        <v>32</v>
      </c>
      <c r="H46" s="12">
        <f t="shared" si="5"/>
        <v>24</v>
      </c>
    </row>
    <row r="47" spans="1:10">
      <c r="A47">
        <v>34</v>
      </c>
      <c r="B47" t="s">
        <v>128</v>
      </c>
      <c r="C47" s="29" t="s">
        <v>38</v>
      </c>
      <c r="E47" s="12">
        <v>3</v>
      </c>
      <c r="F47" s="17">
        <f>E47*E3</f>
        <v>48</v>
      </c>
      <c r="G47" s="17">
        <f>E47*F3</f>
        <v>96</v>
      </c>
      <c r="H47" s="12">
        <f t="shared" si="5"/>
        <v>72</v>
      </c>
    </row>
    <row r="48" spans="1:10">
      <c r="A48">
        <v>35</v>
      </c>
      <c r="B48" t="s">
        <v>128</v>
      </c>
      <c r="C48" s="29" t="s">
        <v>146</v>
      </c>
      <c r="D48" t="s">
        <v>153</v>
      </c>
      <c r="E48" s="12">
        <v>8</v>
      </c>
      <c r="F48" s="17">
        <f>E48*E3</f>
        <v>128</v>
      </c>
      <c r="G48" s="17">
        <f>E48*F3</f>
        <v>256</v>
      </c>
      <c r="H48" s="12">
        <f t="shared" si="5"/>
        <v>192</v>
      </c>
    </row>
    <row r="49" spans="1:10">
      <c r="A49">
        <v>36</v>
      </c>
      <c r="B49" t="s">
        <v>69</v>
      </c>
      <c r="C49" s="29" t="s">
        <v>70</v>
      </c>
      <c r="D49" t="s">
        <v>153</v>
      </c>
      <c r="E49" s="12">
        <v>2</v>
      </c>
      <c r="F49" s="12">
        <f>E49*E3</f>
        <v>32</v>
      </c>
      <c r="G49" s="17">
        <f>E49*F3</f>
        <v>64</v>
      </c>
      <c r="H49" s="12">
        <f t="shared" si="5"/>
        <v>48</v>
      </c>
    </row>
    <row r="50" spans="1:10">
      <c r="A50">
        <v>37</v>
      </c>
      <c r="B50" t="s">
        <v>71</v>
      </c>
      <c r="C50" s="29" t="s">
        <v>72</v>
      </c>
      <c r="E50" s="12">
        <v>1</v>
      </c>
      <c r="F50" s="17">
        <f>E50*E3</f>
        <v>16</v>
      </c>
      <c r="G50" s="17">
        <f>E50*F3</f>
        <v>32</v>
      </c>
      <c r="H50" s="12">
        <f t="shared" si="5"/>
        <v>24</v>
      </c>
      <c r="J50" t="s">
        <v>63</v>
      </c>
    </row>
    <row r="51" spans="1:10">
      <c r="C51" s="29"/>
      <c r="G51" s="17"/>
    </row>
    <row r="52" spans="1:10">
      <c r="D52" t="s">
        <v>150</v>
      </c>
      <c r="E52" s="12">
        <f>SUM(E11:E50)</f>
        <v>137</v>
      </c>
      <c r="F52" s="12">
        <f>SUM(F11:F50)</f>
        <v>2192</v>
      </c>
      <c r="G52" s="17">
        <f>SUM(G11:G50)</f>
        <v>4384</v>
      </c>
      <c r="H52" s="12">
        <f>SUM(H11:H50)</f>
        <v>3288</v>
      </c>
    </row>
    <row r="53" spans="1:10">
      <c r="G53" s="17"/>
    </row>
    <row r="57" spans="1:10">
      <c r="B57" s="18" t="s">
        <v>48</v>
      </c>
    </row>
    <row r="60" spans="1:10">
      <c r="B60" s="18" t="s">
        <v>3</v>
      </c>
    </row>
  </sheetData>
  <mergeCells count="1">
    <mergeCell ref="F9:H9"/>
  </mergeCells>
  <phoneticPr fontId="9" type="noConversion"/>
  <conditionalFormatting sqref="K9:K10">
    <cfRule type="cellIs" dxfId="9" priority="1" stopIfTrue="1" operator="notEqual">
      <formula>0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2"/>
  <sheetViews>
    <sheetView workbookViewId="0">
      <selection activeCell="A28" sqref="A28"/>
    </sheetView>
  </sheetViews>
  <sheetFormatPr baseColWidth="10" defaultColWidth="8.83203125" defaultRowHeight="14" x14ac:dyDescent="0"/>
  <cols>
    <col min="1" max="1" width="63.6640625" style="28" customWidth="1"/>
    <col min="2" max="2" width="68.5" style="28" customWidth="1"/>
  </cols>
  <sheetData>
    <row r="2" spans="1:1">
      <c r="A2" s="29"/>
    </row>
    <row r="28" spans="1:1">
      <c r="A28" s="29"/>
    </row>
    <row r="29" spans="1:1">
      <c r="A29" s="29"/>
    </row>
    <row r="30" spans="1:1">
      <c r="A30" s="30"/>
    </row>
    <row r="31" spans="1:1">
      <c r="A31" s="30"/>
    </row>
    <row r="32" spans="1:1">
      <c r="A32" s="30"/>
    </row>
    <row r="33" spans="1:1">
      <c r="A33" s="30"/>
    </row>
    <row r="34" spans="1:1">
      <c r="A34" s="30"/>
    </row>
    <row r="35" spans="1:1">
      <c r="A35" s="30"/>
    </row>
    <row r="36" spans="1:1">
      <c r="A36" s="30"/>
    </row>
    <row r="37" spans="1:1">
      <c r="A37" s="30"/>
    </row>
    <row r="38" spans="1:1">
      <c r="A38" s="30"/>
    </row>
    <row r="39" spans="1:1">
      <c r="A39" s="30"/>
    </row>
    <row r="40" spans="1:1">
      <c r="A40" s="30"/>
    </row>
    <row r="41" spans="1:1">
      <c r="A41" s="30"/>
    </row>
    <row r="42" spans="1:1">
      <c r="A42" s="30"/>
    </row>
  </sheetData>
  <phoneticPr fontId="9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R97"/>
  <sheetViews>
    <sheetView workbookViewId="0">
      <selection activeCell="B4" sqref="B4"/>
    </sheetView>
  </sheetViews>
  <sheetFormatPr baseColWidth="10" defaultColWidth="8.83203125" defaultRowHeight="14" x14ac:dyDescent="0"/>
  <cols>
    <col min="1" max="1" width="28" customWidth="1"/>
    <col min="2" max="2" width="26.1640625" style="109" customWidth="1"/>
    <col min="3" max="3" width="6.6640625" customWidth="1"/>
    <col min="4" max="4" width="6.83203125" customWidth="1"/>
  </cols>
  <sheetData>
    <row r="3" spans="1:44">
      <c r="A3" s="36" t="s">
        <v>123</v>
      </c>
      <c r="B3" s="99">
        <v>40925</v>
      </c>
    </row>
    <row r="4" spans="1:44">
      <c r="A4" s="36" t="s">
        <v>124</v>
      </c>
      <c r="B4" s="99">
        <v>41051</v>
      </c>
    </row>
    <row r="6" spans="1:44" ht="22">
      <c r="A6" s="37"/>
      <c r="B6" s="100"/>
      <c r="C6" s="38">
        <v>1</v>
      </c>
      <c r="D6" s="39">
        <v>2</v>
      </c>
      <c r="E6" s="39">
        <v>3</v>
      </c>
      <c r="F6" s="40">
        <v>4</v>
      </c>
      <c r="G6" s="38">
        <v>5</v>
      </c>
      <c r="H6" s="39">
        <v>6</v>
      </c>
      <c r="I6" s="39">
        <v>7</v>
      </c>
      <c r="J6" s="40">
        <v>8</v>
      </c>
      <c r="K6" s="38">
        <v>9</v>
      </c>
      <c r="L6" s="39">
        <v>10</v>
      </c>
      <c r="M6" s="39">
        <v>11</v>
      </c>
      <c r="N6" s="40">
        <v>12</v>
      </c>
      <c r="O6" s="38">
        <v>13</v>
      </c>
      <c r="P6" s="39">
        <v>14</v>
      </c>
      <c r="Q6" s="39">
        <v>15</v>
      </c>
      <c r="R6" s="40">
        <v>16</v>
      </c>
      <c r="S6" s="41">
        <v>17</v>
      </c>
      <c r="T6" s="39">
        <v>18</v>
      </c>
      <c r="U6" s="39">
        <v>19</v>
      </c>
      <c r="V6" s="39">
        <v>20</v>
      </c>
      <c r="W6" s="39">
        <v>21</v>
      </c>
      <c r="X6" s="39">
        <v>22</v>
      </c>
      <c r="Y6" s="39">
        <v>23</v>
      </c>
      <c r="Z6" s="39">
        <v>24</v>
      </c>
      <c r="AA6" s="39">
        <v>25</v>
      </c>
      <c r="AB6" s="39">
        <v>26</v>
      </c>
      <c r="AC6" s="39">
        <v>27</v>
      </c>
      <c r="AD6" s="39">
        <v>28</v>
      </c>
      <c r="AE6" s="39">
        <v>29</v>
      </c>
      <c r="AF6" s="39">
        <v>29</v>
      </c>
      <c r="AG6" s="39">
        <v>29</v>
      </c>
      <c r="AH6" s="39">
        <v>29</v>
      </c>
      <c r="AI6" s="39">
        <v>29</v>
      </c>
      <c r="AJ6" s="39">
        <v>29</v>
      </c>
      <c r="AK6" s="42">
        <v>29</v>
      </c>
      <c r="AL6" s="39">
        <v>29</v>
      </c>
      <c r="AM6" s="39">
        <v>29</v>
      </c>
      <c r="AN6" s="39">
        <v>29</v>
      </c>
      <c r="AO6" s="39">
        <v>29</v>
      </c>
      <c r="AP6" s="39">
        <v>29</v>
      </c>
      <c r="AQ6" s="39">
        <v>29</v>
      </c>
      <c r="AR6" s="43" t="s">
        <v>77</v>
      </c>
    </row>
    <row r="7" spans="1:44" ht="51">
      <c r="A7" s="44" t="s">
        <v>78</v>
      </c>
      <c r="B7" s="45" t="s">
        <v>104</v>
      </c>
      <c r="C7" s="46">
        <f>B3</f>
        <v>40925</v>
      </c>
      <c r="D7" s="47">
        <f t="shared" ref="D7:AQ7" si="0">C7 + 7</f>
        <v>40932</v>
      </c>
      <c r="E7" s="47">
        <f t="shared" si="0"/>
        <v>40939</v>
      </c>
      <c r="F7" s="48">
        <f t="shared" si="0"/>
        <v>40946</v>
      </c>
      <c r="G7" s="46">
        <f>F7 + 7</f>
        <v>40953</v>
      </c>
      <c r="H7" s="47">
        <f t="shared" si="0"/>
        <v>40960</v>
      </c>
      <c r="I7" s="47">
        <f t="shared" si="0"/>
        <v>40967</v>
      </c>
      <c r="J7" s="48">
        <f t="shared" si="0"/>
        <v>40974</v>
      </c>
      <c r="K7" s="46">
        <f t="shared" si="0"/>
        <v>40981</v>
      </c>
      <c r="L7" s="47">
        <f t="shared" si="0"/>
        <v>40988</v>
      </c>
      <c r="M7" s="47">
        <f t="shared" si="0"/>
        <v>40995</v>
      </c>
      <c r="N7" s="48">
        <f t="shared" si="0"/>
        <v>41002</v>
      </c>
      <c r="O7" s="47">
        <f>N7 + 7</f>
        <v>41009</v>
      </c>
      <c r="P7" s="47">
        <f t="shared" si="0"/>
        <v>41016</v>
      </c>
      <c r="Q7" s="47">
        <f t="shared" si="0"/>
        <v>41023</v>
      </c>
      <c r="R7" s="48">
        <f t="shared" si="0"/>
        <v>41030</v>
      </c>
      <c r="S7" s="49">
        <f t="shared" si="0"/>
        <v>41037</v>
      </c>
      <c r="T7" s="47">
        <f t="shared" si="0"/>
        <v>41044</v>
      </c>
      <c r="U7" s="47">
        <f t="shared" si="0"/>
        <v>41051</v>
      </c>
      <c r="V7" s="47">
        <f t="shared" si="0"/>
        <v>41058</v>
      </c>
      <c r="W7" s="47">
        <f t="shared" si="0"/>
        <v>41065</v>
      </c>
      <c r="X7" s="47">
        <f t="shared" si="0"/>
        <v>41072</v>
      </c>
      <c r="Y7" s="47">
        <f t="shared" si="0"/>
        <v>41079</v>
      </c>
      <c r="Z7" s="47">
        <f t="shared" si="0"/>
        <v>41086</v>
      </c>
      <c r="AA7" s="47">
        <f t="shared" si="0"/>
        <v>41093</v>
      </c>
      <c r="AB7" s="47">
        <f t="shared" si="0"/>
        <v>41100</v>
      </c>
      <c r="AC7" s="47">
        <f t="shared" si="0"/>
        <v>41107</v>
      </c>
      <c r="AD7" s="47">
        <f t="shared" si="0"/>
        <v>41114</v>
      </c>
      <c r="AE7" s="47">
        <f t="shared" si="0"/>
        <v>41121</v>
      </c>
      <c r="AF7" s="47">
        <f t="shared" si="0"/>
        <v>41128</v>
      </c>
      <c r="AG7" s="47">
        <f t="shared" si="0"/>
        <v>41135</v>
      </c>
      <c r="AH7" s="47">
        <f t="shared" si="0"/>
        <v>41142</v>
      </c>
      <c r="AI7" s="47">
        <f t="shared" si="0"/>
        <v>41149</v>
      </c>
      <c r="AJ7" s="47">
        <f t="shared" si="0"/>
        <v>41156</v>
      </c>
      <c r="AK7" s="50">
        <f t="shared" si="0"/>
        <v>41163</v>
      </c>
      <c r="AL7" s="47">
        <f t="shared" si="0"/>
        <v>41170</v>
      </c>
      <c r="AM7" s="47">
        <f t="shared" si="0"/>
        <v>41177</v>
      </c>
      <c r="AN7" s="47">
        <f t="shared" si="0"/>
        <v>41184</v>
      </c>
      <c r="AO7" s="47">
        <f t="shared" si="0"/>
        <v>41191</v>
      </c>
      <c r="AP7" s="47">
        <f t="shared" si="0"/>
        <v>41198</v>
      </c>
      <c r="AQ7" s="47">
        <f t="shared" si="0"/>
        <v>41205</v>
      </c>
      <c r="AR7" s="51" t="s">
        <v>79</v>
      </c>
    </row>
    <row r="8" spans="1:44">
      <c r="A8" s="52" t="s">
        <v>80</v>
      </c>
      <c r="B8" s="101"/>
      <c r="C8" s="52"/>
      <c r="D8" s="53"/>
      <c r="E8" s="53"/>
      <c r="F8" s="54"/>
      <c r="G8" s="52"/>
      <c r="H8" s="53"/>
      <c r="I8" s="53"/>
      <c r="J8" s="54"/>
      <c r="K8" s="52"/>
      <c r="L8" s="53"/>
      <c r="M8" s="53"/>
      <c r="N8" s="54"/>
      <c r="O8" s="52"/>
      <c r="P8" s="53"/>
      <c r="Q8" s="53"/>
      <c r="R8" s="54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5"/>
      <c r="AL8" s="53"/>
      <c r="AM8" s="53"/>
      <c r="AN8" s="53"/>
      <c r="AO8" s="53"/>
      <c r="AP8" s="53"/>
      <c r="AQ8" s="53"/>
      <c r="AR8" s="56"/>
    </row>
    <row r="9" spans="1:44">
      <c r="A9" s="57"/>
      <c r="B9" s="102"/>
      <c r="C9" s="58"/>
      <c r="D9" s="59"/>
      <c r="E9" s="59"/>
      <c r="F9" s="60"/>
      <c r="G9" s="58"/>
      <c r="H9" s="59"/>
      <c r="I9" s="59"/>
      <c r="J9" s="60"/>
      <c r="K9" s="58"/>
      <c r="L9" s="59"/>
      <c r="M9" s="59"/>
      <c r="N9" s="60"/>
      <c r="O9" s="58"/>
      <c r="P9" s="59"/>
      <c r="Q9" s="59"/>
      <c r="R9" s="60"/>
      <c r="S9" s="61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62"/>
      <c r="AL9" s="59"/>
      <c r="AM9" s="59"/>
      <c r="AN9" s="59"/>
      <c r="AO9" s="59"/>
      <c r="AP9" s="59"/>
      <c r="AQ9" s="59"/>
      <c r="AR9" s="63">
        <f>SUM(B9:AQ9)</f>
        <v>0</v>
      </c>
    </row>
    <row r="10" spans="1:44">
      <c r="A10" s="57"/>
      <c r="B10" s="103" t="s">
        <v>49</v>
      </c>
      <c r="C10" s="64">
        <v>0</v>
      </c>
      <c r="D10" s="64">
        <v>0</v>
      </c>
      <c r="E10" s="64">
        <v>0</v>
      </c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64">
        <v>0</v>
      </c>
      <c r="M10" s="64">
        <v>0</v>
      </c>
      <c r="N10" s="64">
        <v>0</v>
      </c>
      <c r="O10" s="64">
        <v>0</v>
      </c>
      <c r="P10" s="64">
        <v>0</v>
      </c>
      <c r="Q10" s="64">
        <v>10</v>
      </c>
      <c r="R10" s="64">
        <v>10</v>
      </c>
      <c r="S10" s="64">
        <v>10</v>
      </c>
      <c r="T10" s="64">
        <v>10</v>
      </c>
      <c r="U10" s="64">
        <v>10</v>
      </c>
      <c r="V10" s="64">
        <v>10</v>
      </c>
      <c r="W10" s="64">
        <v>10</v>
      </c>
      <c r="X10" s="64">
        <v>10</v>
      </c>
      <c r="Y10" s="64">
        <v>10</v>
      </c>
      <c r="Z10" s="64">
        <v>10</v>
      </c>
      <c r="AA10" s="64">
        <v>10</v>
      </c>
      <c r="AB10" s="64">
        <v>10</v>
      </c>
      <c r="AC10" s="64">
        <v>10</v>
      </c>
      <c r="AD10" s="64">
        <v>10</v>
      </c>
      <c r="AE10" s="64">
        <v>10</v>
      </c>
      <c r="AF10" s="64">
        <v>10</v>
      </c>
      <c r="AG10" s="64">
        <v>10</v>
      </c>
      <c r="AH10" s="64">
        <v>10</v>
      </c>
      <c r="AI10" s="64">
        <v>10</v>
      </c>
      <c r="AJ10" s="64">
        <v>0</v>
      </c>
      <c r="AK10" s="64">
        <v>0</v>
      </c>
      <c r="AL10" s="64">
        <v>0</v>
      </c>
      <c r="AM10" s="64">
        <v>0</v>
      </c>
      <c r="AN10" s="64">
        <v>0</v>
      </c>
      <c r="AO10" s="64">
        <v>0</v>
      </c>
      <c r="AP10" s="64">
        <v>0</v>
      </c>
      <c r="AQ10" s="64">
        <v>0</v>
      </c>
      <c r="AR10" s="65">
        <f>IF($B10="",#REF!,SUM(B10:AQ10))</f>
        <v>190</v>
      </c>
    </row>
    <row r="11" spans="1:44">
      <c r="A11" s="57"/>
      <c r="B11" s="103" t="s">
        <v>47</v>
      </c>
      <c r="C11" s="64">
        <v>0</v>
      </c>
      <c r="D11" s="64">
        <v>0</v>
      </c>
      <c r="E11" s="64">
        <v>0</v>
      </c>
      <c r="F11" s="64">
        <v>0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0</v>
      </c>
      <c r="M11" s="64">
        <v>0</v>
      </c>
      <c r="N11" s="64">
        <v>0</v>
      </c>
      <c r="O11" s="64">
        <v>0</v>
      </c>
      <c r="P11" s="64">
        <v>0</v>
      </c>
      <c r="Q11" s="64">
        <v>10</v>
      </c>
      <c r="R11" s="64">
        <v>10</v>
      </c>
      <c r="S11" s="64">
        <v>10</v>
      </c>
      <c r="T11" s="64">
        <v>10</v>
      </c>
      <c r="U11" s="64">
        <v>10</v>
      </c>
      <c r="V11" s="64">
        <v>10</v>
      </c>
      <c r="W11" s="64">
        <v>10</v>
      </c>
      <c r="X11" s="64">
        <v>10</v>
      </c>
      <c r="Y11" s="64">
        <v>10</v>
      </c>
      <c r="Z11" s="64">
        <v>10</v>
      </c>
      <c r="AA11" s="64">
        <v>10</v>
      </c>
      <c r="AB11" s="64">
        <v>10</v>
      </c>
      <c r="AC11" s="64">
        <v>10</v>
      </c>
      <c r="AD11" s="64">
        <v>10</v>
      </c>
      <c r="AE11" s="64">
        <v>10</v>
      </c>
      <c r="AF11" s="64">
        <v>10</v>
      </c>
      <c r="AG11" s="64">
        <v>10</v>
      </c>
      <c r="AH11" s="64">
        <v>10</v>
      </c>
      <c r="AI11" s="64">
        <v>10</v>
      </c>
      <c r="AJ11" s="64">
        <v>0</v>
      </c>
      <c r="AK11" s="64">
        <v>0</v>
      </c>
      <c r="AL11" s="64">
        <v>0</v>
      </c>
      <c r="AM11" s="64">
        <v>0</v>
      </c>
      <c r="AN11" s="64">
        <v>0</v>
      </c>
      <c r="AO11" s="64">
        <v>0</v>
      </c>
      <c r="AP11" s="64">
        <v>0</v>
      </c>
      <c r="AQ11" s="64">
        <v>0</v>
      </c>
      <c r="AR11" s="65">
        <f>IF($B11="",#REF!,SUM(B11:AQ11))</f>
        <v>190</v>
      </c>
    </row>
    <row r="12" spans="1:44">
      <c r="A12" s="57"/>
      <c r="B12" s="103" t="s">
        <v>41</v>
      </c>
      <c r="C12" s="66">
        <v>0</v>
      </c>
      <c r="D12" s="66">
        <v>0</v>
      </c>
      <c r="E12" s="66">
        <v>0</v>
      </c>
      <c r="F12" s="66">
        <v>0</v>
      </c>
      <c r="G12" s="66">
        <v>0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2</v>
      </c>
      <c r="P12" s="66">
        <v>2</v>
      </c>
      <c r="Q12" s="66">
        <v>2</v>
      </c>
      <c r="R12" s="66">
        <v>2</v>
      </c>
      <c r="S12" s="66">
        <v>2</v>
      </c>
      <c r="T12" s="66">
        <v>2</v>
      </c>
      <c r="U12" s="66">
        <v>2</v>
      </c>
      <c r="V12" s="66">
        <v>2</v>
      </c>
      <c r="W12" s="66">
        <v>2</v>
      </c>
      <c r="X12" s="66">
        <v>2</v>
      </c>
      <c r="Y12" s="66">
        <v>2</v>
      </c>
      <c r="Z12" s="66">
        <v>2</v>
      </c>
      <c r="AA12" s="66">
        <v>2</v>
      </c>
      <c r="AB12" s="66">
        <v>2</v>
      </c>
      <c r="AC12" s="66">
        <v>2</v>
      </c>
      <c r="AD12" s="66">
        <v>2</v>
      </c>
      <c r="AE12" s="66">
        <v>2</v>
      </c>
      <c r="AF12" s="66">
        <v>2</v>
      </c>
      <c r="AG12" s="66">
        <v>2</v>
      </c>
      <c r="AH12" s="66">
        <v>2</v>
      </c>
      <c r="AI12" s="66">
        <v>2</v>
      </c>
      <c r="AJ12" s="66">
        <v>0</v>
      </c>
      <c r="AK12" s="66">
        <v>0</v>
      </c>
      <c r="AL12" s="66">
        <v>0</v>
      </c>
      <c r="AM12" s="66">
        <v>0</v>
      </c>
      <c r="AN12" s="66">
        <v>0</v>
      </c>
      <c r="AO12" s="66">
        <v>0</v>
      </c>
      <c r="AP12" s="66">
        <v>0</v>
      </c>
      <c r="AQ12" s="66">
        <v>0</v>
      </c>
      <c r="AR12" s="65">
        <f>IF($B12="",#REF!,SUM(B12:AQ12))</f>
        <v>42</v>
      </c>
    </row>
    <row r="13" spans="1:44">
      <c r="A13" s="57"/>
      <c r="B13" s="102"/>
      <c r="C13" s="67"/>
      <c r="D13" s="59"/>
      <c r="E13" s="59"/>
      <c r="F13" s="60"/>
      <c r="G13" s="58"/>
      <c r="H13" s="59"/>
      <c r="I13" s="59"/>
      <c r="J13" s="60"/>
      <c r="K13" s="58"/>
      <c r="L13" s="59"/>
      <c r="M13" s="59"/>
      <c r="N13" s="60"/>
      <c r="O13" s="58"/>
      <c r="P13" s="59"/>
      <c r="Q13" s="59"/>
      <c r="R13" s="60"/>
      <c r="S13" s="61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62"/>
      <c r="AL13" s="59"/>
      <c r="AM13" s="59"/>
      <c r="AN13" s="59"/>
      <c r="AO13" s="59"/>
      <c r="AP13" s="59"/>
      <c r="AQ13" s="59"/>
      <c r="AR13" s="68">
        <f>SUM(AR11:AR12)</f>
        <v>232</v>
      </c>
    </row>
    <row r="14" spans="1:44">
      <c r="A14" s="69" t="s">
        <v>50</v>
      </c>
      <c r="B14" s="104"/>
      <c r="C14" s="70">
        <f t="shared" ref="C14:AQ14" si="1">SUM(C10:C13)</f>
        <v>0</v>
      </c>
      <c r="D14" s="71">
        <f t="shared" si="1"/>
        <v>0</v>
      </c>
      <c r="E14" s="71">
        <f t="shared" si="1"/>
        <v>0</v>
      </c>
      <c r="F14" s="72">
        <f t="shared" si="1"/>
        <v>0</v>
      </c>
      <c r="G14" s="70">
        <f t="shared" si="1"/>
        <v>0</v>
      </c>
      <c r="H14" s="71">
        <f t="shared" si="1"/>
        <v>0</v>
      </c>
      <c r="I14" s="71">
        <f t="shared" si="1"/>
        <v>0</v>
      </c>
      <c r="J14" s="72">
        <f t="shared" si="1"/>
        <v>0</v>
      </c>
      <c r="K14" s="70">
        <f t="shared" si="1"/>
        <v>0</v>
      </c>
      <c r="L14" s="71">
        <f t="shared" si="1"/>
        <v>0</v>
      </c>
      <c r="M14" s="71">
        <f t="shared" si="1"/>
        <v>0</v>
      </c>
      <c r="N14" s="72">
        <f t="shared" si="1"/>
        <v>0</v>
      </c>
      <c r="O14" s="70">
        <f t="shared" si="1"/>
        <v>2</v>
      </c>
      <c r="P14" s="71">
        <f t="shared" si="1"/>
        <v>2</v>
      </c>
      <c r="Q14" s="71">
        <f t="shared" si="1"/>
        <v>22</v>
      </c>
      <c r="R14" s="72">
        <f t="shared" si="1"/>
        <v>22</v>
      </c>
      <c r="S14" s="73">
        <f t="shared" si="1"/>
        <v>22</v>
      </c>
      <c r="T14" s="71">
        <f t="shared" si="1"/>
        <v>22</v>
      </c>
      <c r="U14" s="71">
        <f t="shared" si="1"/>
        <v>22</v>
      </c>
      <c r="V14" s="71">
        <f t="shared" si="1"/>
        <v>22</v>
      </c>
      <c r="W14" s="71">
        <f t="shared" si="1"/>
        <v>22</v>
      </c>
      <c r="X14" s="71">
        <f t="shared" si="1"/>
        <v>22</v>
      </c>
      <c r="Y14" s="71">
        <f t="shared" si="1"/>
        <v>22</v>
      </c>
      <c r="Z14" s="71">
        <f t="shared" si="1"/>
        <v>22</v>
      </c>
      <c r="AA14" s="71">
        <v>0</v>
      </c>
      <c r="AB14" s="71">
        <f t="shared" si="1"/>
        <v>22</v>
      </c>
      <c r="AC14" s="71">
        <v>0</v>
      </c>
      <c r="AD14" s="71">
        <f t="shared" si="1"/>
        <v>22</v>
      </c>
      <c r="AE14" s="71">
        <v>0</v>
      </c>
      <c r="AF14" s="71">
        <f t="shared" si="1"/>
        <v>22</v>
      </c>
      <c r="AG14" s="71">
        <f t="shared" si="1"/>
        <v>22</v>
      </c>
      <c r="AH14" s="71">
        <f t="shared" si="1"/>
        <v>22</v>
      </c>
      <c r="AI14" s="71">
        <f t="shared" si="1"/>
        <v>22</v>
      </c>
      <c r="AJ14" s="71">
        <f t="shared" si="1"/>
        <v>0</v>
      </c>
      <c r="AK14" s="74">
        <f t="shared" si="1"/>
        <v>0</v>
      </c>
      <c r="AL14" s="71">
        <f t="shared" si="1"/>
        <v>0</v>
      </c>
      <c r="AM14" s="71">
        <f t="shared" si="1"/>
        <v>0</v>
      </c>
      <c r="AN14" s="71">
        <f t="shared" si="1"/>
        <v>0</v>
      </c>
      <c r="AO14" s="71">
        <f t="shared" si="1"/>
        <v>0</v>
      </c>
      <c r="AP14" s="71">
        <f t="shared" si="1"/>
        <v>0</v>
      </c>
      <c r="AQ14" s="71">
        <f t="shared" si="1"/>
        <v>0</v>
      </c>
      <c r="AR14" s="75">
        <f>SUM(B14:AQ14)</f>
        <v>356</v>
      </c>
    </row>
    <row r="15" spans="1:44">
      <c r="A15" s="76" t="s">
        <v>51</v>
      </c>
      <c r="B15" s="105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8"/>
      <c r="AL15" s="77"/>
      <c r="AM15" s="77"/>
      <c r="AN15" s="77"/>
      <c r="AO15" s="77"/>
      <c r="AP15" s="77"/>
      <c r="AQ15" s="77"/>
      <c r="AR15" s="79"/>
    </row>
    <row r="16" spans="1:44">
      <c r="A16" s="57"/>
      <c r="B16" s="103" t="s">
        <v>52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124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40</v>
      </c>
      <c r="S16" s="59">
        <v>40</v>
      </c>
      <c r="T16" s="59">
        <v>40</v>
      </c>
      <c r="U16" s="59">
        <v>40</v>
      </c>
      <c r="V16" s="59">
        <v>40</v>
      </c>
      <c r="W16" s="59">
        <v>40</v>
      </c>
      <c r="X16" s="59">
        <v>40</v>
      </c>
      <c r="Y16" s="59">
        <v>40</v>
      </c>
      <c r="Z16" s="59">
        <v>40</v>
      </c>
      <c r="AA16" s="59">
        <v>40</v>
      </c>
      <c r="AB16" s="59">
        <v>40</v>
      </c>
      <c r="AC16" s="59">
        <v>40</v>
      </c>
      <c r="AD16" s="59">
        <v>40</v>
      </c>
      <c r="AE16" s="59">
        <v>40</v>
      </c>
      <c r="AF16" s="59">
        <v>40</v>
      </c>
      <c r="AG16" s="59">
        <v>40</v>
      </c>
      <c r="AH16" s="59">
        <v>40</v>
      </c>
      <c r="AI16" s="59">
        <v>40</v>
      </c>
      <c r="AJ16" s="59">
        <v>0</v>
      </c>
      <c r="AK16" s="59">
        <v>0</v>
      </c>
      <c r="AL16" s="59">
        <v>0</v>
      </c>
      <c r="AM16" s="59">
        <v>0</v>
      </c>
      <c r="AN16" s="59">
        <v>0</v>
      </c>
      <c r="AO16" s="59">
        <v>0</v>
      </c>
      <c r="AP16" s="59">
        <v>0</v>
      </c>
      <c r="AQ16" s="59">
        <v>0</v>
      </c>
      <c r="AR16" s="68">
        <f>IF($B16="",#REF!,SUM(B16:AQ16))</f>
        <v>720</v>
      </c>
    </row>
    <row r="17" spans="1:44">
      <c r="A17" s="57"/>
      <c r="B17" s="103" t="s">
        <v>52</v>
      </c>
      <c r="C17" s="59">
        <v>0</v>
      </c>
      <c r="D17" s="59">
        <v>0</v>
      </c>
      <c r="E17" s="59">
        <v>0</v>
      </c>
      <c r="F17" s="59">
        <v>0</v>
      </c>
      <c r="G17" s="59">
        <v>0</v>
      </c>
      <c r="H17" s="124">
        <v>0</v>
      </c>
      <c r="I17" s="124">
        <v>0</v>
      </c>
      <c r="J17" s="124">
        <v>0</v>
      </c>
      <c r="K17" s="124">
        <v>0</v>
      </c>
      <c r="L17" s="124">
        <v>0</v>
      </c>
      <c r="M17" s="124">
        <v>0</v>
      </c>
      <c r="N17" s="124">
        <v>0</v>
      </c>
      <c r="O17" s="124">
        <v>0</v>
      </c>
      <c r="P17" s="124">
        <v>0</v>
      </c>
      <c r="Q17" s="124">
        <v>0</v>
      </c>
      <c r="R17" s="59">
        <v>40</v>
      </c>
      <c r="S17" s="59">
        <v>40</v>
      </c>
      <c r="T17" s="59">
        <v>40</v>
      </c>
      <c r="U17" s="59">
        <v>40</v>
      </c>
      <c r="V17" s="59">
        <v>40</v>
      </c>
      <c r="W17" s="59">
        <v>40</v>
      </c>
      <c r="X17" s="59">
        <v>40</v>
      </c>
      <c r="Y17" s="59">
        <v>40</v>
      </c>
      <c r="Z17" s="59">
        <v>40</v>
      </c>
      <c r="AA17" s="59">
        <v>40</v>
      </c>
      <c r="AB17" s="59">
        <v>40</v>
      </c>
      <c r="AC17" s="59">
        <v>40</v>
      </c>
      <c r="AD17" s="59">
        <v>40</v>
      </c>
      <c r="AE17" s="59">
        <v>40</v>
      </c>
      <c r="AF17" s="59">
        <v>40</v>
      </c>
      <c r="AG17" s="59">
        <v>40</v>
      </c>
      <c r="AH17" s="59">
        <v>40</v>
      </c>
      <c r="AI17" s="59">
        <v>40</v>
      </c>
      <c r="AJ17" s="59">
        <v>0</v>
      </c>
      <c r="AK17" s="59">
        <v>0</v>
      </c>
      <c r="AL17" s="59">
        <v>0</v>
      </c>
      <c r="AM17" s="59">
        <v>0</v>
      </c>
      <c r="AN17" s="59">
        <v>0</v>
      </c>
      <c r="AO17" s="59">
        <v>0</v>
      </c>
      <c r="AP17" s="59">
        <v>0</v>
      </c>
      <c r="AQ17" s="59">
        <v>0</v>
      </c>
      <c r="AR17" s="68">
        <f>IF($B17="",#REF!,SUM(B17:AQ17))</f>
        <v>720</v>
      </c>
    </row>
    <row r="18" spans="1:44">
      <c r="A18" s="57"/>
      <c r="B18" s="103" t="s">
        <v>52</v>
      </c>
      <c r="C18" s="59">
        <v>0</v>
      </c>
      <c r="D18" s="59">
        <v>0</v>
      </c>
      <c r="E18" s="59">
        <v>0</v>
      </c>
      <c r="F18" s="59">
        <v>0</v>
      </c>
      <c r="G18" s="59">
        <v>0</v>
      </c>
      <c r="H18" s="124">
        <v>0</v>
      </c>
      <c r="I18" s="124">
        <v>0</v>
      </c>
      <c r="J18" s="124">
        <v>0</v>
      </c>
      <c r="K18" s="124">
        <v>0</v>
      </c>
      <c r="L18" s="124">
        <v>0</v>
      </c>
      <c r="M18" s="124">
        <v>0</v>
      </c>
      <c r="N18" s="124">
        <v>0</v>
      </c>
      <c r="O18" s="124">
        <v>0</v>
      </c>
      <c r="P18" s="124">
        <v>0</v>
      </c>
      <c r="Q18" s="124">
        <v>0</v>
      </c>
      <c r="R18" s="59">
        <v>40</v>
      </c>
      <c r="S18" s="59">
        <v>40</v>
      </c>
      <c r="T18" s="59">
        <v>40</v>
      </c>
      <c r="U18" s="59">
        <v>40</v>
      </c>
      <c r="V18" s="59">
        <v>40</v>
      </c>
      <c r="W18" s="59">
        <v>40</v>
      </c>
      <c r="X18" s="59">
        <v>40</v>
      </c>
      <c r="Y18" s="59">
        <v>40</v>
      </c>
      <c r="Z18" s="59">
        <v>40</v>
      </c>
      <c r="AA18" s="59">
        <v>40</v>
      </c>
      <c r="AB18" s="59">
        <v>40</v>
      </c>
      <c r="AC18" s="59">
        <v>40</v>
      </c>
      <c r="AD18" s="59">
        <v>40</v>
      </c>
      <c r="AE18" s="59">
        <v>40</v>
      </c>
      <c r="AF18" s="59">
        <v>40</v>
      </c>
      <c r="AG18" s="59">
        <v>40</v>
      </c>
      <c r="AH18" s="59">
        <v>40</v>
      </c>
      <c r="AI18" s="59">
        <v>40</v>
      </c>
      <c r="AJ18" s="59">
        <v>0</v>
      </c>
      <c r="AK18" s="59">
        <v>0</v>
      </c>
      <c r="AL18" s="59">
        <v>0</v>
      </c>
      <c r="AM18" s="59">
        <v>0</v>
      </c>
      <c r="AN18" s="59">
        <v>0</v>
      </c>
      <c r="AO18" s="59">
        <v>0</v>
      </c>
      <c r="AP18" s="59">
        <v>0</v>
      </c>
      <c r="AQ18" s="59">
        <v>0</v>
      </c>
      <c r="AR18" s="68">
        <f>IF($B18="",#REF!,SUM(B18:AQ18))</f>
        <v>720</v>
      </c>
    </row>
    <row r="19" spans="1:44">
      <c r="A19" s="57"/>
      <c r="B19" s="103" t="s">
        <v>52</v>
      </c>
      <c r="C19" s="59">
        <v>0</v>
      </c>
      <c r="D19" s="59">
        <v>0</v>
      </c>
      <c r="E19" s="59">
        <v>0</v>
      </c>
      <c r="F19" s="59">
        <v>0</v>
      </c>
      <c r="G19" s="59">
        <v>0</v>
      </c>
      <c r="H19" s="124">
        <v>0</v>
      </c>
      <c r="I19" s="124">
        <v>0</v>
      </c>
      <c r="J19" s="124">
        <v>0</v>
      </c>
      <c r="K19" s="124">
        <v>0</v>
      </c>
      <c r="L19" s="124">
        <v>0</v>
      </c>
      <c r="M19" s="124">
        <v>0</v>
      </c>
      <c r="N19" s="124">
        <v>0</v>
      </c>
      <c r="O19" s="124">
        <v>0</v>
      </c>
      <c r="P19" s="124">
        <v>0</v>
      </c>
      <c r="Q19" s="124">
        <v>0</v>
      </c>
      <c r="R19" s="59">
        <v>40</v>
      </c>
      <c r="S19" s="59">
        <v>40</v>
      </c>
      <c r="T19" s="59">
        <v>40</v>
      </c>
      <c r="U19" s="59">
        <v>40</v>
      </c>
      <c r="V19" s="59">
        <v>40</v>
      </c>
      <c r="W19" s="59">
        <v>40</v>
      </c>
      <c r="X19" s="59">
        <v>40</v>
      </c>
      <c r="Y19" s="59">
        <v>40</v>
      </c>
      <c r="Z19" s="59">
        <v>40</v>
      </c>
      <c r="AA19" s="59">
        <v>40</v>
      </c>
      <c r="AB19" s="59">
        <v>40</v>
      </c>
      <c r="AC19" s="59">
        <v>40</v>
      </c>
      <c r="AD19" s="59">
        <v>40</v>
      </c>
      <c r="AE19" s="59">
        <v>40</v>
      </c>
      <c r="AF19" s="59">
        <v>40</v>
      </c>
      <c r="AG19" s="59">
        <v>40</v>
      </c>
      <c r="AH19" s="59">
        <v>40</v>
      </c>
      <c r="AI19" s="59">
        <v>40</v>
      </c>
      <c r="AJ19" s="59">
        <v>0</v>
      </c>
      <c r="AK19" s="59">
        <v>0</v>
      </c>
      <c r="AL19" s="59">
        <v>0</v>
      </c>
      <c r="AM19" s="59">
        <v>0</v>
      </c>
      <c r="AN19" s="59">
        <v>0</v>
      </c>
      <c r="AO19" s="59">
        <v>0</v>
      </c>
      <c r="AP19" s="59">
        <v>0</v>
      </c>
      <c r="AQ19" s="59">
        <v>0</v>
      </c>
      <c r="AR19" s="68">
        <f>IF($B19="",#REF!,SUM(B19:AQ19))</f>
        <v>720</v>
      </c>
    </row>
    <row r="20" spans="1:44">
      <c r="A20" s="57"/>
      <c r="B20" s="103" t="s">
        <v>52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124">
        <v>0</v>
      </c>
      <c r="I20" s="124">
        <v>0</v>
      </c>
      <c r="J20" s="124">
        <v>0</v>
      </c>
      <c r="K20" s="124">
        <v>0</v>
      </c>
      <c r="L20" s="124">
        <v>0</v>
      </c>
      <c r="M20" s="124">
        <v>0</v>
      </c>
      <c r="N20" s="124">
        <v>0</v>
      </c>
      <c r="O20" s="124">
        <v>0</v>
      </c>
      <c r="P20" s="124">
        <v>0</v>
      </c>
      <c r="Q20" s="124">
        <v>0</v>
      </c>
      <c r="R20" s="59">
        <v>40</v>
      </c>
      <c r="S20" s="59">
        <v>40</v>
      </c>
      <c r="T20" s="59">
        <v>40</v>
      </c>
      <c r="U20" s="59">
        <v>40</v>
      </c>
      <c r="V20" s="59">
        <v>40</v>
      </c>
      <c r="W20" s="59">
        <v>40</v>
      </c>
      <c r="X20" s="59">
        <v>40</v>
      </c>
      <c r="Y20" s="59">
        <v>40</v>
      </c>
      <c r="Z20" s="59">
        <v>40</v>
      </c>
      <c r="AA20" s="59">
        <v>40</v>
      </c>
      <c r="AB20" s="59">
        <v>40</v>
      </c>
      <c r="AC20" s="59">
        <v>40</v>
      </c>
      <c r="AD20" s="59">
        <v>40</v>
      </c>
      <c r="AE20" s="59">
        <v>40</v>
      </c>
      <c r="AF20" s="59">
        <v>40</v>
      </c>
      <c r="AG20" s="59">
        <v>40</v>
      </c>
      <c r="AH20" s="59">
        <v>40</v>
      </c>
      <c r="AI20" s="59">
        <v>40</v>
      </c>
      <c r="AJ20" s="59">
        <v>0</v>
      </c>
      <c r="AK20" s="59">
        <v>0</v>
      </c>
      <c r="AL20" s="59">
        <v>0</v>
      </c>
      <c r="AM20" s="59">
        <v>0</v>
      </c>
      <c r="AN20" s="59">
        <v>0</v>
      </c>
      <c r="AO20" s="59">
        <v>0</v>
      </c>
      <c r="AP20" s="59">
        <v>0</v>
      </c>
      <c r="AQ20" s="59">
        <v>0</v>
      </c>
      <c r="AR20" s="68">
        <f>IF($B20="",#REF!,SUM(B20:AQ20))</f>
        <v>720</v>
      </c>
    </row>
    <row r="21" spans="1:44">
      <c r="A21" s="57"/>
      <c r="B21" s="103" t="s">
        <v>52</v>
      </c>
      <c r="C21" s="59">
        <v>0</v>
      </c>
      <c r="D21" s="59">
        <v>0</v>
      </c>
      <c r="E21" s="59">
        <v>0</v>
      </c>
      <c r="F21" s="59">
        <v>0</v>
      </c>
      <c r="G21" s="124">
        <v>0</v>
      </c>
      <c r="H21" s="124">
        <v>0</v>
      </c>
      <c r="I21" s="124">
        <v>0</v>
      </c>
      <c r="J21" s="124">
        <v>0</v>
      </c>
      <c r="K21" s="124">
        <v>0</v>
      </c>
      <c r="L21" s="124">
        <v>0</v>
      </c>
      <c r="M21" s="124">
        <v>0</v>
      </c>
      <c r="N21" s="124">
        <v>0</v>
      </c>
      <c r="O21" s="124">
        <v>0</v>
      </c>
      <c r="P21" s="124">
        <v>0</v>
      </c>
      <c r="Q21" s="124">
        <v>0</v>
      </c>
      <c r="R21" s="59">
        <v>40</v>
      </c>
      <c r="S21" s="59">
        <v>40</v>
      </c>
      <c r="T21" s="59">
        <v>40</v>
      </c>
      <c r="U21" s="59">
        <v>40</v>
      </c>
      <c r="V21" s="59">
        <v>40</v>
      </c>
      <c r="W21" s="59">
        <v>40</v>
      </c>
      <c r="X21" s="59">
        <v>40</v>
      </c>
      <c r="Y21" s="59">
        <v>40</v>
      </c>
      <c r="Z21" s="59">
        <v>40</v>
      </c>
      <c r="AA21" s="59">
        <v>40</v>
      </c>
      <c r="AB21" s="59">
        <v>40</v>
      </c>
      <c r="AC21" s="59">
        <v>40</v>
      </c>
      <c r="AD21" s="59">
        <v>40</v>
      </c>
      <c r="AE21" s="59">
        <v>40</v>
      </c>
      <c r="AF21" s="59">
        <v>40</v>
      </c>
      <c r="AG21" s="59">
        <v>40</v>
      </c>
      <c r="AH21" s="59">
        <v>40</v>
      </c>
      <c r="AI21" s="59">
        <v>40</v>
      </c>
      <c r="AJ21" s="59">
        <v>0</v>
      </c>
      <c r="AK21" s="59">
        <v>0</v>
      </c>
      <c r="AL21" s="59">
        <v>0</v>
      </c>
      <c r="AM21" s="59">
        <v>0</v>
      </c>
      <c r="AN21" s="59">
        <v>0</v>
      </c>
      <c r="AO21" s="59">
        <v>0</v>
      </c>
      <c r="AP21" s="59">
        <v>0</v>
      </c>
      <c r="AQ21" s="59">
        <v>0</v>
      </c>
      <c r="AR21" s="68">
        <f>IF($B21="",#REF!,SUM(B21:AQ21))</f>
        <v>720</v>
      </c>
    </row>
    <row r="22" spans="1:44">
      <c r="A22" s="57"/>
      <c r="B22" s="103" t="s">
        <v>52</v>
      </c>
      <c r="C22" s="59">
        <v>0</v>
      </c>
      <c r="D22" s="59">
        <v>0</v>
      </c>
      <c r="E22" s="59">
        <v>0</v>
      </c>
      <c r="F22" s="59">
        <v>0</v>
      </c>
      <c r="G22" s="124">
        <v>0</v>
      </c>
      <c r="H22" s="124">
        <v>0</v>
      </c>
      <c r="I22" s="124">
        <v>0</v>
      </c>
      <c r="J22" s="124">
        <v>0</v>
      </c>
      <c r="K22" s="124">
        <v>0</v>
      </c>
      <c r="L22" s="124">
        <v>0</v>
      </c>
      <c r="M22" s="124">
        <v>0</v>
      </c>
      <c r="N22" s="124">
        <v>0</v>
      </c>
      <c r="O22" s="124">
        <v>0</v>
      </c>
      <c r="P22" s="124">
        <v>0</v>
      </c>
      <c r="Q22" s="124">
        <v>0</v>
      </c>
      <c r="R22" s="59">
        <v>40</v>
      </c>
      <c r="S22" s="59">
        <v>40</v>
      </c>
      <c r="T22" s="59">
        <v>40</v>
      </c>
      <c r="U22" s="59">
        <v>40</v>
      </c>
      <c r="V22" s="59">
        <v>40</v>
      </c>
      <c r="W22" s="59">
        <v>40</v>
      </c>
      <c r="X22" s="59">
        <v>40</v>
      </c>
      <c r="Y22" s="59">
        <v>40</v>
      </c>
      <c r="Z22" s="59">
        <v>40</v>
      </c>
      <c r="AA22" s="59">
        <v>40</v>
      </c>
      <c r="AB22" s="59">
        <v>40</v>
      </c>
      <c r="AC22" s="59">
        <v>40</v>
      </c>
      <c r="AD22" s="59">
        <v>40</v>
      </c>
      <c r="AE22" s="59">
        <v>40</v>
      </c>
      <c r="AF22" s="59">
        <v>40</v>
      </c>
      <c r="AG22" s="59">
        <v>40</v>
      </c>
      <c r="AH22" s="59">
        <v>40</v>
      </c>
      <c r="AI22" s="59">
        <v>40</v>
      </c>
      <c r="AJ22" s="59">
        <v>0</v>
      </c>
      <c r="AK22" s="59">
        <v>0</v>
      </c>
      <c r="AL22" s="59">
        <v>0</v>
      </c>
      <c r="AM22" s="59">
        <v>0</v>
      </c>
      <c r="AN22" s="59">
        <v>0</v>
      </c>
      <c r="AO22" s="59">
        <v>0</v>
      </c>
      <c r="AP22" s="59">
        <v>0</v>
      </c>
      <c r="AQ22" s="59">
        <v>0</v>
      </c>
      <c r="AR22" s="68">
        <f>IF($B22="",#REF!,SUM(B22:AQ22))</f>
        <v>720</v>
      </c>
    </row>
    <row r="23" spans="1:44">
      <c r="A23" s="57"/>
      <c r="B23" s="103" t="s">
        <v>52</v>
      </c>
      <c r="C23" s="59">
        <v>0</v>
      </c>
      <c r="D23" s="59">
        <v>0</v>
      </c>
      <c r="E23" s="59">
        <v>0</v>
      </c>
      <c r="F23" s="59">
        <v>0</v>
      </c>
      <c r="G23" s="124">
        <v>0</v>
      </c>
      <c r="H23" s="124">
        <v>0</v>
      </c>
      <c r="I23" s="124">
        <v>0</v>
      </c>
      <c r="J23" s="124">
        <v>0</v>
      </c>
      <c r="K23" s="124">
        <v>0</v>
      </c>
      <c r="L23" s="124">
        <v>0</v>
      </c>
      <c r="M23" s="124">
        <v>0</v>
      </c>
      <c r="N23" s="124">
        <v>0</v>
      </c>
      <c r="O23" s="124">
        <v>0</v>
      </c>
      <c r="P23" s="124">
        <v>0</v>
      </c>
      <c r="Q23" s="124">
        <v>0</v>
      </c>
      <c r="R23" s="59">
        <v>40</v>
      </c>
      <c r="S23" s="59">
        <v>40</v>
      </c>
      <c r="T23" s="59">
        <v>40</v>
      </c>
      <c r="U23" s="59">
        <v>40</v>
      </c>
      <c r="V23" s="59">
        <v>40</v>
      </c>
      <c r="W23" s="59">
        <v>40</v>
      </c>
      <c r="X23" s="59">
        <v>40</v>
      </c>
      <c r="Y23" s="59">
        <v>40</v>
      </c>
      <c r="Z23" s="59">
        <v>40</v>
      </c>
      <c r="AA23" s="59">
        <v>40</v>
      </c>
      <c r="AB23" s="59">
        <v>40</v>
      </c>
      <c r="AC23" s="59">
        <v>40</v>
      </c>
      <c r="AD23" s="59">
        <v>40</v>
      </c>
      <c r="AE23" s="59">
        <v>40</v>
      </c>
      <c r="AF23" s="59">
        <v>40</v>
      </c>
      <c r="AG23" s="59">
        <v>40</v>
      </c>
      <c r="AH23" s="59">
        <v>40</v>
      </c>
      <c r="AI23" s="59">
        <v>40</v>
      </c>
      <c r="AJ23" s="59">
        <v>0</v>
      </c>
      <c r="AK23" s="59">
        <v>0</v>
      </c>
      <c r="AL23" s="59">
        <v>0</v>
      </c>
      <c r="AM23" s="59">
        <v>0</v>
      </c>
      <c r="AN23" s="59">
        <v>0</v>
      </c>
      <c r="AO23" s="59">
        <v>0</v>
      </c>
      <c r="AP23" s="59">
        <v>0</v>
      </c>
      <c r="AQ23" s="59">
        <v>0</v>
      </c>
      <c r="AR23" s="68">
        <f>IF($B23="",#REF!,SUM(B23:AQ23))</f>
        <v>720</v>
      </c>
    </row>
    <row r="24" spans="1:44">
      <c r="A24" s="57"/>
      <c r="B24" s="103" t="s">
        <v>42</v>
      </c>
      <c r="C24" s="59">
        <v>0</v>
      </c>
      <c r="D24" s="59">
        <v>0</v>
      </c>
      <c r="E24" s="59">
        <v>0</v>
      </c>
      <c r="F24" s="59">
        <v>0</v>
      </c>
      <c r="G24" s="59">
        <v>0</v>
      </c>
      <c r="H24" s="59">
        <v>0</v>
      </c>
      <c r="I24" s="59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59">
        <v>0</v>
      </c>
      <c r="T24" s="124">
        <v>0</v>
      </c>
      <c r="U24" s="59">
        <v>0</v>
      </c>
      <c r="V24" s="59">
        <v>0</v>
      </c>
      <c r="W24" s="59">
        <v>0</v>
      </c>
      <c r="X24" s="59">
        <v>0</v>
      </c>
      <c r="Y24" s="59">
        <v>30</v>
      </c>
      <c r="Z24" s="59">
        <v>30</v>
      </c>
      <c r="AA24" s="59">
        <v>30</v>
      </c>
      <c r="AB24" s="59">
        <v>30</v>
      </c>
      <c r="AC24" s="59">
        <v>30</v>
      </c>
      <c r="AD24" s="59">
        <v>30</v>
      </c>
      <c r="AE24" s="59">
        <v>30</v>
      </c>
      <c r="AF24" s="59">
        <v>30</v>
      </c>
      <c r="AG24" s="59">
        <v>30</v>
      </c>
      <c r="AH24" s="59">
        <v>30</v>
      </c>
      <c r="AI24" s="59">
        <v>30</v>
      </c>
      <c r="AJ24" s="59">
        <v>0</v>
      </c>
      <c r="AK24" s="59">
        <v>0</v>
      </c>
      <c r="AL24" s="59">
        <v>0</v>
      </c>
      <c r="AM24" s="59">
        <v>0</v>
      </c>
      <c r="AN24" s="59">
        <v>0</v>
      </c>
      <c r="AO24" s="59">
        <v>0</v>
      </c>
      <c r="AP24" s="59">
        <v>0</v>
      </c>
      <c r="AQ24" s="59">
        <v>0</v>
      </c>
      <c r="AR24" s="68">
        <f>IF($B24="",#REF!,SUM(B24:AQ24))</f>
        <v>330</v>
      </c>
    </row>
    <row r="25" spans="1:44">
      <c r="A25" s="57"/>
      <c r="B25" s="103" t="s">
        <v>42</v>
      </c>
      <c r="C25" s="59">
        <v>0</v>
      </c>
      <c r="D25" s="59">
        <v>0</v>
      </c>
      <c r="E25" s="59">
        <v>0</v>
      </c>
      <c r="F25" s="59">
        <v>0</v>
      </c>
      <c r="G25" s="59">
        <v>0</v>
      </c>
      <c r="H25" s="59">
        <v>0</v>
      </c>
      <c r="I25" s="59">
        <v>0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  <c r="P25" s="59">
        <v>0</v>
      </c>
      <c r="Q25" s="59">
        <v>0</v>
      </c>
      <c r="R25" s="59">
        <v>0</v>
      </c>
      <c r="S25" s="59">
        <v>0</v>
      </c>
      <c r="T25" s="59">
        <v>0</v>
      </c>
      <c r="U25" s="59">
        <v>0</v>
      </c>
      <c r="V25" s="59">
        <v>0</v>
      </c>
      <c r="W25" s="59">
        <v>0</v>
      </c>
      <c r="X25" s="59">
        <v>0</v>
      </c>
      <c r="Y25" s="59">
        <v>30</v>
      </c>
      <c r="Z25" s="59">
        <v>30</v>
      </c>
      <c r="AA25" s="59">
        <v>30</v>
      </c>
      <c r="AB25" s="59">
        <v>30</v>
      </c>
      <c r="AC25" s="59">
        <v>30</v>
      </c>
      <c r="AD25" s="59">
        <v>30</v>
      </c>
      <c r="AE25" s="59">
        <v>30</v>
      </c>
      <c r="AF25" s="59">
        <v>30</v>
      </c>
      <c r="AG25" s="59">
        <v>30</v>
      </c>
      <c r="AH25" s="59">
        <v>30</v>
      </c>
      <c r="AI25" s="59">
        <v>30</v>
      </c>
      <c r="AJ25" s="59">
        <v>0</v>
      </c>
      <c r="AK25" s="59">
        <v>0</v>
      </c>
      <c r="AL25" s="59">
        <v>0</v>
      </c>
      <c r="AM25" s="59">
        <v>0</v>
      </c>
      <c r="AN25" s="59">
        <v>0</v>
      </c>
      <c r="AO25" s="59">
        <v>0</v>
      </c>
      <c r="AP25" s="59">
        <v>0</v>
      </c>
      <c r="AQ25" s="59">
        <v>0</v>
      </c>
      <c r="AR25" s="68">
        <f>IF($B25="",#REF!,SUM(B25:AQ25))</f>
        <v>330</v>
      </c>
    </row>
    <row r="26" spans="1:44">
      <c r="A26" s="57"/>
      <c r="B26" s="103" t="s">
        <v>43</v>
      </c>
      <c r="C26" s="58">
        <v>0</v>
      </c>
      <c r="D26" s="58">
        <v>0</v>
      </c>
      <c r="E26" s="58">
        <v>0</v>
      </c>
      <c r="F26" s="58">
        <v>0</v>
      </c>
      <c r="G26" s="59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v>0</v>
      </c>
      <c r="AC26" s="58">
        <v>0</v>
      </c>
      <c r="AD26" s="58">
        <v>0</v>
      </c>
      <c r="AE26" s="58">
        <v>0</v>
      </c>
      <c r="AF26" s="58">
        <v>0</v>
      </c>
      <c r="AG26" s="58">
        <v>0</v>
      </c>
      <c r="AH26" s="58">
        <v>0</v>
      </c>
      <c r="AI26" s="58">
        <v>0</v>
      </c>
      <c r="AJ26" s="58">
        <v>0</v>
      </c>
      <c r="AK26" s="59"/>
      <c r="AL26" s="59"/>
      <c r="AM26" s="59"/>
      <c r="AN26" s="59"/>
      <c r="AO26" s="59"/>
      <c r="AP26" s="59"/>
      <c r="AQ26" s="59"/>
      <c r="AR26" s="68">
        <f>IF($B26="",#REF!,SUM(B26:AQ26))</f>
        <v>0</v>
      </c>
    </row>
    <row r="27" spans="1:44">
      <c r="A27" s="57"/>
      <c r="B27" s="102"/>
      <c r="C27" s="58"/>
      <c r="D27" s="59"/>
      <c r="E27" s="59"/>
      <c r="F27" s="60"/>
      <c r="G27" s="58"/>
      <c r="H27" s="59"/>
      <c r="I27" s="59"/>
      <c r="J27" s="60"/>
      <c r="K27" s="58"/>
      <c r="L27" s="59"/>
      <c r="M27" s="59"/>
      <c r="N27" s="60"/>
      <c r="O27" s="58"/>
      <c r="P27" s="59"/>
      <c r="Q27" s="59"/>
      <c r="R27" s="60"/>
      <c r="S27" s="61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62"/>
      <c r="AL27" s="59"/>
      <c r="AM27" s="59"/>
      <c r="AN27" s="59"/>
      <c r="AO27" s="59"/>
      <c r="AP27" s="59"/>
      <c r="AQ27" s="59"/>
      <c r="AR27" s="68">
        <f>SUM(B27:AQ27)</f>
        <v>0</v>
      </c>
    </row>
    <row r="28" spans="1:44">
      <c r="A28" s="80" t="s">
        <v>87</v>
      </c>
      <c r="B28" s="106"/>
      <c r="C28" s="81">
        <f t="shared" ref="C28:AQ28" si="2">SUM(C18:C27)</f>
        <v>0</v>
      </c>
      <c r="D28" s="82">
        <f t="shared" si="2"/>
        <v>0</v>
      </c>
      <c r="E28" s="82">
        <f t="shared" si="2"/>
        <v>0</v>
      </c>
      <c r="F28" s="83">
        <f t="shared" si="2"/>
        <v>0</v>
      </c>
      <c r="G28" s="81">
        <f t="shared" si="2"/>
        <v>0</v>
      </c>
      <c r="H28" s="82">
        <f t="shared" si="2"/>
        <v>0</v>
      </c>
      <c r="I28" s="82">
        <f t="shared" si="2"/>
        <v>0</v>
      </c>
      <c r="J28" s="83">
        <f t="shared" si="2"/>
        <v>0</v>
      </c>
      <c r="K28" s="81">
        <f t="shared" si="2"/>
        <v>0</v>
      </c>
      <c r="L28" s="82">
        <f t="shared" si="2"/>
        <v>0</v>
      </c>
      <c r="M28" s="82">
        <f t="shared" si="2"/>
        <v>0</v>
      </c>
      <c r="N28" s="83">
        <f t="shared" si="2"/>
        <v>0</v>
      </c>
      <c r="O28" s="81">
        <f t="shared" si="2"/>
        <v>0</v>
      </c>
      <c r="P28" s="82">
        <f t="shared" si="2"/>
        <v>0</v>
      </c>
      <c r="Q28" s="82">
        <f t="shared" si="2"/>
        <v>0</v>
      </c>
      <c r="R28" s="83">
        <f t="shared" si="2"/>
        <v>240</v>
      </c>
      <c r="S28" s="84">
        <f t="shared" si="2"/>
        <v>240</v>
      </c>
      <c r="T28" s="82">
        <f t="shared" si="2"/>
        <v>240</v>
      </c>
      <c r="U28" s="82">
        <f t="shared" si="2"/>
        <v>240</v>
      </c>
      <c r="V28" s="82">
        <f t="shared" si="2"/>
        <v>240</v>
      </c>
      <c r="W28" s="82">
        <f t="shared" si="2"/>
        <v>240</v>
      </c>
      <c r="X28" s="82">
        <f t="shared" si="2"/>
        <v>240</v>
      </c>
      <c r="Y28" s="82">
        <f t="shared" si="2"/>
        <v>300</v>
      </c>
      <c r="Z28" s="82">
        <f t="shared" si="2"/>
        <v>300</v>
      </c>
      <c r="AA28" s="82">
        <f t="shared" si="2"/>
        <v>300</v>
      </c>
      <c r="AB28" s="82">
        <f t="shared" si="2"/>
        <v>300</v>
      </c>
      <c r="AC28" s="82">
        <f t="shared" si="2"/>
        <v>300</v>
      </c>
      <c r="AD28" s="82">
        <f t="shared" si="2"/>
        <v>300</v>
      </c>
      <c r="AE28" s="82">
        <f t="shared" si="2"/>
        <v>300</v>
      </c>
      <c r="AF28" s="82">
        <f t="shared" si="2"/>
        <v>300</v>
      </c>
      <c r="AG28" s="82">
        <f t="shared" si="2"/>
        <v>300</v>
      </c>
      <c r="AH28" s="82">
        <f t="shared" si="2"/>
        <v>300</v>
      </c>
      <c r="AI28" s="82">
        <f t="shared" si="2"/>
        <v>300</v>
      </c>
      <c r="AJ28" s="82">
        <f t="shared" si="2"/>
        <v>0</v>
      </c>
      <c r="AK28" s="85">
        <f t="shared" si="2"/>
        <v>0</v>
      </c>
      <c r="AL28" s="82">
        <f t="shared" si="2"/>
        <v>0</v>
      </c>
      <c r="AM28" s="82">
        <f t="shared" si="2"/>
        <v>0</v>
      </c>
      <c r="AN28" s="82">
        <f t="shared" si="2"/>
        <v>0</v>
      </c>
      <c r="AO28" s="82">
        <f t="shared" si="2"/>
        <v>0</v>
      </c>
      <c r="AP28" s="82">
        <f t="shared" si="2"/>
        <v>0</v>
      </c>
      <c r="AQ28" s="82">
        <f t="shared" si="2"/>
        <v>0</v>
      </c>
      <c r="AR28" s="86">
        <f>SUM(B28:AQ28)</f>
        <v>4980</v>
      </c>
    </row>
    <row r="29" spans="1:44">
      <c r="A29" s="87" t="s">
        <v>88</v>
      </c>
      <c r="B29" s="104"/>
      <c r="C29" s="88">
        <f t="shared" ref="C29:AR29" si="3">C14+C28</f>
        <v>0</v>
      </c>
      <c r="D29" s="89">
        <f t="shared" si="3"/>
        <v>0</v>
      </c>
      <c r="E29" s="89">
        <f t="shared" si="3"/>
        <v>0</v>
      </c>
      <c r="F29" s="90">
        <f t="shared" si="3"/>
        <v>0</v>
      </c>
      <c r="G29" s="88">
        <f t="shared" si="3"/>
        <v>0</v>
      </c>
      <c r="H29" s="89">
        <f t="shared" si="3"/>
        <v>0</v>
      </c>
      <c r="I29" s="89">
        <f t="shared" si="3"/>
        <v>0</v>
      </c>
      <c r="J29" s="90">
        <f t="shared" si="3"/>
        <v>0</v>
      </c>
      <c r="K29" s="88">
        <f t="shared" si="3"/>
        <v>0</v>
      </c>
      <c r="L29" s="89">
        <f t="shared" si="3"/>
        <v>0</v>
      </c>
      <c r="M29" s="89">
        <f t="shared" si="3"/>
        <v>0</v>
      </c>
      <c r="N29" s="90">
        <f t="shared" si="3"/>
        <v>0</v>
      </c>
      <c r="O29" s="88">
        <f t="shared" si="3"/>
        <v>2</v>
      </c>
      <c r="P29" s="89">
        <f t="shared" si="3"/>
        <v>2</v>
      </c>
      <c r="Q29" s="89">
        <f t="shared" si="3"/>
        <v>22</v>
      </c>
      <c r="R29" s="90">
        <f t="shared" si="3"/>
        <v>262</v>
      </c>
      <c r="S29" s="69">
        <f t="shared" si="3"/>
        <v>262</v>
      </c>
      <c r="T29" s="89">
        <f t="shared" si="3"/>
        <v>262</v>
      </c>
      <c r="U29" s="89">
        <f t="shared" si="3"/>
        <v>262</v>
      </c>
      <c r="V29" s="89">
        <f t="shared" si="3"/>
        <v>262</v>
      </c>
      <c r="W29" s="89">
        <f t="shared" si="3"/>
        <v>262</v>
      </c>
      <c r="X29" s="89">
        <f t="shared" si="3"/>
        <v>262</v>
      </c>
      <c r="Y29" s="89">
        <f t="shared" si="3"/>
        <v>322</v>
      </c>
      <c r="Z29" s="89">
        <f t="shared" si="3"/>
        <v>322</v>
      </c>
      <c r="AA29" s="89">
        <f t="shared" si="3"/>
        <v>300</v>
      </c>
      <c r="AB29" s="89">
        <f t="shared" si="3"/>
        <v>322</v>
      </c>
      <c r="AC29" s="89">
        <f t="shared" si="3"/>
        <v>300</v>
      </c>
      <c r="AD29" s="89">
        <f t="shared" si="3"/>
        <v>322</v>
      </c>
      <c r="AE29" s="89">
        <f t="shared" si="3"/>
        <v>300</v>
      </c>
      <c r="AF29" s="89">
        <f t="shared" si="3"/>
        <v>322</v>
      </c>
      <c r="AG29" s="89">
        <f t="shared" si="3"/>
        <v>322</v>
      </c>
      <c r="AH29" s="89">
        <f t="shared" si="3"/>
        <v>322</v>
      </c>
      <c r="AI29" s="89">
        <f t="shared" si="3"/>
        <v>322</v>
      </c>
      <c r="AJ29" s="89">
        <f t="shared" si="3"/>
        <v>0</v>
      </c>
      <c r="AK29" s="91">
        <f t="shared" si="3"/>
        <v>0</v>
      </c>
      <c r="AL29" s="89">
        <f t="shared" si="3"/>
        <v>0</v>
      </c>
      <c r="AM29" s="89">
        <f t="shared" si="3"/>
        <v>0</v>
      </c>
      <c r="AN29" s="89">
        <f t="shared" si="3"/>
        <v>0</v>
      </c>
      <c r="AO29" s="89">
        <f t="shared" si="3"/>
        <v>0</v>
      </c>
      <c r="AP29" s="89">
        <f t="shared" si="3"/>
        <v>0</v>
      </c>
      <c r="AQ29" s="89">
        <f t="shared" si="3"/>
        <v>0</v>
      </c>
      <c r="AR29" s="75">
        <f t="shared" si="3"/>
        <v>5336</v>
      </c>
    </row>
    <row r="31" spans="1:44">
      <c r="AR31">
        <f>6400*55</f>
        <v>352000</v>
      </c>
    </row>
    <row r="34" spans="1:6" ht="20">
      <c r="A34" s="92"/>
      <c r="B34" s="107"/>
    </row>
    <row r="36" spans="1:6">
      <c r="A36" s="18"/>
      <c r="B36" s="108"/>
      <c r="D36" s="18"/>
      <c r="F36" s="18"/>
    </row>
    <row r="37" spans="1:6">
      <c r="A37" s="93"/>
    </row>
    <row r="38" spans="1:6">
      <c r="A38" s="93"/>
    </row>
    <row r="39" spans="1:6">
      <c r="A39" s="93"/>
    </row>
    <row r="42" spans="1:6">
      <c r="B42" s="108"/>
      <c r="D42" s="18"/>
    </row>
    <row r="59" spans="5:5">
      <c r="E59" s="18"/>
    </row>
    <row r="68" spans="1:7" ht="15" thickBot="1"/>
    <row r="69" spans="1:7" s="18" customFormat="1" ht="15" thickTop="1">
      <c r="A69" s="112" t="s">
        <v>54</v>
      </c>
      <c r="B69" s="113" t="s">
        <v>55</v>
      </c>
      <c r="C69" s="114" t="s">
        <v>56</v>
      </c>
      <c r="D69" s="114" t="s">
        <v>57</v>
      </c>
      <c r="E69" s="114" t="s">
        <v>107</v>
      </c>
      <c r="F69" s="114"/>
      <c r="G69" s="115"/>
    </row>
    <row r="70" spans="1:7" ht="42">
      <c r="A70" s="116" t="s">
        <v>118</v>
      </c>
      <c r="B70" s="111" t="s">
        <v>89</v>
      </c>
      <c r="C70" s="110">
        <v>8</v>
      </c>
      <c r="D70" s="110">
        <v>1</v>
      </c>
      <c r="E70" s="110" t="s">
        <v>108</v>
      </c>
      <c r="F70" s="110"/>
      <c r="G70" s="117"/>
    </row>
    <row r="71" spans="1:7" ht="56">
      <c r="A71" s="116" t="s">
        <v>117</v>
      </c>
      <c r="B71" s="111" t="s">
        <v>0</v>
      </c>
      <c r="C71" s="110">
        <v>8</v>
      </c>
      <c r="D71" s="110">
        <v>4</v>
      </c>
      <c r="E71" s="110" t="s">
        <v>109</v>
      </c>
      <c r="F71" s="110"/>
      <c r="G71" s="117"/>
    </row>
    <row r="72" spans="1:7" ht="42">
      <c r="A72" s="116" t="s">
        <v>119</v>
      </c>
      <c r="B72" s="111" t="s">
        <v>1</v>
      </c>
      <c r="C72" s="110">
        <v>8</v>
      </c>
      <c r="D72" s="110">
        <v>1</v>
      </c>
      <c r="E72" s="123" t="s">
        <v>108</v>
      </c>
      <c r="F72" s="110"/>
      <c r="G72" s="117"/>
    </row>
    <row r="73" spans="1:7" ht="42">
      <c r="A73" s="116" t="s">
        <v>96</v>
      </c>
      <c r="B73" s="111" t="s">
        <v>95</v>
      </c>
      <c r="C73" s="122" t="s">
        <v>2</v>
      </c>
      <c r="D73" s="110">
        <v>8</v>
      </c>
      <c r="E73" s="123" t="s">
        <v>108</v>
      </c>
      <c r="F73" s="110"/>
      <c r="G73" s="117"/>
    </row>
    <row r="74" spans="1:7">
      <c r="A74" s="116" t="s">
        <v>110</v>
      </c>
      <c r="B74" s="111"/>
      <c r="C74" s="122"/>
      <c r="D74" s="123">
        <v>2</v>
      </c>
      <c r="E74" s="123" t="s">
        <v>109</v>
      </c>
      <c r="F74" s="110"/>
      <c r="G74" s="117"/>
    </row>
    <row r="75" spans="1:7">
      <c r="A75" s="116" t="s">
        <v>97</v>
      </c>
      <c r="B75" s="111" t="s">
        <v>67</v>
      </c>
      <c r="C75" s="110"/>
      <c r="D75" s="123">
        <v>2</v>
      </c>
      <c r="E75" s="123" t="s">
        <v>111</v>
      </c>
      <c r="F75" s="110"/>
      <c r="G75" s="117"/>
    </row>
    <row r="76" spans="1:7" ht="28">
      <c r="A76" s="116" t="s">
        <v>98</v>
      </c>
      <c r="B76" s="111" t="s">
        <v>66</v>
      </c>
      <c r="C76" s="110"/>
      <c r="D76" s="123">
        <v>1</v>
      </c>
      <c r="E76" s="123" t="s">
        <v>108</v>
      </c>
      <c r="F76" s="110"/>
      <c r="G76" s="117"/>
    </row>
    <row r="77" spans="1:7">
      <c r="A77" s="116" t="s">
        <v>120</v>
      </c>
      <c r="B77" s="111"/>
      <c r="C77" s="110"/>
      <c r="D77" s="123">
        <v>1</v>
      </c>
      <c r="E77" s="110" t="s">
        <v>109</v>
      </c>
      <c r="F77" s="110"/>
      <c r="G77" s="117"/>
    </row>
    <row r="78" spans="1:7">
      <c r="A78" s="116"/>
      <c r="B78" s="111"/>
      <c r="C78" s="110"/>
      <c r="D78" s="110"/>
      <c r="E78" s="110"/>
      <c r="F78" s="110"/>
      <c r="G78" s="117"/>
    </row>
    <row r="79" spans="1:7">
      <c r="A79" s="116"/>
      <c r="B79" s="111"/>
      <c r="C79" s="110"/>
      <c r="D79" s="110"/>
      <c r="E79" s="110"/>
      <c r="F79" s="110"/>
      <c r="G79" s="117"/>
    </row>
    <row r="80" spans="1:7">
      <c r="A80" s="116"/>
      <c r="B80" s="111"/>
      <c r="C80" s="110"/>
      <c r="D80" s="110"/>
      <c r="E80" s="110"/>
      <c r="F80" s="110"/>
      <c r="G80" s="117"/>
    </row>
    <row r="81" spans="1:7">
      <c r="A81" s="116"/>
      <c r="B81" s="111"/>
      <c r="C81" s="110"/>
      <c r="D81" s="110"/>
      <c r="E81" s="110"/>
      <c r="F81" s="110"/>
      <c r="G81" s="117"/>
    </row>
    <row r="82" spans="1:7">
      <c r="A82" s="116"/>
      <c r="B82" s="111"/>
      <c r="C82" s="110"/>
      <c r="D82" s="110"/>
      <c r="E82" s="110"/>
      <c r="F82" s="110"/>
      <c r="G82" s="117"/>
    </row>
    <row r="83" spans="1:7">
      <c r="A83" s="116"/>
      <c r="B83" s="111"/>
      <c r="C83" s="110"/>
      <c r="D83" s="110"/>
      <c r="E83" s="110"/>
      <c r="F83" s="110"/>
      <c r="G83" s="117"/>
    </row>
    <row r="84" spans="1:7">
      <c r="A84" s="116"/>
      <c r="B84" s="111"/>
      <c r="C84" s="110"/>
      <c r="D84" s="110"/>
      <c r="E84" s="110"/>
      <c r="F84" s="110"/>
      <c r="G84" s="117"/>
    </row>
    <row r="85" spans="1:7">
      <c r="A85" s="116"/>
      <c r="B85" s="111"/>
      <c r="C85" s="110"/>
      <c r="D85" s="110"/>
      <c r="E85" s="110"/>
      <c r="F85" s="110"/>
      <c r="G85" s="117"/>
    </row>
    <row r="86" spans="1:7">
      <c r="A86" s="116"/>
      <c r="B86" s="111"/>
      <c r="C86" s="110"/>
      <c r="D86" s="110"/>
      <c r="E86" s="110"/>
      <c r="F86" s="110"/>
      <c r="G86" s="117"/>
    </row>
    <row r="87" spans="1:7">
      <c r="A87" s="116"/>
      <c r="B87" s="111"/>
      <c r="C87" s="110"/>
      <c r="D87" s="110"/>
      <c r="E87" s="110"/>
      <c r="F87" s="110"/>
      <c r="G87" s="117"/>
    </row>
    <row r="88" spans="1:7">
      <c r="A88" s="116"/>
      <c r="B88" s="111"/>
      <c r="C88" s="110"/>
      <c r="D88" s="110"/>
      <c r="E88" s="110"/>
      <c r="F88" s="110"/>
      <c r="G88" s="117"/>
    </row>
    <row r="89" spans="1:7">
      <c r="A89" s="116"/>
      <c r="B89" s="111"/>
      <c r="C89" s="110"/>
      <c r="D89" s="110"/>
      <c r="E89" s="110"/>
      <c r="F89" s="110"/>
      <c r="G89" s="117"/>
    </row>
    <row r="90" spans="1:7">
      <c r="A90" s="116"/>
      <c r="B90" s="111"/>
      <c r="C90" s="110"/>
      <c r="D90" s="110"/>
      <c r="E90" s="110"/>
      <c r="F90" s="110"/>
      <c r="G90" s="117"/>
    </row>
    <row r="91" spans="1:7">
      <c r="A91" s="116"/>
      <c r="B91" s="111"/>
      <c r="C91" s="110"/>
      <c r="D91" s="110"/>
      <c r="E91" s="110"/>
      <c r="F91" s="110"/>
      <c r="G91" s="117"/>
    </row>
    <row r="92" spans="1:7">
      <c r="A92" s="116"/>
      <c r="B92" s="111"/>
      <c r="C92" s="110"/>
      <c r="D92" s="110"/>
      <c r="E92" s="110"/>
      <c r="F92" s="110"/>
      <c r="G92" s="117"/>
    </row>
    <row r="93" spans="1:7">
      <c r="A93" s="116"/>
      <c r="B93" s="111"/>
      <c r="C93" s="110"/>
      <c r="D93" s="110"/>
      <c r="E93" s="110"/>
      <c r="F93" s="110"/>
      <c r="G93" s="117"/>
    </row>
    <row r="94" spans="1:7">
      <c r="A94" s="116"/>
      <c r="B94" s="111"/>
      <c r="C94" s="110"/>
      <c r="D94" s="110"/>
      <c r="E94" s="110"/>
      <c r="F94" s="110"/>
      <c r="G94" s="117"/>
    </row>
    <row r="95" spans="1:7">
      <c r="A95" s="116"/>
      <c r="B95" s="111"/>
      <c r="C95" s="110"/>
      <c r="D95" s="110"/>
      <c r="E95" s="110"/>
      <c r="F95" s="110"/>
      <c r="G95" s="117"/>
    </row>
    <row r="96" spans="1:7">
      <c r="A96" s="116"/>
      <c r="B96" s="111"/>
      <c r="C96" s="110"/>
      <c r="D96" s="110"/>
      <c r="E96" s="110"/>
      <c r="F96" s="110"/>
      <c r="G96" s="117"/>
    </row>
    <row r="97" spans="1:7" ht="15" thickBot="1">
      <c r="A97" s="118"/>
      <c r="B97" s="119"/>
      <c r="C97" s="120"/>
      <c r="D97" s="120"/>
      <c r="E97" s="120"/>
      <c r="F97" s="120"/>
      <c r="G97" s="121"/>
    </row>
  </sheetData>
  <phoneticPr fontId="9" type="noConversion"/>
  <conditionalFormatting sqref="AR16:AR26">
    <cfRule type="expression" dxfId="8" priority="7">
      <formula>SUMIF($B$19:$B$29,$B16,$AR$19:$AR$29)=SUMIF($B$19:$B$29,$B16,#REF!)</formula>
    </cfRule>
    <cfRule type="expression" dxfId="7" priority="8">
      <formula>SUMIF($B$19:$B$29,$B16,$AR$19:$AR$29)&gt;SUMIF($B$19:$B$29,$B16,#REF!)</formula>
    </cfRule>
  </conditionalFormatting>
  <dataValidations count="5">
    <dataValidation type="list" showInputMessage="1" showErrorMessage="1" sqref="B27 B13">
      <formula1>Roles_Rates</formula1>
    </dataValidation>
    <dataValidation type="custom" allowBlank="1" showInputMessage="1" showErrorMessage="1" sqref="AR27 B14 AR13 B28:B29 C29:AR29">
      <formula1>""</formula1>
    </dataValidation>
    <dataValidation type="list" allowBlank="1" showInputMessage="1" showErrorMessage="1" sqref="A9:A13 A16:A27">
      <formula1>office_location_list</formula1>
    </dataValidation>
    <dataValidation type="list" allowBlank="1" showInputMessage="1" showErrorMessage="1" sqref="B9 B16:B26">
      <formula1>track_list</formula1>
    </dataValidation>
    <dataValidation type="list" allowBlank="1" showInputMessage="1" showErrorMessage="1" sqref="B10:B12">
      <formula1>Oversight_Track_List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view="pageLayout" workbookViewId="0">
      <selection activeCell="C18" sqref="C18"/>
    </sheetView>
  </sheetViews>
  <sheetFormatPr baseColWidth="10" defaultColWidth="11.5" defaultRowHeight="14" x14ac:dyDescent="0"/>
  <cols>
    <col min="1" max="1" width="14.1640625" style="94" customWidth="1"/>
    <col min="2" max="2" width="21.5" style="95" customWidth="1"/>
    <col min="3" max="3" width="43.83203125" style="94" customWidth="1"/>
    <col min="4" max="4" width="16.1640625" customWidth="1"/>
  </cols>
  <sheetData>
    <row r="1" spans="1:3" s="98" customFormat="1" ht="18">
      <c r="A1" s="96"/>
      <c r="B1" s="97" t="s">
        <v>81</v>
      </c>
      <c r="C1" s="96" t="s">
        <v>86</v>
      </c>
    </row>
    <row r="2" spans="1:3" ht="55" customHeight="1"/>
    <row r="4" spans="1:3" ht="128" customHeight="1">
      <c r="A4" s="95"/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Layout" workbookViewId="0">
      <selection activeCell="L14" sqref="L14"/>
    </sheetView>
  </sheetViews>
  <sheetFormatPr baseColWidth="10" defaultColWidth="11.5" defaultRowHeight="14" x14ac:dyDescent="0"/>
  <sheetData>
    <row r="1" spans="1:9" ht="17">
      <c r="A1" s="127" t="s">
        <v>132</v>
      </c>
      <c r="G1" s="12"/>
    </row>
    <row r="2" spans="1:9">
      <c r="G2" s="12"/>
    </row>
    <row r="3" spans="1:9">
      <c r="A3" s="128" t="s">
        <v>133</v>
      </c>
      <c r="B3" s="129" t="s">
        <v>134</v>
      </c>
      <c r="C3" s="130" t="s">
        <v>135</v>
      </c>
      <c r="D3" s="130" t="s">
        <v>136</v>
      </c>
      <c r="E3" s="129" t="s">
        <v>137</v>
      </c>
      <c r="F3" s="131" t="s">
        <v>138</v>
      </c>
      <c r="G3" s="129" t="s">
        <v>139</v>
      </c>
      <c r="H3" s="132" t="s">
        <v>140</v>
      </c>
      <c r="I3" s="133"/>
    </row>
    <row r="4" spans="1:9">
      <c r="A4" s="134">
        <v>1</v>
      </c>
      <c r="B4" s="135">
        <f>IF(OR(B18="",A4=""),"",B18)</f>
        <v>41030</v>
      </c>
      <c r="C4" s="136">
        <f t="shared" ref="C4:C13" si="0">IF(A4="","",SUMIF(I$18:I$32,A4,C$18:C$32))</f>
        <v>14</v>
      </c>
      <c r="D4" s="135">
        <f>IF(OR(B4="",C4=""),"",B4+C4-1)</f>
        <v>41043</v>
      </c>
      <c r="E4" s="137" t="e">
        <f>IF(A4="","",SUMIF(I$18:I$32,'[2]Release Plan'!A4,E$18:E$32))</f>
        <v>#VALUE!</v>
      </c>
      <c r="F4" s="110"/>
      <c r="G4" s="138"/>
      <c r="H4" s="139"/>
    </row>
    <row r="5" spans="1:9">
      <c r="A5" s="140">
        <v>2</v>
      </c>
      <c r="B5" s="141">
        <f>IF(A5="","",B4+C4)</f>
        <v>41044</v>
      </c>
      <c r="C5" s="137">
        <f t="shared" si="0"/>
        <v>14</v>
      </c>
      <c r="D5" s="141">
        <f t="shared" ref="D5:D13" si="1">IF(OR(B5="",C5=""),"",B5+C5-1)</f>
        <v>41057</v>
      </c>
      <c r="E5" s="137" t="e">
        <f>IF(A5="","",SUMIF(I$18:I$32,'[2]Release Plan'!A5,E$18:E$32))</f>
        <v>#VALUE!</v>
      </c>
      <c r="F5" s="110"/>
      <c r="G5" s="142"/>
      <c r="H5" s="143"/>
    </row>
    <row r="6" spans="1:9">
      <c r="A6" s="140">
        <v>3</v>
      </c>
      <c r="B6" s="141"/>
      <c r="C6" s="137">
        <f t="shared" si="0"/>
        <v>14</v>
      </c>
      <c r="D6" s="141" t="str">
        <f t="shared" si="1"/>
        <v/>
      </c>
      <c r="E6" s="137" t="e">
        <f>IF(A6="","",SUMIF(I$18:I$32,'[2]Release Plan'!A6,E$18:E$32))</f>
        <v>#VALUE!</v>
      </c>
      <c r="F6" s="110"/>
      <c r="G6" s="142"/>
      <c r="H6" s="143"/>
    </row>
    <row r="7" spans="1:9">
      <c r="A7" s="140">
        <v>4</v>
      </c>
      <c r="B7" s="141"/>
      <c r="C7" s="137">
        <f t="shared" si="0"/>
        <v>14</v>
      </c>
      <c r="D7" s="141" t="str">
        <f t="shared" si="1"/>
        <v/>
      </c>
      <c r="E7" s="137">
        <f>IF(A7="","",SUMIF(I$18:I$32,'[2]Release Plan'!A7,E$18:E$32))</f>
        <v>3</v>
      </c>
      <c r="F7" s="110"/>
      <c r="G7" s="142"/>
      <c r="H7" s="143"/>
    </row>
    <row r="8" spans="1:9">
      <c r="A8" s="140">
        <v>5</v>
      </c>
      <c r="B8" s="141"/>
      <c r="C8" s="137">
        <f t="shared" si="0"/>
        <v>14</v>
      </c>
      <c r="D8" s="141" t="str">
        <f t="shared" si="1"/>
        <v/>
      </c>
      <c r="E8" s="137" t="e">
        <f>IF(A8="","",SUMIF(I$18:I$32,'[2]Release Plan'!A8,E$18:E$32))</f>
        <v>#VALUE!</v>
      </c>
      <c r="F8" s="110"/>
      <c r="G8" s="142"/>
      <c r="H8" s="143"/>
    </row>
    <row r="9" spans="1:9">
      <c r="A9" s="140">
        <v>6</v>
      </c>
      <c r="B9" s="141"/>
      <c r="C9" s="137">
        <f t="shared" si="0"/>
        <v>14</v>
      </c>
      <c r="D9" s="141" t="str">
        <f t="shared" si="1"/>
        <v/>
      </c>
      <c r="E9" s="137">
        <f>IF(A9="","",SUMIF(I$18:I$32,'[2]Release Plan'!A9,E$18:E$32))</f>
        <v>2</v>
      </c>
      <c r="F9" s="110"/>
      <c r="G9" s="142"/>
      <c r="H9" s="143"/>
    </row>
    <row r="10" spans="1:9">
      <c r="A10" s="140">
        <v>7</v>
      </c>
      <c r="B10" s="141"/>
      <c r="C10" s="137">
        <f t="shared" si="0"/>
        <v>14</v>
      </c>
      <c r="D10" s="141" t="str">
        <f t="shared" si="1"/>
        <v/>
      </c>
      <c r="E10" s="137"/>
      <c r="F10" s="110"/>
      <c r="G10" s="142"/>
      <c r="H10" s="143"/>
    </row>
    <row r="11" spans="1:9">
      <c r="A11" s="140">
        <v>8</v>
      </c>
      <c r="B11" s="141"/>
      <c r="C11" s="137">
        <f t="shared" si="0"/>
        <v>14</v>
      </c>
      <c r="D11" s="141" t="str">
        <f t="shared" si="1"/>
        <v/>
      </c>
      <c r="E11" s="137"/>
      <c r="F11" s="110"/>
      <c r="G11" s="142"/>
      <c r="H11" s="143"/>
    </row>
    <row r="12" spans="1:9">
      <c r="A12" s="140">
        <v>9</v>
      </c>
      <c r="B12" s="141"/>
      <c r="C12" s="137">
        <f t="shared" si="0"/>
        <v>14</v>
      </c>
      <c r="D12" s="141" t="str">
        <f t="shared" si="1"/>
        <v/>
      </c>
      <c r="E12" s="137"/>
      <c r="F12" s="110"/>
      <c r="G12" s="142"/>
      <c r="H12" s="143"/>
    </row>
    <row r="13" spans="1:9">
      <c r="A13" s="144">
        <v>10</v>
      </c>
      <c r="B13" s="145"/>
      <c r="C13" s="146">
        <f t="shared" si="0"/>
        <v>14</v>
      </c>
      <c r="D13" s="145" t="str">
        <f t="shared" si="1"/>
        <v/>
      </c>
      <c r="E13" s="146" t="e">
        <f>IF(A13="","",SUMIF(I$18:I$32,'[2]Release Plan'!A13,E$18:E$32))</f>
        <v>#VALUE!</v>
      </c>
      <c r="F13" s="147"/>
      <c r="G13" s="148"/>
      <c r="H13" s="149"/>
    </row>
    <row r="14" spans="1:9">
      <c r="G14" s="12"/>
    </row>
    <row r="15" spans="1:9" ht="17">
      <c r="A15" s="127" t="s">
        <v>141</v>
      </c>
      <c r="G15" s="12"/>
    </row>
    <row r="16" spans="1:9">
      <c r="G16" s="12"/>
    </row>
    <row r="17" spans="1:9">
      <c r="A17" s="128" t="s">
        <v>142</v>
      </c>
      <c r="B17" s="129" t="s">
        <v>134</v>
      </c>
      <c r="C17" s="129" t="s">
        <v>135</v>
      </c>
      <c r="D17" s="129" t="s">
        <v>136</v>
      </c>
      <c r="E17" s="129" t="s">
        <v>137</v>
      </c>
      <c r="F17" s="131" t="s">
        <v>138</v>
      </c>
      <c r="G17" s="129" t="s">
        <v>139</v>
      </c>
      <c r="H17" s="150" t="s">
        <v>140</v>
      </c>
      <c r="I17" s="151" t="s">
        <v>58</v>
      </c>
    </row>
    <row r="18" spans="1:9">
      <c r="A18" s="137">
        <v>1</v>
      </c>
      <c r="B18" s="152">
        <v>41030</v>
      </c>
      <c r="C18" s="153">
        <v>14</v>
      </c>
      <c r="D18" s="154">
        <f t="shared" ref="D18:D28" si="2">IF(AND(B18&lt;&gt;"",C18&lt;&gt;""),B18+C18-1,"")</f>
        <v>41043</v>
      </c>
      <c r="E18" s="137" t="e">
        <f>IF(A18="","",SUMIF('[2]Product Backlog'!E$5:E$103,'[2]Release Plan'!A18,'[2]Product Backlog'!D$5:D$103))</f>
        <v>#VALUE!</v>
      </c>
      <c r="F18" s="110" t="s">
        <v>59</v>
      </c>
      <c r="G18" s="153"/>
      <c r="H18" s="155"/>
      <c r="I18" s="156">
        <v>1</v>
      </c>
    </row>
    <row r="19" spans="1:9">
      <c r="A19" s="137">
        <v>2</v>
      </c>
      <c r="B19" s="154">
        <f>IF(AND(B18&lt;&gt;"",C18&lt;&gt;"",C19&lt;&gt;""),B18+C18,"")</f>
        <v>41044</v>
      </c>
      <c r="C19" s="153">
        <v>14</v>
      </c>
      <c r="D19" s="154">
        <f>IF(AND(B19&lt;&gt;"",C19&lt;&gt;""),B19+C19-1,"")</f>
        <v>41057</v>
      </c>
      <c r="E19" s="137" t="e">
        <f>IF(A19="","",SUMIF('[2]Product Backlog'!E$5:E$103,'[2]Release Plan'!A19,'[2]Product Backlog'!D$5:D$103))</f>
        <v>#VALUE!</v>
      </c>
      <c r="F19" s="110" t="s">
        <v>59</v>
      </c>
      <c r="G19" s="153"/>
      <c r="H19" s="157"/>
      <c r="I19" s="158">
        <v>2</v>
      </c>
    </row>
    <row r="20" spans="1:9">
      <c r="A20" s="137">
        <v>3</v>
      </c>
      <c r="B20" s="154">
        <f>IF(AND(B19&lt;&gt;"",C19&lt;&gt;"",C20&lt;&gt;""),B19+C19,"")</f>
        <v>41058</v>
      </c>
      <c r="C20" s="153">
        <v>14</v>
      </c>
      <c r="D20" s="154">
        <f>IF(AND(B20&lt;&gt;"",C20&lt;&gt;""),B20+C20-1,"")</f>
        <v>41071</v>
      </c>
      <c r="E20" s="137" t="e">
        <f>IF(A20="","",SUMIF('[2]Product Backlog'!E$5:E$103,'[2]Release Plan'!A20,'[2]Product Backlog'!D$5:D$103))</f>
        <v>#VALUE!</v>
      </c>
      <c r="F20" s="110" t="str">
        <f>IF(AND(OR(F19="Planned",F19="Ongoing"),C20&lt;&gt;""),"Planned","Unplanned")</f>
        <v>Planned</v>
      </c>
      <c r="G20" s="153"/>
      <c r="H20" s="157"/>
      <c r="I20" s="158">
        <v>3</v>
      </c>
    </row>
    <row r="21" spans="1:9">
      <c r="A21" s="137">
        <v>4</v>
      </c>
      <c r="B21" s="154">
        <f>IF(AND(B20&lt;&gt;"",C20&lt;&gt;"",C21&lt;&gt;""),B20+C20,"")</f>
        <v>41072</v>
      </c>
      <c r="C21" s="153">
        <v>14</v>
      </c>
      <c r="D21" s="154">
        <f>IF(AND(B21&lt;&gt;"",C21&lt;&gt;""),B21+C21-1,"")</f>
        <v>41085</v>
      </c>
      <c r="E21" s="137">
        <v>3</v>
      </c>
      <c r="F21" s="110" t="str">
        <f>IF(AND(OR(F20="Planned",F20="Ongoing"),C21&lt;&gt;""),"Planned","Unplanned")</f>
        <v>Planned</v>
      </c>
      <c r="G21" s="153"/>
      <c r="H21" s="157"/>
      <c r="I21" s="158">
        <v>4</v>
      </c>
    </row>
    <row r="22" spans="1:9">
      <c r="A22" s="137">
        <v>5</v>
      </c>
      <c r="B22" s="154">
        <f>IF(AND(B21&lt;&gt;"",C21&lt;&gt;"",C22&lt;&gt;""),B21+C21,"")</f>
        <v>41086</v>
      </c>
      <c r="C22" s="153">
        <v>14</v>
      </c>
      <c r="D22" s="154">
        <f>IF(AND(B22&lt;&gt;"",C22&lt;&gt;""),B22+C22-1,"")</f>
        <v>41099</v>
      </c>
      <c r="E22" s="137" t="e">
        <f>IF(A22="","",SUMIF('[2]Product Backlog'!E$5:E$103,'[2]Release Plan'!A22,'[2]Product Backlog'!D$5:D$103))</f>
        <v>#VALUE!</v>
      </c>
      <c r="F22" s="110" t="str">
        <f>IF(AND(OR(F21="Planned",F21="Ongoing"),C22&lt;&gt;""),"Planned","Unplanned")</f>
        <v>Planned</v>
      </c>
      <c r="G22" s="153"/>
      <c r="H22" s="157"/>
      <c r="I22" s="158">
        <v>5</v>
      </c>
    </row>
    <row r="23" spans="1:9">
      <c r="A23" s="137">
        <v>6</v>
      </c>
      <c r="B23" s="154">
        <f>IF(AND(B22&lt;&gt;"",C22&lt;&gt;"",C23&lt;&gt;""),B22+C22,"")</f>
        <v>41100</v>
      </c>
      <c r="C23" s="153">
        <v>14</v>
      </c>
      <c r="D23" s="154">
        <f>IF(AND(B23&lt;&gt;"",C23&lt;&gt;""),B23+C23-1,"")</f>
        <v>41113</v>
      </c>
      <c r="E23" s="137">
        <v>2</v>
      </c>
      <c r="F23" s="110" t="str">
        <f>IF(AND(OR(F22="Planned",F22="Ongoing"),C23&lt;&gt;""),"Planned","Unplanned")</f>
        <v>Planned</v>
      </c>
      <c r="G23" s="153"/>
      <c r="H23" s="157"/>
      <c r="I23" s="158">
        <v>6</v>
      </c>
    </row>
    <row r="24" spans="1:9">
      <c r="A24" s="137">
        <v>7</v>
      </c>
      <c r="B24" s="154">
        <f t="shared" ref="B24:B28" si="3">IF(AND(B23&lt;&gt;"",C23&lt;&gt;"",C24&lt;&gt;""),B23+C23,"")</f>
        <v>41114</v>
      </c>
      <c r="C24" s="153">
        <v>14</v>
      </c>
      <c r="D24" s="154">
        <f t="shared" si="2"/>
        <v>41127</v>
      </c>
      <c r="E24" s="137" t="e">
        <f>IF(A24="","",SUMIF('[2]Product Backlog'!E$6:E$103,'[2]Release Plan'!A24,'[2]Product Backlog'!D$6:D$103))</f>
        <v>#VALUE!</v>
      </c>
      <c r="F24" s="110" t="str">
        <f t="shared" ref="F24:F27" si="4">IF(AND(OR(F23="Planned",F23="Ongoing"),C24&lt;&gt;""),"Planned","Unplanned")</f>
        <v>Planned</v>
      </c>
      <c r="G24" s="153"/>
      <c r="H24" s="157"/>
      <c r="I24" s="158">
        <v>7</v>
      </c>
    </row>
    <row r="25" spans="1:9">
      <c r="A25" s="137">
        <v>8</v>
      </c>
      <c r="B25" s="154">
        <f t="shared" si="3"/>
        <v>41128</v>
      </c>
      <c r="C25" s="153">
        <v>14</v>
      </c>
      <c r="D25" s="154">
        <f t="shared" si="2"/>
        <v>41141</v>
      </c>
      <c r="E25" s="137" t="e">
        <f>IF(A25="","",SUMIF('[2]Product Backlog'!E$6:E$103,'[2]Release Plan'!A25,'[2]Product Backlog'!D$6:D$103))</f>
        <v>#VALUE!</v>
      </c>
      <c r="F25" s="110" t="str">
        <f t="shared" si="4"/>
        <v>Planned</v>
      </c>
      <c r="G25" s="153"/>
      <c r="H25" s="157"/>
      <c r="I25" s="158">
        <v>8</v>
      </c>
    </row>
    <row r="26" spans="1:9">
      <c r="A26" s="137">
        <v>9</v>
      </c>
      <c r="B26" s="154">
        <f t="shared" si="3"/>
        <v>41142</v>
      </c>
      <c r="C26" s="153">
        <v>14</v>
      </c>
      <c r="D26" s="154">
        <f t="shared" si="2"/>
        <v>41155</v>
      </c>
      <c r="E26" s="137" t="e">
        <f>IF(A26="","",SUMIF('[2]Product Backlog'!E$6:E$103,'[2]Release Plan'!A26,'[2]Product Backlog'!D$6:D$103))</f>
        <v>#VALUE!</v>
      </c>
      <c r="F26" s="110" t="str">
        <f t="shared" si="4"/>
        <v>Planned</v>
      </c>
      <c r="G26" s="153"/>
      <c r="H26" s="157"/>
      <c r="I26" s="158">
        <v>9</v>
      </c>
    </row>
    <row r="27" spans="1:9">
      <c r="A27" s="137">
        <v>10</v>
      </c>
      <c r="B27" s="154">
        <f t="shared" si="3"/>
        <v>41156</v>
      </c>
      <c r="C27" s="153">
        <v>14</v>
      </c>
      <c r="D27" s="154">
        <f t="shared" si="2"/>
        <v>41169</v>
      </c>
      <c r="E27" s="137" t="e">
        <f>IF(A27="","",SUMIF('[2]Product Backlog'!E$6:E$103,'[2]Release Plan'!A27,'[2]Product Backlog'!D$6:D$103))</f>
        <v>#VALUE!</v>
      </c>
      <c r="F27" s="110" t="str">
        <f t="shared" si="4"/>
        <v>Planned</v>
      </c>
      <c r="G27" s="153"/>
      <c r="H27" s="157"/>
      <c r="I27" s="158">
        <v>10</v>
      </c>
    </row>
    <row r="28" spans="1:9">
      <c r="A28" s="137">
        <v>11</v>
      </c>
      <c r="B28" s="154">
        <f t="shared" si="3"/>
        <v>41170</v>
      </c>
      <c r="C28" s="153">
        <v>14</v>
      </c>
      <c r="D28" s="154">
        <f t="shared" si="2"/>
        <v>41183</v>
      </c>
      <c r="E28" s="137" t="e">
        <f>IF(A28="","",SUMIF('[2]Product Backlog'!E$6:E$103,'[2]Release Plan'!A28,'[2]Product Backlog'!D$6:D$103))</f>
        <v>#VALUE!</v>
      </c>
      <c r="F28" s="110" t="s">
        <v>59</v>
      </c>
      <c r="G28" s="153"/>
      <c r="H28" s="157"/>
      <c r="I28" s="158"/>
    </row>
    <row r="29" spans="1:9">
      <c r="A29" s="137"/>
      <c r="B29" s="154"/>
      <c r="C29" s="153"/>
      <c r="D29" s="154"/>
      <c r="E29" s="137"/>
      <c r="F29" s="110"/>
      <c r="G29" s="153"/>
      <c r="H29" s="157"/>
      <c r="I29" s="158"/>
    </row>
    <row r="30" spans="1:9">
      <c r="A30" s="137"/>
      <c r="B30" s="154"/>
      <c r="C30" s="153"/>
      <c r="D30" s="154"/>
      <c r="E30" s="137"/>
      <c r="F30" s="110"/>
      <c r="G30" s="153"/>
      <c r="H30" s="157"/>
      <c r="I30" s="158"/>
    </row>
    <row r="31" spans="1:9">
      <c r="A31" s="137"/>
      <c r="B31" s="154"/>
      <c r="C31" s="153"/>
      <c r="D31" s="154"/>
      <c r="E31" s="137"/>
      <c r="F31" s="110"/>
      <c r="G31" s="153"/>
      <c r="H31" s="157"/>
      <c r="I31" s="158"/>
    </row>
    <row r="32" spans="1:9">
      <c r="A32" s="137"/>
      <c r="B32" s="154"/>
      <c r="C32" s="153"/>
      <c r="D32" s="154"/>
      <c r="E32" s="137"/>
      <c r="F32" s="110"/>
      <c r="G32" s="153"/>
      <c r="H32" s="159"/>
      <c r="I32" s="160"/>
    </row>
    <row r="33" spans="3:3">
      <c r="C33" s="153"/>
    </row>
  </sheetData>
  <phoneticPr fontId="9" type="noConversion"/>
  <conditionalFormatting sqref="G4:H13 E5:E13 A4:D13">
    <cfRule type="expression" dxfId="6" priority="0" stopIfTrue="1">
      <formula>$F4="Planned"</formula>
    </cfRule>
    <cfRule type="expression" dxfId="5" priority="1" stopIfTrue="1">
      <formula>$F4="Ongoing"</formula>
    </cfRule>
  </conditionalFormatting>
  <conditionalFormatting sqref="F4:F13 F18:F32">
    <cfRule type="expression" dxfId="4" priority="2" stopIfTrue="1">
      <formula>$F4="Planned"</formula>
    </cfRule>
    <cfRule type="expression" dxfId="3" priority="3" stopIfTrue="1">
      <formula>$F4="Ongoing"</formula>
    </cfRule>
    <cfRule type="cellIs" dxfId="2" priority="4" stopIfTrue="1" operator="equal">
      <formula>"Unplanned"</formula>
    </cfRule>
  </conditionalFormatting>
  <conditionalFormatting sqref="E4 G18:H32 A18:E32 C33">
    <cfRule type="expression" dxfId="1" priority="5" stopIfTrue="1">
      <formula>OR($F4="Planned",$F4="Unplanned")</formula>
    </cfRule>
    <cfRule type="expression" dxfId="0" priority="6" stopIfTrue="1">
      <formula>$F4="Ongoing"</formula>
    </cfRule>
  </conditionalFormatting>
  <dataValidations disablePrompts="1" count="1">
    <dataValidation type="list" allowBlank="1" showInputMessage="1" showErrorMessage="1" sqref="F4:F13 F18:F32">
      <formula1>"Planned,Ongoing,Released,Unplanned"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view="pageLayout" workbookViewId="0">
      <selection activeCell="A7" sqref="A7"/>
    </sheetView>
  </sheetViews>
  <sheetFormatPr baseColWidth="10" defaultColWidth="11.5" defaultRowHeight="14" x14ac:dyDescent="0"/>
  <cols>
    <col min="1" max="1" width="12" style="125" customWidth="1"/>
    <col min="2" max="2" width="62.83203125" style="125" customWidth="1"/>
  </cols>
  <sheetData>
    <row r="1" spans="1:2" s="18" customFormat="1">
      <c r="A1" s="126" t="s">
        <v>28</v>
      </c>
      <c r="B1" s="126" t="s">
        <v>29</v>
      </c>
    </row>
    <row r="3" spans="1:2">
      <c r="A3" s="125">
        <v>1</v>
      </c>
      <c r="B3" s="125" t="s">
        <v>130</v>
      </c>
    </row>
    <row r="4" spans="1:2">
      <c r="A4" s="125">
        <v>2</v>
      </c>
      <c r="B4" s="125" t="s">
        <v>26</v>
      </c>
    </row>
    <row r="5" spans="1:2" ht="28">
      <c r="A5" s="125">
        <v>3</v>
      </c>
      <c r="B5" s="125" t="s">
        <v>27</v>
      </c>
    </row>
    <row r="6" spans="1:2">
      <c r="A6" s="125">
        <v>4</v>
      </c>
      <c r="B6" s="125" t="s">
        <v>131</v>
      </c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Scope &amp; assumptions</vt:lpstr>
      <vt:lpstr>Team sizing</vt:lpstr>
      <vt:lpstr>Pritized epic list</vt:lpstr>
      <vt:lpstr>Iteration and release dates</vt:lpstr>
      <vt:lpstr>Risks</vt:lpstr>
    </vt:vector>
  </TitlesOfParts>
  <Company>Sears Holdings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jtaurek</dc:creator>
  <cp:lastModifiedBy>Brendan</cp:lastModifiedBy>
  <dcterms:created xsi:type="dcterms:W3CDTF">2011-12-21T14:22:45Z</dcterms:created>
  <dcterms:modified xsi:type="dcterms:W3CDTF">2012-05-03T19:03:43Z</dcterms:modified>
</cp:coreProperties>
</file>