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\Desktop\VS\project\"/>
    </mc:Choice>
  </mc:AlternateContent>
  <xr:revisionPtr revIDLastSave="0" documentId="13_ncr:1_{89253F79-18B1-4CD0-9E11-1FDAABB59EA8}" xr6:coauthVersionLast="47" xr6:coauthVersionMax="47" xr10:uidLastSave="{00000000-0000-0000-0000-000000000000}"/>
  <bookViews>
    <workbookView xWindow="8775" yWindow="3075" windowWidth="21600" windowHeight="11385" xr2:uid="{763A2195-DF56-4AB6-BE30-53A44F42F399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9" i="1" l="1"/>
  <c r="D40" i="1"/>
  <c r="C40" i="1"/>
  <c r="C39" i="1"/>
  <c r="D49" i="1"/>
  <c r="D45" i="1"/>
  <c r="D31" i="1"/>
  <c r="D16" i="1"/>
  <c r="D19" i="1" s="1"/>
  <c r="D33" i="1" s="1"/>
  <c r="D41" i="1" l="1"/>
  <c r="D47" i="1" s="1"/>
  <c r="C49" i="1"/>
  <c r="C45" i="1"/>
  <c r="C41" i="1" l="1"/>
  <c r="C47" i="1" s="1"/>
  <c r="C31" i="1"/>
  <c r="C16" i="1"/>
  <c r="C19" i="1" s="1"/>
  <c r="C33" i="1" s="1"/>
  <c r="C6" i="1"/>
</calcChain>
</file>

<file path=xl/sharedStrings.xml><?xml version="1.0" encoding="utf-8"?>
<sst xmlns="http://schemas.openxmlformats.org/spreadsheetml/2006/main" count="72" uniqueCount="58">
  <si>
    <t>Revenues</t>
  </si>
  <si>
    <t>Data Legend</t>
  </si>
  <si>
    <t>proxy data for calculation for Base 2020</t>
  </si>
  <si>
    <t>Extrapolated 2021</t>
  </si>
  <si>
    <t>Operating Subsidy</t>
  </si>
  <si>
    <t>Line 47</t>
  </si>
  <si>
    <t xml:space="preserve">RGI Subsidy </t>
  </si>
  <si>
    <t>Line 45</t>
  </si>
  <si>
    <t>Additional Subsidy</t>
  </si>
  <si>
    <t>From their AIR/AFS Manually Entered</t>
  </si>
  <si>
    <t>Property Tax Subsidy</t>
  </si>
  <si>
    <t>Line 49</t>
  </si>
  <si>
    <t xml:space="preserve">Total Subsidy </t>
  </si>
  <si>
    <t>Sum of Line 2-5</t>
  </si>
  <si>
    <t>Benchmarked Data</t>
  </si>
  <si>
    <t>Rental Revenue</t>
  </si>
  <si>
    <t>Market Rent</t>
  </si>
  <si>
    <t>From Benchmarked Data (Manually Entered)</t>
  </si>
  <si>
    <t>RGI Rent</t>
  </si>
  <si>
    <t>Vacancy Loss</t>
  </si>
  <si>
    <t>Non Rental Revenue</t>
  </si>
  <si>
    <t>Total Rental Revenue</t>
  </si>
  <si>
    <t>Sum of Line 12-15</t>
  </si>
  <si>
    <t>Total Subsidies</t>
  </si>
  <si>
    <t>Manually entered to make Line 33 equal zero</t>
  </si>
  <si>
    <t>Total Revenue</t>
  </si>
  <si>
    <t>Sum of Line 16+Line 18</t>
  </si>
  <si>
    <t>Expenditures</t>
  </si>
  <si>
    <t>Administration and Maintenance</t>
  </si>
  <si>
    <t>Insurance</t>
  </si>
  <si>
    <t>Bad Debt</t>
  </si>
  <si>
    <t>Hydro</t>
  </si>
  <si>
    <t>Water</t>
  </si>
  <si>
    <t>Heat</t>
  </si>
  <si>
    <t>Transfer to Capital Reserve</t>
  </si>
  <si>
    <t>Mortgage</t>
  </si>
  <si>
    <t>Mortgage Payment</t>
  </si>
  <si>
    <t>Property Taxes</t>
  </si>
  <si>
    <t>Total Expenditures</t>
  </si>
  <si>
    <t>Sum of Line 22-30</t>
  </si>
  <si>
    <t>Zeroed Value</t>
  </si>
  <si>
    <t>Total Revenue (line 19) subtracted from Total Expenditures (Line 31)</t>
  </si>
  <si>
    <t>Subsidy Calculation</t>
  </si>
  <si>
    <t>BM Market Rent</t>
  </si>
  <si>
    <t>From Benchmarked Market Rent (Manually Entered)</t>
  </si>
  <si>
    <t>BM RGI rent</t>
  </si>
  <si>
    <t>From Benchmarked RGI Rent (Manually Entered)</t>
  </si>
  <si>
    <t>From Line 14</t>
  </si>
  <si>
    <t>Non Rental</t>
  </si>
  <si>
    <t>From Line 15</t>
  </si>
  <si>
    <t>Total BM Revenue</t>
  </si>
  <si>
    <t>Sum of  Line 37-40</t>
  </si>
  <si>
    <t>RGI Tenant Rent</t>
  </si>
  <si>
    <t>From Benchmarked RGI Tenant Rent Line * Not BM RGI Rent</t>
  </si>
  <si>
    <t>RGI Subsidy</t>
  </si>
  <si>
    <t>Having the BM RGI rent and subtracting it from the RGI Tenant Rent</t>
  </si>
  <si>
    <t>Adding the benchmarked expenditures incl mortage and subtracting this from the total BM Revenue. Property Taxes (Line 30) not included in calculation</t>
  </si>
  <si>
    <t>From the Benchmarked Property Taxes Line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</si>
</sst>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0" applyFont="1"/>
    <xf numFmtId="38" fontId="1" fillId="0" borderId="0" xfId="1" applyNumberFormat="1" applyFont="1" applyFill="1" applyBorder="1" applyAlignment="1" applyProtection="1">
      <alignment vertical="center"/>
      <protection locked="0"/>
    </xf>
    <xf numFmtId="38" fontId="1" fillId="0" borderId="3" xfId="1" applyNumberFormat="1" applyFont="1" applyFill="1" applyBorder="1" applyAlignment="1" applyProtection="1">
      <alignment vertical="center"/>
      <protection locked="0"/>
    </xf>
    <xf numFmtId="38" fontId="2" fillId="0" borderId="0" xfId="0" applyNumberFormat="1" applyFont="1" applyAlignment="1">
      <alignment horizontal="right"/>
    </xf>
    <xf numFmtId="38" fontId="2" fillId="0" borderId="0" xfId="0" applyNumberFormat="1" applyFont="1"/>
    <xf numFmtId="38" fontId="2" fillId="0" borderId="0" xfId="1" applyNumberFormat="1" applyFont="1" applyFill="1" applyBorder="1" applyAlignment="1" applyProtection="1">
      <alignment vertical="center"/>
      <protection locked="0"/>
    </xf>
    <xf numFmtId="38" fontId="4" fillId="0" borderId="0" xfId="1" applyNumberFormat="1" applyFont="1" applyFill="1" applyBorder="1"/>
    <xf numFmtId="38" fontId="0" fillId="0" borderId="0" xfId="1" applyNumberFormat="1" applyFont="1" applyFill="1" applyBorder="1"/>
    <xf numFmtId="38" fontId="2" fillId="0" borderId="4" xfId="1" applyNumberFormat="1" applyFont="1" applyFill="1" applyBorder="1" applyAlignment="1" applyProtection="1">
      <alignment vertical="center"/>
      <protection locked="0"/>
    </xf>
    <xf numFmtId="38" fontId="2" fillId="0" borderId="5" xfId="1" applyNumberFormat="1" applyFont="1" applyFill="1" applyBorder="1"/>
    <xf numFmtId="38" fontId="5" fillId="0" borderId="0" xfId="0" applyNumberFormat="1" applyFont="1"/>
    <xf numFmtId="38" fontId="5" fillId="0" borderId="5" xfId="0" applyNumberFormat="1" applyFont="1" applyBorder="1"/>
    <xf numFmtId="38" fontId="0" fillId="0" borderId="0" xfId="0" applyNumberFormat="1" applyAlignment="1">
      <alignment wrapText="1"/>
    </xf>
    <xf numFmtId="38" fontId="4" fillId="0" borderId="0" xfId="0" applyNumberFormat="1" applyFont="1" applyAlignment="1">
      <alignment wrapText="1"/>
    </xf>
    <xf numFmtId="38" fontId="4" fillId="0" borderId="5" xfId="0" applyNumberFormat="1" applyFont="1" applyBorder="1"/>
    <xf numFmtId="38" fontId="1" fillId="0" borderId="4" xfId="1" applyNumberFormat="1" applyFont="1" applyFill="1" applyBorder="1" applyAlignment="1" applyProtection="1">
      <alignment vertical="center"/>
      <protection locked="0"/>
    </xf>
    <xf numFmtId="38" fontId="2" fillId="0" borderId="5" xfId="1" applyNumberFormat="1" applyFont="1" applyFill="1" applyBorder="1" applyAlignment="1">
      <alignment wrapText="1"/>
    </xf>
    <xf numFmtId="38" fontId="1" fillId="0" borderId="5" xfId="1" applyNumberFormat="1" applyFont="1" applyFill="1" applyBorder="1" applyAlignment="1">
      <alignment wrapText="1"/>
    </xf>
    <xf numFmtId="38" fontId="0" fillId="0" borderId="0" xfId="0" applyNumberFormat="1"/>
    <xf numFmtId="0" fontId="2" fillId="0" borderId="1" xfId="0" applyFont="1" applyBorder="1"/>
    <xf numFmtId="0" fontId="0" fillId="0" borderId="2" xfId="0" applyBorder="1"/>
    <xf numFmtId="38" fontId="0" fillId="0" borderId="3" xfId="1" applyNumberFormat="1" applyFont="1" applyFill="1" applyBorder="1" applyAlignment="1" applyProtection="1">
      <protection locked="0"/>
    </xf>
    <xf numFmtId="0" fontId="2" fillId="0" borderId="2" xfId="0" applyFont="1" applyBorder="1"/>
    <xf numFmtId="0" fontId="5" fillId="0" borderId="2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6" fillId="0" borderId="2" xfId="0" applyFont="1" applyBorder="1"/>
    <xf numFmtId="0" fontId="5" fillId="0" borderId="0" xfId="0" applyFont="1"/>
    <xf numFmtId="0" fontId="0" fillId="0" borderId="1" xfId="0" applyBorder="1"/>
    <xf numFmtId="38" fontId="0" fillId="0" borderId="0" xfId="1" applyNumberFormat="1" applyFont="1" applyFill="1" applyBorder="1" applyAlignment="1" applyProtection="1">
      <alignment vertical="center"/>
      <protection locked="0"/>
    </xf>
    <xf numFmtId="38" fontId="0" fillId="0" borderId="3" xfId="1" applyNumberFormat="1" applyFont="1" applyFill="1" applyBorder="1" applyAlignment="1" applyProtection="1">
      <alignment vertical="center"/>
      <protection locked="0"/>
    </xf>
    <xf numFmtId="0" fontId="2" fillId="0" borderId="0" xfId="0" applyFont="1"/>
    <xf numFmtId="0" fontId="2" fillId="0" borderId="0" xfId="0" applyFont="1" applyAlignment="1">
      <alignment wrapText="1"/>
    </xf>
    <xf numFmtId="38" fontId="7" fillId="0" borderId="0" xfId="0" applyNumberFormat="1" applyFont="1"/>
    <xf numFmtId="0" fontId="8" fillId="0" borderId="0" xfId="0" applyFont="1"/>
    <xf numFmtId="38" fontId="9" fillId="0" borderId="0" xfId="0" applyNumberFormat="1" applyFont="1"/>
    <xf numFmtId="38" fontId="9" fillId="0" borderId="5" xfId="0" applyNumberFormat="1" applyFont="1" applyBorder="1"/>
    <xf numFmtId="38" fontId="1" fillId="0" borderId="0" xfId="1" applyNumberFormat="1" applyFont="1" applyFill="1" applyBorder="1" applyAlignment="1" applyProtection="1">
      <alignment vertical="center" wrapText="1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39C76-A789-4778-8681-EAA1720770AC}">
  <dimension ref="A1:D49"/>
  <sheetViews>
    <sheetView tabSelected="1" topLeftCell="A22" workbookViewId="0">
      <selection activeCell="B37" sqref="B37"/>
    </sheetView>
  </sheetViews>
  <sheetFormatPr defaultRowHeight="15" x14ac:dyDescent="0.25"/>
  <cols>
    <col min="1" max="1" width="31.140625" bestFit="1" customWidth="1"/>
    <col min="2" max="2" width="44.42578125" customWidth="1"/>
    <col min="3" max="3" width="22.5703125" customWidth="1"/>
    <col min="4" max="4" width="18.85546875" customWidth="1"/>
  </cols>
  <sheetData>
    <row r="1" spans="1:4" ht="45" x14ac:dyDescent="0.25">
      <c r="A1" s="20" t="s">
        <v>0</v>
      </c>
      <c r="B1" s="31" t="s">
        <v>1</v>
      </c>
      <c r="C1" s="32" t="s">
        <v>2</v>
      </c>
      <c r="D1" s="32" t="s">
        <v>3</v>
      </c>
    </row>
    <row r="2" spans="1:4" x14ac:dyDescent="0.25">
      <c r="A2" s="21" t="s">
        <v>4</v>
      </c>
      <c r="B2" s="2" t="s">
        <v>5</v>
      </c>
      <c r="C2" s="2">
        <v>-187015.39199999953</v>
      </c>
      <c r="D2" s="2">
        <v>-177760.79181600013</v>
      </c>
    </row>
    <row r="3" spans="1:4" x14ac:dyDescent="0.25">
      <c r="A3" s="21" t="s">
        <v>6</v>
      </c>
      <c r="B3" s="2" t="s">
        <v>7</v>
      </c>
      <c r="C3" s="2">
        <v>1296942.01</v>
      </c>
      <c r="D3" s="2">
        <v>1309911.4301</v>
      </c>
    </row>
    <row r="4" spans="1:4" x14ac:dyDescent="0.25">
      <c r="A4" s="21" t="s">
        <v>8</v>
      </c>
      <c r="B4" s="2" t="s">
        <v>9</v>
      </c>
      <c r="C4" s="2">
        <v>15536.64</v>
      </c>
      <c r="D4" s="2">
        <v>15847.372799999999</v>
      </c>
    </row>
    <row r="5" spans="1:4" x14ac:dyDescent="0.25">
      <c r="A5" s="22" t="s">
        <v>10</v>
      </c>
      <c r="B5" s="3" t="s">
        <v>11</v>
      </c>
      <c r="C5" s="3">
        <v>397023.78</v>
      </c>
      <c r="D5" s="3">
        <v>404964.25560000003</v>
      </c>
    </row>
    <row r="6" spans="1:4" x14ac:dyDescent="0.25">
      <c r="A6" s="23" t="s">
        <v>12</v>
      </c>
      <c r="B6" s="19" t="s">
        <v>13</v>
      </c>
      <c r="C6" s="4">
        <f>SUM(C2:C5)</f>
        <v>1522487.0380000004</v>
      </c>
      <c r="D6" s="4">
        <v>1552962.2666839999</v>
      </c>
    </row>
    <row r="10" spans="1:4" ht="15.75" thickBot="1" x14ac:dyDescent="0.3">
      <c r="A10" s="24" t="s">
        <v>14</v>
      </c>
    </row>
    <row r="11" spans="1:4" x14ac:dyDescent="0.25">
      <c r="A11" s="25" t="s">
        <v>15</v>
      </c>
    </row>
    <row r="12" spans="1:4" x14ac:dyDescent="0.25">
      <c r="A12" s="21" t="s">
        <v>16</v>
      </c>
      <c r="B12" s="2" t="s">
        <v>17</v>
      </c>
      <c r="C12" s="2">
        <v>361755.462</v>
      </c>
      <c r="D12" s="2">
        <v>368267.06031600002</v>
      </c>
    </row>
    <row r="13" spans="1:4" x14ac:dyDescent="0.25">
      <c r="A13" s="21" t="s">
        <v>18</v>
      </c>
      <c r="B13" s="2" t="s">
        <v>17</v>
      </c>
      <c r="C13" s="2">
        <v>445579.68</v>
      </c>
      <c r="D13" s="2">
        <v>450035.4768</v>
      </c>
    </row>
    <row r="14" spans="1:4" x14ac:dyDescent="0.25">
      <c r="A14" s="21" t="s">
        <v>19</v>
      </c>
      <c r="B14" s="2" t="s">
        <v>17</v>
      </c>
      <c r="C14" s="2">
        <v>9092.02</v>
      </c>
      <c r="D14" s="2">
        <v>9182.9402000000009</v>
      </c>
    </row>
    <row r="15" spans="1:4" x14ac:dyDescent="0.25">
      <c r="A15" s="22" t="s">
        <v>20</v>
      </c>
      <c r="B15" s="3" t="s">
        <v>17</v>
      </c>
      <c r="C15" s="3">
        <v>5600</v>
      </c>
      <c r="D15" s="3">
        <v>5600</v>
      </c>
    </row>
    <row r="16" spans="1:4" x14ac:dyDescent="0.25">
      <c r="A16" s="24" t="s">
        <v>21</v>
      </c>
      <c r="B16" s="19" t="s">
        <v>22</v>
      </c>
      <c r="C16" s="5">
        <f>SUM(C12:C15)</f>
        <v>822027.16200000001</v>
      </c>
      <c r="D16" s="5">
        <f>SUM(D12:D15)</f>
        <v>833085.47731599992</v>
      </c>
    </row>
    <row r="17" spans="1:4" x14ac:dyDescent="0.25">
      <c r="A17" s="24"/>
    </row>
    <row r="18" spans="1:4" x14ac:dyDescent="0.25">
      <c r="A18" s="23" t="s">
        <v>23</v>
      </c>
      <c r="B18" s="2" t="s">
        <v>24</v>
      </c>
      <c r="C18" s="6">
        <v>1506950</v>
      </c>
      <c r="D18" s="6">
        <v>1537115</v>
      </c>
    </row>
    <row r="19" spans="1:4" x14ac:dyDescent="0.25">
      <c r="A19" s="23" t="s">
        <v>25</v>
      </c>
      <c r="B19" s="2" t="s">
        <v>26</v>
      </c>
      <c r="C19" s="6">
        <f>C16+C18</f>
        <v>2328977.162</v>
      </c>
      <c r="D19" s="6">
        <f>D16+D18</f>
        <v>2370200.477316</v>
      </c>
    </row>
    <row r="20" spans="1:4" x14ac:dyDescent="0.25">
      <c r="A20" s="21"/>
    </row>
    <row r="21" spans="1:4" x14ac:dyDescent="0.25">
      <c r="A21" s="23" t="s">
        <v>27</v>
      </c>
    </row>
    <row r="22" spans="1:4" x14ac:dyDescent="0.25">
      <c r="A22" s="21" t="s">
        <v>28</v>
      </c>
      <c r="B22" s="2" t="s">
        <v>17</v>
      </c>
      <c r="C22" s="2">
        <v>596375.64</v>
      </c>
      <c r="D22" s="2">
        <v>608303.15280000004</v>
      </c>
    </row>
    <row r="23" spans="1:4" x14ac:dyDescent="0.25">
      <c r="A23" s="21" t="s">
        <v>29</v>
      </c>
      <c r="B23" s="2" t="s">
        <v>17</v>
      </c>
      <c r="C23" s="2">
        <v>97645.62</v>
      </c>
      <c r="D23" s="2">
        <v>99598.532399999996</v>
      </c>
    </row>
    <row r="24" spans="1:4" x14ac:dyDescent="0.25">
      <c r="A24" s="21" t="s">
        <v>30</v>
      </c>
      <c r="B24" s="2" t="s">
        <v>17</v>
      </c>
      <c r="C24" s="2">
        <v>10560.06</v>
      </c>
      <c r="D24" s="2">
        <v>10771.261199999999</v>
      </c>
    </row>
    <row r="25" spans="1:4" x14ac:dyDescent="0.25">
      <c r="A25" s="21" t="s">
        <v>31</v>
      </c>
      <c r="B25" s="2" t="s">
        <v>17</v>
      </c>
      <c r="C25" s="2">
        <v>34188.36</v>
      </c>
      <c r="D25" s="2">
        <v>34872.127200000003</v>
      </c>
    </row>
    <row r="26" spans="1:4" x14ac:dyDescent="0.25">
      <c r="A26" s="21" t="s">
        <v>32</v>
      </c>
      <c r="B26" s="2" t="s">
        <v>17</v>
      </c>
      <c r="C26" s="2">
        <v>23692.560000000001</v>
      </c>
      <c r="D26" s="2">
        <v>24166.411200000002</v>
      </c>
    </row>
    <row r="27" spans="1:4" x14ac:dyDescent="0.25">
      <c r="A27" s="21" t="s">
        <v>33</v>
      </c>
      <c r="B27" s="2" t="s">
        <v>17</v>
      </c>
      <c r="C27" s="2">
        <v>7512.3</v>
      </c>
      <c r="D27" s="2">
        <v>7662.5460000000003</v>
      </c>
    </row>
    <row r="28" spans="1:4" x14ac:dyDescent="0.25">
      <c r="A28" s="21" t="s">
        <v>34</v>
      </c>
      <c r="B28" s="2" t="s">
        <v>17</v>
      </c>
      <c r="C28" s="2">
        <v>187692.24</v>
      </c>
      <c r="D28" s="2">
        <v>191446.08479999998</v>
      </c>
    </row>
    <row r="29" spans="1:4" x14ac:dyDescent="0.25">
      <c r="A29" s="26" t="s">
        <v>35</v>
      </c>
      <c r="B29" s="7" t="s">
        <v>36</v>
      </c>
      <c r="C29" s="7">
        <v>974287</v>
      </c>
      <c r="D29" s="7">
        <v>988416</v>
      </c>
    </row>
    <row r="30" spans="1:4" x14ac:dyDescent="0.25">
      <c r="A30" s="8" t="s">
        <v>37</v>
      </c>
      <c r="B30" s="8" t="s">
        <v>17</v>
      </c>
      <c r="C30" s="8">
        <v>397023.78</v>
      </c>
      <c r="D30" s="8">
        <v>404964.25560000003</v>
      </c>
    </row>
    <row r="31" spans="1:4" x14ac:dyDescent="0.25">
      <c r="A31" s="9" t="s">
        <v>38</v>
      </c>
      <c r="B31" s="16" t="s">
        <v>39</v>
      </c>
      <c r="C31" s="9">
        <f>SUM(C22:C30)</f>
        <v>2328977.5600000005</v>
      </c>
      <c r="D31" s="9">
        <f>SUM(D22:D30)</f>
        <v>2370200.3711999999</v>
      </c>
    </row>
    <row r="32" spans="1:4" x14ac:dyDescent="0.25">
      <c r="A32" s="21"/>
    </row>
    <row r="33" spans="1:4" ht="30.75" thickBot="1" x14ac:dyDescent="0.3">
      <c r="A33" s="17" t="s">
        <v>40</v>
      </c>
      <c r="B33" s="18" t="s">
        <v>41</v>
      </c>
      <c r="C33" s="10">
        <f>C19-C31</f>
        <v>-0.39800000051036477</v>
      </c>
      <c r="D33" s="10">
        <f>D19-D31</f>
        <v>0.10611600009724498</v>
      </c>
    </row>
    <row r="34" spans="1:4" ht="15.75" x14ac:dyDescent="0.25">
      <c r="B34" s="1"/>
      <c r="C34" s="1"/>
      <c r="D34" s="1"/>
    </row>
    <row r="35" spans="1:4" ht="16.5" thickBot="1" x14ac:dyDescent="0.3">
      <c r="A35" s="27" t="s">
        <v>42</v>
      </c>
      <c r="B35" s="1"/>
      <c r="C35" s="1"/>
      <c r="D35" s="1"/>
    </row>
    <row r="36" spans="1:4" x14ac:dyDescent="0.25">
      <c r="A36" s="28"/>
    </row>
    <row r="37" spans="1:4" x14ac:dyDescent="0.25">
      <c r="A37" s="29" t="s">
        <v>43</v>
      </c>
      <c r="B37" s="2" t="s">
        <v>44</v>
      </c>
      <c r="C37" s="2">
        <v>361755.462</v>
      </c>
      <c r="D37" s="2">
        <v>368267.06031600002</v>
      </c>
    </row>
    <row r="38" spans="1:4" x14ac:dyDescent="0.25">
      <c r="A38" s="29" t="s">
        <v>45</v>
      </c>
      <c r="B38" s="2" t="s">
        <v>46</v>
      </c>
      <c r="C38" s="2">
        <v>1742521.69</v>
      </c>
      <c r="D38" s="2">
        <v>1759946.9069000001</v>
      </c>
    </row>
    <row r="39" spans="1:4" x14ac:dyDescent="0.25">
      <c r="A39" s="29" t="s">
        <v>19</v>
      </c>
      <c r="B39" s="2" t="s">
        <v>47</v>
      </c>
      <c r="C39" s="2">
        <f>C14</f>
        <v>9092.02</v>
      </c>
      <c r="D39" s="2">
        <f>D14</f>
        <v>9182.9402000000009</v>
      </c>
    </row>
    <row r="40" spans="1:4" x14ac:dyDescent="0.25">
      <c r="A40" s="30" t="s">
        <v>48</v>
      </c>
      <c r="B40" s="3" t="s">
        <v>49</v>
      </c>
      <c r="C40" s="3">
        <f>C15</f>
        <v>5600</v>
      </c>
      <c r="D40" s="3">
        <f>D15</f>
        <v>5600</v>
      </c>
    </row>
    <row r="41" spans="1:4" x14ac:dyDescent="0.25">
      <c r="A41" s="6" t="s">
        <v>50</v>
      </c>
      <c r="B41" s="2" t="s">
        <v>51</v>
      </c>
      <c r="C41" s="6">
        <f>SUM(C37:C40)</f>
        <v>2118969.1719999998</v>
      </c>
      <c r="D41" s="6">
        <f>SUM(D37:D40)</f>
        <v>2142996.907416</v>
      </c>
    </row>
    <row r="43" spans="1:4" ht="30" x14ac:dyDescent="0.25">
      <c r="A43" s="29" t="s">
        <v>52</v>
      </c>
      <c r="B43" s="37" t="s">
        <v>53</v>
      </c>
      <c r="C43" s="2">
        <v>445579.68</v>
      </c>
      <c r="D43" s="2">
        <v>450035.4768</v>
      </c>
    </row>
    <row r="45" spans="1:4" ht="30" x14ac:dyDescent="0.25">
      <c r="A45" s="33" t="s">
        <v>54</v>
      </c>
      <c r="B45" s="13" t="s">
        <v>55</v>
      </c>
      <c r="C45" s="5">
        <f>C38-C43</f>
        <v>1296942.01</v>
      </c>
      <c r="D45" s="5">
        <f>D38-D43</f>
        <v>1309911.4301</v>
      </c>
    </row>
    <row r="46" spans="1:4" x14ac:dyDescent="0.25">
      <c r="A46" s="34"/>
    </row>
    <row r="47" spans="1:4" ht="60" x14ac:dyDescent="0.25">
      <c r="A47" s="35" t="s">
        <v>4</v>
      </c>
      <c r="B47" s="14" t="s">
        <v>56</v>
      </c>
      <c r="C47" s="11">
        <f>SUM(C22:C29)-C41</f>
        <v>-187015.39199999953</v>
      </c>
      <c r="D47" s="11">
        <f>SUM(D22:D29)-D41</f>
        <v>-177760.79181600013</v>
      </c>
    </row>
    <row r="48" spans="1:4" x14ac:dyDescent="0.25">
      <c r="A48" s="34"/>
    </row>
    <row r="49" spans="1:4" ht="15.75" thickBot="1" x14ac:dyDescent="0.3">
      <c r="A49" s="36" t="s">
        <v>10</v>
      </c>
      <c r="B49" s="15" t="s">
        <v>57</v>
      </c>
      <c r="C49" s="12">
        <f>C30</f>
        <v>397023.78</v>
      </c>
      <c r="D49" s="12">
        <f>D30</f>
        <v>404964.25560000003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87E8958B14E146801CD5047F628D9F" ma:contentTypeVersion="5" ma:contentTypeDescription="Create a new document." ma:contentTypeScope="" ma:versionID="8177eae200f3ff19536681e9d2c4f6c9">
  <xsd:schema xmlns:xsd="http://www.w3.org/2001/XMLSchema" xmlns:xs="http://www.w3.org/2001/XMLSchema" xmlns:p="http://schemas.microsoft.com/office/2006/metadata/properties" xmlns:ns2="b902a681-ffd6-4c7c-8870-61624d717901" targetNamespace="http://schemas.microsoft.com/office/2006/metadata/properties" ma:root="true" ma:fieldsID="35d870cdd00a8056718b071da4a42157" ns2:_="">
    <xsd:import namespace="b902a681-ffd6-4c7c-8870-61624d7179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02a681-ffd6-4c7c-8870-61624d7179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792D050-44A1-41F0-8B2D-80AEF1641F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7444E7A-2B6B-4D87-B55F-5F921F19670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322EBDA-716E-4B9B-880E-D5D90C7B48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02a681-ffd6-4c7c-8870-61624d7179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Sid Ally</dc:creator>
  <cp:keywords/>
  <dc:description/>
  <cp:lastModifiedBy>1</cp:lastModifiedBy>
  <cp:revision/>
  <dcterms:created xsi:type="dcterms:W3CDTF">2021-08-18T15:51:40Z</dcterms:created>
  <dcterms:modified xsi:type="dcterms:W3CDTF">2022-08-24T02:51:16Z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0x010100BC87E8958B14E146801CD5047F628D9F</vt:lpwstr>
  </property>
  <property fmtid="{D5CDD505-2E9C-101B-9397-08002B2CF9AE}" pid="3" name="MediaServiceImageTags">
    <vt:lpwstr/>
  </property>
</Properties>
</file>