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rry\OneDrive\Desktop\Excel\"/>
    </mc:Choice>
  </mc:AlternateContent>
  <xr:revisionPtr revIDLastSave="0" documentId="8_{D5BB9268-DDA4-4D56-A46D-E0C57FE8D921}" xr6:coauthVersionLast="47" xr6:coauthVersionMax="47" xr10:uidLastSave="{00000000-0000-0000-0000-000000000000}"/>
  <bookViews>
    <workbookView showSheetTabs="0" xWindow="930" yWindow="525" windowWidth="27810" windowHeight="13050" activeTab="1" xr2:uid="{00000000-000D-0000-FFFF-FFFF00000000}"/>
  </bookViews>
  <sheets>
    <sheet name="raw_orders" sheetId="17" r:id="rId1"/>
    <sheet name="Dashboard" sheetId="24" r:id="rId2"/>
    <sheet name="TotalSales" sheetId="20" r:id="rId3"/>
    <sheet name="SalesbyCountry" sheetId="23" r:id="rId4"/>
    <sheet name="TopCustomers" sheetId="27" r:id="rId5"/>
    <sheet name="orders " sheetId="18" r:id="rId6"/>
    <sheet name="customers" sheetId="13" r:id="rId7"/>
    <sheet name="products" sheetId="2" r:id="rId8"/>
  </sheets>
  <definedNames>
    <definedName name="_xlnm._FilterDatabase" localSheetId="5" hidden="1">'orders '!$A$1:$M$1001</definedName>
    <definedName name="_xlnm._FilterDatabase" localSheetId="7" hidden="1">products!$A$1:$G$49</definedName>
    <definedName name="_xlnm._FilterDatabase" localSheetId="0" hidden="1">raw_orders!$A$1:$M$1001</definedName>
    <definedName name="NativeTimeline_Order_Date">#N/A</definedName>
    <definedName name="Slicer_Loyalty_Card">#N/A</definedName>
    <definedName name="Slicer_Roast_Type2">#N/A</definedName>
    <definedName name="Slicer_Size">#N/A</definedName>
  </definedNames>
  <calcPr calcId="191028"/>
  <pivotCaches>
    <pivotCache cacheId="3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68" i="18"/>
  <c r="O69" i="18"/>
  <c r="O74" i="18"/>
  <c r="O76" i="18"/>
  <c r="O77" i="18"/>
  <c r="O113" i="18"/>
  <c r="O119" i="18"/>
  <c r="O133" i="18"/>
  <c r="O147" i="18"/>
  <c r="O148" i="18"/>
  <c r="O149" i="18"/>
  <c r="O150" i="18"/>
  <c r="O151" i="18"/>
  <c r="O152" i="18"/>
  <c r="O191" i="18"/>
  <c r="O192" i="18"/>
  <c r="O211" i="18"/>
  <c r="O218" i="18"/>
  <c r="O230" i="18"/>
  <c r="O269" i="18"/>
  <c r="O277" i="18"/>
  <c r="O279" i="18"/>
  <c r="O288" i="18"/>
  <c r="O296" i="18"/>
  <c r="O347" i="18"/>
  <c r="O348" i="18"/>
  <c r="O350" i="18"/>
  <c r="O351" i="18"/>
  <c r="O352" i="18"/>
  <c r="O353" i="18"/>
  <c r="O365" i="18"/>
  <c r="O375" i="18"/>
  <c r="O393" i="18"/>
  <c r="O408" i="18"/>
  <c r="O417" i="18"/>
  <c r="O418" i="18"/>
  <c r="O429" i="18"/>
  <c r="O430" i="18"/>
  <c r="O431" i="18"/>
  <c r="O488" i="18"/>
  <c r="O497" i="18"/>
  <c r="O498" i="18"/>
  <c r="O499" i="18"/>
  <c r="O501" i="18"/>
  <c r="O502" i="18"/>
  <c r="O503" i="18"/>
  <c r="O549" i="18"/>
  <c r="O556" i="18"/>
  <c r="O570" i="18"/>
  <c r="O572" i="18"/>
  <c r="O573" i="18"/>
  <c r="O574" i="18"/>
  <c r="O578" i="18"/>
  <c r="O616" i="18"/>
  <c r="O636" i="18"/>
  <c r="O651" i="18"/>
  <c r="O652" i="18"/>
  <c r="O653" i="18"/>
  <c r="O687" i="18"/>
  <c r="O696" i="18"/>
  <c r="O697" i="18"/>
  <c r="O700" i="18"/>
  <c r="O701" i="18"/>
  <c r="O702" i="18"/>
  <c r="O710" i="18"/>
  <c r="O723" i="18"/>
  <c r="O767" i="18"/>
  <c r="O768" i="18"/>
  <c r="O769" i="18"/>
  <c r="O771" i="18"/>
  <c r="O772" i="18"/>
  <c r="O773" i="18"/>
  <c r="O809" i="18"/>
  <c r="O811" i="18"/>
  <c r="O817" i="18"/>
  <c r="O830" i="18"/>
  <c r="O838" i="18"/>
  <c r="O839" i="18"/>
  <c r="O889" i="18"/>
  <c r="O895" i="18"/>
  <c r="O898" i="18"/>
  <c r="O907" i="18"/>
  <c r="O911" i="18"/>
  <c r="O931" i="18"/>
  <c r="O933" i="18"/>
  <c r="O952" i="18"/>
  <c r="O967" i="18"/>
  <c r="O968" i="18"/>
  <c r="O969" i="18"/>
  <c r="O970" i="18"/>
  <c r="N5" i="18"/>
  <c r="N9" i="18"/>
  <c r="N19" i="18"/>
  <c r="N79" i="18"/>
  <c r="N80" i="18"/>
  <c r="N82" i="18"/>
  <c r="N83" i="18"/>
  <c r="N84" i="18"/>
  <c r="N87" i="18"/>
  <c r="N101" i="18"/>
  <c r="N108" i="18"/>
  <c r="N123" i="18"/>
  <c r="N124" i="18"/>
  <c r="N148" i="18"/>
  <c r="N150" i="18"/>
  <c r="N151" i="18"/>
  <c r="N161" i="18"/>
  <c r="N199" i="18"/>
  <c r="N221" i="18"/>
  <c r="N227" i="18"/>
  <c r="N228" i="18"/>
  <c r="N229" i="18"/>
  <c r="N232" i="18"/>
  <c r="N262" i="18"/>
  <c r="N263" i="18"/>
  <c r="N279" i="18"/>
  <c r="N281" i="18"/>
  <c r="N282" i="18"/>
  <c r="N300" i="18"/>
  <c r="N321" i="18"/>
  <c r="N322" i="18"/>
  <c r="N341" i="18"/>
  <c r="N345" i="18"/>
  <c r="N349" i="18"/>
  <c r="N350" i="18"/>
  <c r="N351" i="18"/>
  <c r="N352" i="18"/>
  <c r="N353" i="18"/>
  <c r="N385" i="18"/>
  <c r="N388" i="18"/>
  <c r="N404" i="18"/>
  <c r="N412" i="18"/>
  <c r="N413" i="18"/>
  <c r="N414" i="18"/>
  <c r="N449" i="18"/>
  <c r="N450" i="18"/>
  <c r="N458" i="18"/>
  <c r="N459" i="18"/>
  <c r="N460" i="18"/>
  <c r="N479" i="18"/>
  <c r="N518" i="18"/>
  <c r="N520" i="18"/>
  <c r="N521" i="18"/>
  <c r="N523" i="18"/>
  <c r="N525" i="18"/>
  <c r="N564" i="18"/>
  <c r="N565" i="18"/>
  <c r="N573" i="18"/>
  <c r="N581" i="18"/>
  <c r="N582" i="18"/>
  <c r="N583" i="18"/>
  <c r="N588" i="18"/>
  <c r="N623" i="18"/>
  <c r="N625" i="18"/>
  <c r="N628" i="18"/>
  <c r="N631" i="18"/>
  <c r="N641" i="18"/>
  <c r="N648" i="18"/>
  <c r="N664" i="18"/>
  <c r="N685" i="18"/>
  <c r="N690" i="18"/>
  <c r="N692" i="18"/>
  <c r="N693" i="18"/>
  <c r="N694" i="18"/>
  <c r="N695" i="18"/>
  <c r="N698" i="18"/>
  <c r="N724" i="18"/>
  <c r="N725" i="18"/>
  <c r="N729" i="18"/>
  <c r="N744" i="18"/>
  <c r="N748" i="18"/>
  <c r="N749" i="18"/>
  <c r="N750" i="18"/>
  <c r="N784" i="18"/>
  <c r="N785" i="18"/>
  <c r="N789" i="18"/>
  <c r="N790" i="18"/>
  <c r="N791" i="18"/>
  <c r="N792" i="18"/>
  <c r="N794" i="18"/>
  <c r="N795" i="18"/>
  <c r="N807" i="18"/>
  <c r="N812" i="18"/>
  <c r="N824" i="18"/>
  <c r="N829" i="18"/>
  <c r="N844" i="18"/>
  <c r="N845" i="18"/>
  <c r="N846" i="18"/>
  <c r="N848" i="18"/>
  <c r="N850" i="18"/>
  <c r="N879" i="18"/>
  <c r="N884" i="18"/>
  <c r="N888" i="18"/>
  <c r="N902" i="18"/>
  <c r="N903" i="18"/>
  <c r="N905" i="18"/>
  <c r="N906" i="18"/>
  <c r="N909" i="18"/>
  <c r="N930" i="18"/>
  <c r="N931" i="18"/>
  <c r="N938" i="18"/>
  <c r="N940" i="18"/>
  <c r="N943" i="18"/>
  <c r="N944" i="18"/>
  <c r="N945" i="18"/>
  <c r="N946" i="18"/>
  <c r="N982" i="18"/>
  <c r="N983" i="18"/>
  <c r="N990" i="18"/>
  <c r="N991" i="18"/>
  <c r="M6" i="18"/>
  <c r="M17" i="18"/>
  <c r="M20" i="18"/>
  <c r="M22" i="18"/>
  <c r="M23" i="18"/>
  <c r="M24" i="18"/>
  <c r="M25" i="18"/>
  <c r="M27" i="18"/>
  <c r="M29" i="18"/>
  <c r="M30" i="18"/>
  <c r="M31" i="18"/>
  <c r="M37" i="18"/>
  <c r="M40" i="18"/>
  <c r="M43" i="18"/>
  <c r="M45" i="18"/>
  <c r="M46" i="18"/>
  <c r="M50" i="18"/>
  <c r="M51" i="18"/>
  <c r="M57" i="18"/>
  <c r="M63" i="18"/>
  <c r="M65" i="18"/>
  <c r="M66" i="18"/>
  <c r="M67" i="18"/>
  <c r="M72" i="18"/>
  <c r="M77" i="18"/>
  <c r="M80" i="18"/>
  <c r="M83" i="18"/>
  <c r="M85" i="18"/>
  <c r="M86" i="18"/>
  <c r="M90" i="18"/>
  <c r="M97" i="18"/>
  <c r="M100" i="18"/>
  <c r="M102" i="18"/>
  <c r="M103" i="18"/>
  <c r="M105" i="18"/>
  <c r="M106" i="18"/>
  <c r="M111" i="18"/>
  <c r="M117" i="18"/>
  <c r="M120" i="18"/>
  <c r="M123" i="18"/>
  <c r="M124" i="18"/>
  <c r="M125" i="18"/>
  <c r="M126" i="18"/>
  <c r="M127" i="18"/>
  <c r="M129" i="18"/>
  <c r="M130" i="18"/>
  <c r="M137" i="18"/>
  <c r="M143" i="18"/>
  <c r="M145" i="18"/>
  <c r="M146" i="18"/>
  <c r="M150" i="18"/>
  <c r="M151" i="18"/>
  <c r="M157" i="18"/>
  <c r="M163" i="18"/>
  <c r="M164" i="18"/>
  <c r="M165" i="18"/>
  <c r="M166" i="18"/>
  <c r="M170" i="18"/>
  <c r="M171" i="18"/>
  <c r="M172" i="18"/>
  <c r="M177" i="18"/>
  <c r="M180" i="18"/>
  <c r="M183" i="18"/>
  <c r="M185" i="18"/>
  <c r="M186" i="18"/>
  <c r="M190" i="18"/>
  <c r="M191" i="18"/>
  <c r="M197" i="18"/>
  <c r="M203" i="18"/>
  <c r="M204" i="18"/>
  <c r="M205" i="18"/>
  <c r="M208" i="18"/>
  <c r="M209" i="18"/>
  <c r="M210" i="18"/>
  <c r="M211" i="18"/>
  <c r="M217" i="18"/>
  <c r="M223" i="18"/>
  <c r="M225" i="18"/>
  <c r="M226" i="18"/>
  <c r="M228" i="18"/>
  <c r="M231" i="18"/>
  <c r="M237" i="18"/>
  <c r="M240" i="18"/>
  <c r="M242" i="18"/>
  <c r="M243" i="18"/>
  <c r="M246" i="18"/>
  <c r="M250" i="18"/>
  <c r="M251" i="18"/>
  <c r="M260" i="18"/>
  <c r="M263" i="18"/>
  <c r="M264" i="18"/>
  <c r="M265" i="18"/>
  <c r="M270" i="18"/>
  <c r="M271" i="18"/>
  <c r="M276" i="18"/>
  <c r="M277" i="18"/>
  <c r="M283" i="18"/>
  <c r="M284" i="18"/>
  <c r="M285" i="18"/>
  <c r="M290" i="18"/>
  <c r="M291" i="18"/>
  <c r="M297" i="18"/>
  <c r="M303" i="18"/>
  <c r="M305" i="18"/>
  <c r="M310" i="18"/>
  <c r="M311" i="18"/>
  <c r="M312" i="18"/>
  <c r="M313" i="18"/>
  <c r="M317" i="18"/>
  <c r="M323" i="18"/>
  <c r="M325" i="18"/>
  <c r="M330" i="18"/>
  <c r="M331" i="18"/>
  <c r="M337" i="18"/>
  <c r="M340" i="18"/>
  <c r="M343" i="18"/>
  <c r="M344" i="18"/>
  <c r="M345" i="18"/>
  <c r="M346" i="18"/>
  <c r="M357" i="18"/>
  <c r="M360" i="18"/>
  <c r="M363" i="18"/>
  <c r="M366" i="18"/>
  <c r="M367" i="18"/>
  <c r="M370" i="18"/>
  <c r="M377" i="18"/>
  <c r="M380" i="18"/>
  <c r="M383" i="18"/>
  <c r="M385" i="18"/>
  <c r="M386" i="18"/>
  <c r="M390" i="18"/>
  <c r="M391" i="18"/>
  <c r="M397" i="18"/>
  <c r="M403" i="18"/>
  <c r="M407" i="18"/>
  <c r="M410" i="18"/>
  <c r="M411" i="18"/>
  <c r="M412" i="18"/>
  <c r="M417" i="18"/>
  <c r="M423" i="18"/>
  <c r="M430" i="18"/>
  <c r="M431" i="18"/>
  <c r="M437" i="18"/>
  <c r="M440" i="18"/>
  <c r="M443" i="18"/>
  <c r="M444" i="18"/>
  <c r="M445" i="18"/>
  <c r="M446" i="18"/>
  <c r="M448" i="18"/>
  <c r="M449" i="18"/>
  <c r="M450" i="18"/>
  <c r="M451" i="18"/>
  <c r="M457" i="18"/>
  <c r="M460" i="18"/>
  <c r="M463" i="18"/>
  <c r="M470" i="18"/>
  <c r="M471" i="18"/>
  <c r="M477" i="18"/>
  <c r="M480" i="18"/>
  <c r="M482" i="18"/>
  <c r="M483" i="18"/>
  <c r="M486" i="18"/>
  <c r="M491" i="18"/>
  <c r="M500" i="18"/>
  <c r="M507" i="18"/>
  <c r="M514" i="18"/>
  <c r="M515" i="18"/>
  <c r="M517" i="18"/>
  <c r="M520" i="18"/>
  <c r="M527" i="18"/>
  <c r="M530" i="18"/>
  <c r="M533" i="18"/>
  <c r="M537" i="18"/>
  <c r="M540" i="18"/>
  <c r="M542" i="18"/>
  <c r="M543" i="18"/>
  <c r="M544" i="18"/>
  <c r="M545" i="18"/>
  <c r="M546" i="18"/>
  <c r="M547" i="18"/>
  <c r="M548" i="18"/>
  <c r="M549" i="18"/>
  <c r="M550" i="18"/>
  <c r="M551" i="18"/>
  <c r="M557" i="18"/>
  <c r="M563" i="18"/>
  <c r="M570" i="18"/>
  <c r="M571" i="18"/>
  <c r="M577" i="18"/>
  <c r="M586" i="18"/>
  <c r="M587" i="18"/>
  <c r="M591" i="18"/>
  <c r="M597" i="18"/>
  <c r="M600" i="18"/>
  <c r="M605" i="18"/>
  <c r="M611" i="18"/>
  <c r="M612" i="18"/>
  <c r="M613" i="18"/>
  <c r="M617" i="18"/>
  <c r="M618" i="18"/>
  <c r="M619" i="18"/>
  <c r="M620" i="18"/>
  <c r="M631" i="18"/>
  <c r="M637" i="18"/>
  <c r="M644" i="18"/>
  <c r="M646" i="18"/>
  <c r="M647" i="18"/>
  <c r="M648" i="18"/>
  <c r="M649" i="18"/>
  <c r="M650" i="18"/>
  <c r="M651" i="18"/>
  <c r="M670" i="18"/>
  <c r="M671" i="18"/>
  <c r="M672" i="18"/>
  <c r="M677" i="18"/>
  <c r="M680" i="18"/>
  <c r="M682" i="18"/>
  <c r="M683" i="18"/>
  <c r="M688" i="18"/>
  <c r="M689" i="18"/>
  <c r="M697" i="18"/>
  <c r="M703" i="18"/>
  <c r="M704" i="18"/>
  <c r="M707" i="18"/>
  <c r="M711" i="18"/>
  <c r="M712" i="18"/>
  <c r="M713" i="18"/>
  <c r="M717" i="18"/>
  <c r="M730" i="18"/>
  <c r="M731" i="18"/>
  <c r="M732" i="18"/>
  <c r="M737" i="18"/>
  <c r="M743" i="18"/>
  <c r="M744" i="18"/>
  <c r="M745" i="18"/>
  <c r="M746" i="18"/>
  <c r="M748" i="18"/>
  <c r="M749" i="18"/>
  <c r="M751" i="18"/>
  <c r="M752" i="18"/>
  <c r="M757" i="18"/>
  <c r="M760" i="18"/>
  <c r="M764" i="18"/>
  <c r="M767" i="18"/>
  <c r="M768" i="18"/>
  <c r="M777" i="18"/>
  <c r="M780" i="18"/>
  <c r="M791" i="18"/>
  <c r="M797" i="18"/>
  <c r="M803" i="18"/>
  <c r="M804" i="18"/>
  <c r="M806" i="18"/>
  <c r="M810" i="18"/>
  <c r="M811" i="18"/>
  <c r="M812" i="18"/>
  <c r="M817" i="18"/>
  <c r="M820" i="18"/>
  <c r="M824" i="18"/>
  <c r="M831" i="18"/>
  <c r="M837" i="18"/>
  <c r="M842" i="18"/>
  <c r="M843" i="18"/>
  <c r="M844" i="18"/>
  <c r="M845" i="18"/>
  <c r="M850" i="18"/>
  <c r="M851" i="18"/>
  <c r="M860" i="18"/>
  <c r="M867" i="18"/>
  <c r="M870" i="18"/>
  <c r="M871" i="18"/>
  <c r="M872" i="18"/>
  <c r="M873" i="18"/>
  <c r="M890" i="18"/>
  <c r="M891" i="18"/>
  <c r="M893" i="18"/>
  <c r="M900" i="18"/>
  <c r="M902" i="18"/>
  <c r="M903" i="18"/>
  <c r="M905" i="18"/>
  <c r="M907" i="18"/>
  <c r="M908" i="18"/>
  <c r="M920" i="18"/>
  <c r="M923" i="18"/>
  <c r="M924" i="18"/>
  <c r="M927" i="18"/>
  <c r="M929" i="18"/>
  <c r="M932" i="18"/>
  <c r="M933" i="18"/>
  <c r="M935" i="18"/>
  <c r="M940" i="18"/>
  <c r="M947" i="18"/>
  <c r="M950" i="18"/>
  <c r="M951" i="18"/>
  <c r="M964" i="18"/>
  <c r="M965" i="18"/>
  <c r="M966" i="18"/>
  <c r="M967" i="18"/>
  <c r="M968" i="18"/>
  <c r="M970" i="18"/>
  <c r="M971" i="18"/>
  <c r="M983" i="18"/>
  <c r="M990" i="18"/>
  <c r="M991" i="18"/>
  <c r="M992" i="18"/>
  <c r="M993" i="18"/>
  <c r="M995" i="18"/>
  <c r="M996" i="18"/>
  <c r="M1000" i="18"/>
  <c r="L5" i="18"/>
  <c r="M5" i="18" s="1"/>
  <c r="L6" i="18"/>
  <c r="L7" i="18"/>
  <c r="M7" i="18" s="1"/>
  <c r="L8" i="18"/>
  <c r="M8" i="18" s="1"/>
  <c r="L9" i="18"/>
  <c r="M9" i="18" s="1"/>
  <c r="L10" i="18"/>
  <c r="M10" i="18" s="1"/>
  <c r="L11" i="18"/>
  <c r="M11" i="18" s="1"/>
  <c r="L12" i="18"/>
  <c r="M12" i="18" s="1"/>
  <c r="L13" i="18"/>
  <c r="M13" i="18" s="1"/>
  <c r="L14" i="18"/>
  <c r="M14" i="18" s="1"/>
  <c r="L15" i="18"/>
  <c r="M15" i="18" s="1"/>
  <c r="L16" i="18"/>
  <c r="M16" i="18" s="1"/>
  <c r="L17" i="18"/>
  <c r="L18" i="18"/>
  <c r="M18" i="18" s="1"/>
  <c r="L19" i="18"/>
  <c r="M19" i="18" s="1"/>
  <c r="L20" i="18"/>
  <c r="L21" i="18"/>
  <c r="M21" i="18" s="1"/>
  <c r="L22" i="18"/>
  <c r="L23" i="18"/>
  <c r="L24" i="18"/>
  <c r="L25" i="18"/>
  <c r="L26" i="18"/>
  <c r="M26" i="18" s="1"/>
  <c r="L27" i="18"/>
  <c r="L28" i="18"/>
  <c r="M28" i="18" s="1"/>
  <c r="L29" i="18"/>
  <c r="L30" i="18"/>
  <c r="L31" i="18"/>
  <c r="L32" i="18"/>
  <c r="M32" i="18" s="1"/>
  <c r="L33" i="18"/>
  <c r="M33" i="18" s="1"/>
  <c r="L34" i="18"/>
  <c r="M34" i="18" s="1"/>
  <c r="L35" i="18"/>
  <c r="M35" i="18" s="1"/>
  <c r="L36" i="18"/>
  <c r="M36" i="18" s="1"/>
  <c r="L37" i="18"/>
  <c r="L38" i="18"/>
  <c r="M38" i="18" s="1"/>
  <c r="L39" i="18"/>
  <c r="M39" i="18" s="1"/>
  <c r="L40" i="18"/>
  <c r="L41" i="18"/>
  <c r="M41" i="18" s="1"/>
  <c r="L42" i="18"/>
  <c r="M42" i="18" s="1"/>
  <c r="L43" i="18"/>
  <c r="L44" i="18"/>
  <c r="M44" i="18" s="1"/>
  <c r="L45" i="18"/>
  <c r="L46" i="18"/>
  <c r="L47" i="18"/>
  <c r="M47" i="18" s="1"/>
  <c r="L48" i="18"/>
  <c r="M48" i="18" s="1"/>
  <c r="L49" i="18"/>
  <c r="M49" i="18" s="1"/>
  <c r="L50" i="18"/>
  <c r="L51" i="18"/>
  <c r="L52" i="18"/>
  <c r="M52" i="18" s="1"/>
  <c r="L53" i="18"/>
  <c r="M53" i="18" s="1"/>
  <c r="L54" i="18"/>
  <c r="M54" i="18" s="1"/>
  <c r="L55" i="18"/>
  <c r="M55" i="18" s="1"/>
  <c r="L56" i="18"/>
  <c r="M56" i="18" s="1"/>
  <c r="L57" i="18"/>
  <c r="L58" i="18"/>
  <c r="M58" i="18" s="1"/>
  <c r="L59" i="18"/>
  <c r="M59" i="18" s="1"/>
  <c r="L60" i="18"/>
  <c r="M60" i="18" s="1"/>
  <c r="L61" i="18"/>
  <c r="M61" i="18" s="1"/>
  <c r="L62" i="18"/>
  <c r="M62" i="18" s="1"/>
  <c r="L63" i="18"/>
  <c r="L64" i="18"/>
  <c r="M64" i="18" s="1"/>
  <c r="L65" i="18"/>
  <c r="L66" i="18"/>
  <c r="L67" i="18"/>
  <c r="L68" i="18"/>
  <c r="M68" i="18" s="1"/>
  <c r="L69" i="18"/>
  <c r="M69" i="18" s="1"/>
  <c r="L70" i="18"/>
  <c r="M70" i="18" s="1"/>
  <c r="L71" i="18"/>
  <c r="M71" i="18" s="1"/>
  <c r="L72" i="18"/>
  <c r="L73" i="18"/>
  <c r="M73" i="18" s="1"/>
  <c r="L74" i="18"/>
  <c r="M74" i="18" s="1"/>
  <c r="L75" i="18"/>
  <c r="M75" i="18" s="1"/>
  <c r="L76" i="18"/>
  <c r="M76" i="18" s="1"/>
  <c r="L77" i="18"/>
  <c r="L78" i="18"/>
  <c r="M78" i="18" s="1"/>
  <c r="L79" i="18"/>
  <c r="M79" i="18" s="1"/>
  <c r="L80" i="18"/>
  <c r="L81" i="18"/>
  <c r="M81" i="18" s="1"/>
  <c r="L82" i="18"/>
  <c r="M82" i="18" s="1"/>
  <c r="L83" i="18"/>
  <c r="L84" i="18"/>
  <c r="M84" i="18" s="1"/>
  <c r="L85" i="18"/>
  <c r="L86" i="18"/>
  <c r="L87" i="18"/>
  <c r="M87" i="18" s="1"/>
  <c r="L88" i="18"/>
  <c r="M88" i="18" s="1"/>
  <c r="L89" i="18"/>
  <c r="M89" i="18" s="1"/>
  <c r="L90" i="18"/>
  <c r="L91" i="18"/>
  <c r="M91" i="18" s="1"/>
  <c r="L92" i="18"/>
  <c r="M92" i="18" s="1"/>
  <c r="L93" i="18"/>
  <c r="M93" i="18" s="1"/>
  <c r="L94" i="18"/>
  <c r="M94" i="18" s="1"/>
  <c r="L95" i="18"/>
  <c r="M95" i="18" s="1"/>
  <c r="L96" i="18"/>
  <c r="M96" i="18" s="1"/>
  <c r="L97" i="18"/>
  <c r="L98" i="18"/>
  <c r="M98" i="18" s="1"/>
  <c r="L99" i="18"/>
  <c r="M99" i="18" s="1"/>
  <c r="L100" i="18"/>
  <c r="L101" i="18"/>
  <c r="M101" i="18" s="1"/>
  <c r="L102" i="18"/>
  <c r="L103" i="18"/>
  <c r="L104" i="18"/>
  <c r="M104" i="18" s="1"/>
  <c r="L105" i="18"/>
  <c r="L106" i="18"/>
  <c r="L107" i="18"/>
  <c r="M107" i="18" s="1"/>
  <c r="L108" i="18"/>
  <c r="M108" i="18" s="1"/>
  <c r="L109" i="18"/>
  <c r="M109" i="18" s="1"/>
  <c r="L110" i="18"/>
  <c r="M110" i="18" s="1"/>
  <c r="L111" i="18"/>
  <c r="L112" i="18"/>
  <c r="M112" i="18" s="1"/>
  <c r="L113" i="18"/>
  <c r="M113" i="18" s="1"/>
  <c r="L114" i="18"/>
  <c r="M114" i="18" s="1"/>
  <c r="L115" i="18"/>
  <c r="M115" i="18" s="1"/>
  <c r="L116" i="18"/>
  <c r="M116" i="18" s="1"/>
  <c r="L117" i="18"/>
  <c r="L118" i="18"/>
  <c r="M118" i="18" s="1"/>
  <c r="L119" i="18"/>
  <c r="M119" i="18" s="1"/>
  <c r="L120" i="18"/>
  <c r="L121" i="18"/>
  <c r="M121" i="18" s="1"/>
  <c r="L122" i="18"/>
  <c r="M122" i="18" s="1"/>
  <c r="L123" i="18"/>
  <c r="L124" i="18"/>
  <c r="L125" i="18"/>
  <c r="L126" i="18"/>
  <c r="L127" i="18"/>
  <c r="L128" i="18"/>
  <c r="M128" i="18" s="1"/>
  <c r="L129" i="18"/>
  <c r="L130" i="18"/>
  <c r="L131" i="18"/>
  <c r="M131" i="18" s="1"/>
  <c r="L132" i="18"/>
  <c r="M132" i="18" s="1"/>
  <c r="L133" i="18"/>
  <c r="M133" i="18" s="1"/>
  <c r="L134" i="18"/>
  <c r="M134" i="18" s="1"/>
  <c r="L135" i="18"/>
  <c r="M135" i="18" s="1"/>
  <c r="L136" i="18"/>
  <c r="M136" i="18" s="1"/>
  <c r="L137" i="18"/>
  <c r="L138" i="18"/>
  <c r="M138" i="18" s="1"/>
  <c r="L139" i="18"/>
  <c r="M139" i="18" s="1"/>
  <c r="L140" i="18"/>
  <c r="M140" i="18" s="1"/>
  <c r="L141" i="18"/>
  <c r="M141" i="18" s="1"/>
  <c r="L142" i="18"/>
  <c r="M142" i="18" s="1"/>
  <c r="L143" i="18"/>
  <c r="L144" i="18"/>
  <c r="M144" i="18" s="1"/>
  <c r="L145" i="18"/>
  <c r="L146" i="18"/>
  <c r="L147" i="18"/>
  <c r="M147" i="18" s="1"/>
  <c r="L148" i="18"/>
  <c r="M148" i="18" s="1"/>
  <c r="L149" i="18"/>
  <c r="M149" i="18" s="1"/>
  <c r="L150" i="18"/>
  <c r="L151" i="18"/>
  <c r="L152" i="18"/>
  <c r="M152" i="18" s="1"/>
  <c r="L153" i="18"/>
  <c r="M153" i="18" s="1"/>
  <c r="L154" i="18"/>
  <c r="M154" i="18" s="1"/>
  <c r="L155" i="18"/>
  <c r="M155" i="18" s="1"/>
  <c r="L156" i="18"/>
  <c r="M156" i="18" s="1"/>
  <c r="L157" i="18"/>
  <c r="L158" i="18"/>
  <c r="M158" i="18" s="1"/>
  <c r="L159" i="18"/>
  <c r="M159" i="18" s="1"/>
  <c r="L160" i="18"/>
  <c r="M160" i="18" s="1"/>
  <c r="L161" i="18"/>
  <c r="M161" i="18" s="1"/>
  <c r="L162" i="18"/>
  <c r="M162" i="18" s="1"/>
  <c r="L163" i="18"/>
  <c r="L164" i="18"/>
  <c r="L165" i="18"/>
  <c r="L166" i="18"/>
  <c r="L167" i="18"/>
  <c r="M167" i="18" s="1"/>
  <c r="L168" i="18"/>
  <c r="M168" i="18" s="1"/>
  <c r="L169" i="18"/>
  <c r="M169" i="18" s="1"/>
  <c r="L170" i="18"/>
  <c r="L171" i="18"/>
  <c r="L172" i="18"/>
  <c r="L173" i="18"/>
  <c r="M173" i="18" s="1"/>
  <c r="L174" i="18"/>
  <c r="M174" i="18" s="1"/>
  <c r="L175" i="18"/>
  <c r="M175" i="18" s="1"/>
  <c r="L176" i="18"/>
  <c r="M176" i="18" s="1"/>
  <c r="L177" i="18"/>
  <c r="L178" i="18"/>
  <c r="M178" i="18" s="1"/>
  <c r="L179" i="18"/>
  <c r="M179" i="18" s="1"/>
  <c r="L180" i="18"/>
  <c r="L181" i="18"/>
  <c r="M181" i="18" s="1"/>
  <c r="L182" i="18"/>
  <c r="M182" i="18" s="1"/>
  <c r="L183" i="18"/>
  <c r="L184" i="18"/>
  <c r="M184" i="18" s="1"/>
  <c r="L185" i="18"/>
  <c r="L186" i="18"/>
  <c r="L187" i="18"/>
  <c r="M187" i="18" s="1"/>
  <c r="L188" i="18"/>
  <c r="M188" i="18" s="1"/>
  <c r="L189" i="18"/>
  <c r="M189" i="18" s="1"/>
  <c r="L190" i="18"/>
  <c r="L191" i="18"/>
  <c r="L192" i="18"/>
  <c r="M192" i="18" s="1"/>
  <c r="L193" i="18"/>
  <c r="M193" i="18" s="1"/>
  <c r="L194" i="18"/>
  <c r="M194" i="18" s="1"/>
  <c r="L195" i="18"/>
  <c r="M195" i="18" s="1"/>
  <c r="L196" i="18"/>
  <c r="M196" i="18" s="1"/>
  <c r="L197" i="18"/>
  <c r="L198" i="18"/>
  <c r="M198" i="18" s="1"/>
  <c r="L199" i="18"/>
  <c r="M199" i="18" s="1"/>
  <c r="L200" i="18"/>
  <c r="M200" i="18" s="1"/>
  <c r="L201" i="18"/>
  <c r="M201" i="18" s="1"/>
  <c r="L202" i="18"/>
  <c r="M202" i="18" s="1"/>
  <c r="L203" i="18"/>
  <c r="L204" i="18"/>
  <c r="L205" i="18"/>
  <c r="L206" i="18"/>
  <c r="M206" i="18" s="1"/>
  <c r="L207" i="18"/>
  <c r="M207" i="18" s="1"/>
  <c r="L208" i="18"/>
  <c r="L209" i="18"/>
  <c r="L210" i="18"/>
  <c r="L211" i="18"/>
  <c r="L212" i="18"/>
  <c r="M212" i="18" s="1"/>
  <c r="L213" i="18"/>
  <c r="M213" i="18" s="1"/>
  <c r="L214" i="18"/>
  <c r="M214" i="18" s="1"/>
  <c r="L215" i="18"/>
  <c r="M215" i="18" s="1"/>
  <c r="L216" i="18"/>
  <c r="M216" i="18" s="1"/>
  <c r="L217" i="18"/>
  <c r="L218" i="18"/>
  <c r="M218" i="18" s="1"/>
  <c r="L219" i="18"/>
  <c r="M219" i="18" s="1"/>
  <c r="L220" i="18"/>
  <c r="M220" i="18" s="1"/>
  <c r="L221" i="18"/>
  <c r="M221" i="18" s="1"/>
  <c r="L222" i="18"/>
  <c r="M222" i="18" s="1"/>
  <c r="L223" i="18"/>
  <c r="L224" i="18"/>
  <c r="M224" i="18" s="1"/>
  <c r="L225" i="18"/>
  <c r="L226" i="18"/>
  <c r="L227" i="18"/>
  <c r="M227" i="18" s="1"/>
  <c r="L228" i="18"/>
  <c r="L229" i="18"/>
  <c r="M229" i="18" s="1"/>
  <c r="L230" i="18"/>
  <c r="M230" i="18" s="1"/>
  <c r="L231" i="18"/>
  <c r="L232" i="18"/>
  <c r="M232" i="18" s="1"/>
  <c r="L233" i="18"/>
  <c r="M233" i="18" s="1"/>
  <c r="L234" i="18"/>
  <c r="M234" i="18" s="1"/>
  <c r="L235" i="18"/>
  <c r="M235" i="18" s="1"/>
  <c r="L236" i="18"/>
  <c r="M236" i="18" s="1"/>
  <c r="L237" i="18"/>
  <c r="L238" i="18"/>
  <c r="M238" i="18" s="1"/>
  <c r="L239" i="18"/>
  <c r="M239" i="18" s="1"/>
  <c r="L240" i="18"/>
  <c r="L241" i="18"/>
  <c r="M241" i="18" s="1"/>
  <c r="L242" i="18"/>
  <c r="L243" i="18"/>
  <c r="L244" i="18"/>
  <c r="M244" i="18" s="1"/>
  <c r="L245" i="18"/>
  <c r="M245" i="18" s="1"/>
  <c r="L246" i="18"/>
  <c r="L247" i="18"/>
  <c r="M247" i="18" s="1"/>
  <c r="L248" i="18"/>
  <c r="M248" i="18" s="1"/>
  <c r="L249" i="18"/>
  <c r="M249" i="18" s="1"/>
  <c r="L250" i="18"/>
  <c r="L251" i="18"/>
  <c r="L252" i="18"/>
  <c r="M252" i="18" s="1"/>
  <c r="L253" i="18"/>
  <c r="M253" i="18" s="1"/>
  <c r="L254" i="18"/>
  <c r="M254" i="18" s="1"/>
  <c r="L255" i="18"/>
  <c r="M255" i="18" s="1"/>
  <c r="L256" i="18"/>
  <c r="M256" i="18" s="1"/>
  <c r="L257" i="18"/>
  <c r="M257" i="18" s="1"/>
  <c r="L258" i="18"/>
  <c r="M258" i="18" s="1"/>
  <c r="L259" i="18"/>
  <c r="M259" i="18" s="1"/>
  <c r="L260" i="18"/>
  <c r="L261" i="18"/>
  <c r="M261" i="18" s="1"/>
  <c r="L262" i="18"/>
  <c r="M262" i="18" s="1"/>
  <c r="L263" i="18"/>
  <c r="L264" i="18"/>
  <c r="L265" i="18"/>
  <c r="L266" i="18"/>
  <c r="M266" i="18" s="1"/>
  <c r="L267" i="18"/>
  <c r="M267" i="18" s="1"/>
  <c r="L268" i="18"/>
  <c r="M268" i="18" s="1"/>
  <c r="L269" i="18"/>
  <c r="M269" i="18" s="1"/>
  <c r="L270" i="18"/>
  <c r="L271" i="18"/>
  <c r="L272" i="18"/>
  <c r="M272" i="18" s="1"/>
  <c r="L273" i="18"/>
  <c r="M273" i="18" s="1"/>
  <c r="L274" i="18"/>
  <c r="M274" i="18" s="1"/>
  <c r="L275" i="18"/>
  <c r="M275" i="18" s="1"/>
  <c r="L276" i="18"/>
  <c r="L277" i="18"/>
  <c r="L278" i="18"/>
  <c r="M278" i="18" s="1"/>
  <c r="L279" i="18"/>
  <c r="M279" i="18" s="1"/>
  <c r="L280" i="18"/>
  <c r="M280" i="18" s="1"/>
  <c r="L281" i="18"/>
  <c r="M281" i="18" s="1"/>
  <c r="L282" i="18"/>
  <c r="M282" i="18" s="1"/>
  <c r="L283" i="18"/>
  <c r="L284" i="18"/>
  <c r="L285" i="18"/>
  <c r="L286" i="18"/>
  <c r="M286" i="18" s="1"/>
  <c r="L287" i="18"/>
  <c r="M287" i="18" s="1"/>
  <c r="L288" i="18"/>
  <c r="M288" i="18" s="1"/>
  <c r="L289" i="18"/>
  <c r="M289" i="18" s="1"/>
  <c r="L290" i="18"/>
  <c r="L291" i="18"/>
  <c r="L292" i="18"/>
  <c r="M292" i="18" s="1"/>
  <c r="L293" i="18"/>
  <c r="M293" i="18" s="1"/>
  <c r="L294" i="18"/>
  <c r="M294" i="18" s="1"/>
  <c r="L295" i="18"/>
  <c r="M295" i="18" s="1"/>
  <c r="L296" i="18"/>
  <c r="M296" i="18" s="1"/>
  <c r="L297" i="18"/>
  <c r="L298" i="18"/>
  <c r="M298" i="18" s="1"/>
  <c r="L299" i="18"/>
  <c r="M299" i="18" s="1"/>
  <c r="L300" i="18"/>
  <c r="M300" i="18" s="1"/>
  <c r="L301" i="18"/>
  <c r="M301" i="18" s="1"/>
  <c r="L302" i="18"/>
  <c r="M302" i="18" s="1"/>
  <c r="L303" i="18"/>
  <c r="L304" i="18"/>
  <c r="M304" i="18" s="1"/>
  <c r="L305" i="18"/>
  <c r="L306" i="18"/>
  <c r="M306" i="18" s="1"/>
  <c r="L307" i="18"/>
  <c r="M307" i="18" s="1"/>
  <c r="L308" i="18"/>
  <c r="M308" i="18" s="1"/>
  <c r="L309" i="18"/>
  <c r="M309" i="18" s="1"/>
  <c r="L310" i="18"/>
  <c r="L311" i="18"/>
  <c r="L312" i="18"/>
  <c r="L313" i="18"/>
  <c r="L314" i="18"/>
  <c r="M314" i="18" s="1"/>
  <c r="L315" i="18"/>
  <c r="M315" i="18" s="1"/>
  <c r="L316" i="18"/>
  <c r="M316" i="18" s="1"/>
  <c r="L317" i="18"/>
  <c r="L318" i="18"/>
  <c r="M318" i="18" s="1"/>
  <c r="L319" i="18"/>
  <c r="M319" i="18" s="1"/>
  <c r="L320" i="18"/>
  <c r="M320" i="18" s="1"/>
  <c r="L321" i="18"/>
  <c r="M321" i="18" s="1"/>
  <c r="L322" i="18"/>
  <c r="M322" i="18" s="1"/>
  <c r="L323" i="18"/>
  <c r="L324" i="18"/>
  <c r="M324" i="18" s="1"/>
  <c r="L325" i="18"/>
  <c r="L326" i="18"/>
  <c r="M326" i="18" s="1"/>
  <c r="L327" i="18"/>
  <c r="M327" i="18" s="1"/>
  <c r="L328" i="18"/>
  <c r="M328" i="18" s="1"/>
  <c r="L329" i="18"/>
  <c r="M329" i="18" s="1"/>
  <c r="L330" i="18"/>
  <c r="L331" i="18"/>
  <c r="L332" i="18"/>
  <c r="M332" i="18" s="1"/>
  <c r="L333" i="18"/>
  <c r="M333" i="18" s="1"/>
  <c r="L334" i="18"/>
  <c r="M334" i="18" s="1"/>
  <c r="L335" i="18"/>
  <c r="M335" i="18" s="1"/>
  <c r="L336" i="18"/>
  <c r="M336" i="18" s="1"/>
  <c r="L337" i="18"/>
  <c r="L338" i="18"/>
  <c r="M338" i="18" s="1"/>
  <c r="L339" i="18"/>
  <c r="M339" i="18" s="1"/>
  <c r="L340" i="18"/>
  <c r="L341" i="18"/>
  <c r="M341" i="18" s="1"/>
  <c r="L342" i="18"/>
  <c r="M342" i="18" s="1"/>
  <c r="L343" i="18"/>
  <c r="L344" i="18"/>
  <c r="L345" i="18"/>
  <c r="L346" i="18"/>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L358" i="18"/>
  <c r="M358" i="18" s="1"/>
  <c r="L359" i="18"/>
  <c r="M359" i="18" s="1"/>
  <c r="L360" i="18"/>
  <c r="L361" i="18"/>
  <c r="M361" i="18" s="1"/>
  <c r="L362" i="18"/>
  <c r="M362" i="18" s="1"/>
  <c r="L363" i="18"/>
  <c r="L364" i="18"/>
  <c r="M364" i="18" s="1"/>
  <c r="L365" i="18"/>
  <c r="M365" i="18" s="1"/>
  <c r="L366" i="18"/>
  <c r="L367" i="18"/>
  <c r="L368" i="18"/>
  <c r="M368" i="18" s="1"/>
  <c r="L369" i="18"/>
  <c r="M369" i="18" s="1"/>
  <c r="L370" i="18"/>
  <c r="L371" i="18"/>
  <c r="M371" i="18" s="1"/>
  <c r="L372" i="18"/>
  <c r="M372" i="18" s="1"/>
  <c r="L373" i="18"/>
  <c r="M373" i="18" s="1"/>
  <c r="L374" i="18"/>
  <c r="M374" i="18" s="1"/>
  <c r="L375" i="18"/>
  <c r="M375" i="18" s="1"/>
  <c r="L376" i="18"/>
  <c r="M376" i="18" s="1"/>
  <c r="L377" i="18"/>
  <c r="L378" i="18"/>
  <c r="M378" i="18" s="1"/>
  <c r="L379" i="18"/>
  <c r="M379" i="18" s="1"/>
  <c r="L380" i="18"/>
  <c r="L381" i="18"/>
  <c r="M381" i="18" s="1"/>
  <c r="L382" i="18"/>
  <c r="M382" i="18" s="1"/>
  <c r="L383" i="18"/>
  <c r="L384" i="18"/>
  <c r="M384" i="18" s="1"/>
  <c r="L385" i="18"/>
  <c r="L386" i="18"/>
  <c r="L387" i="18"/>
  <c r="M387" i="18" s="1"/>
  <c r="L388" i="18"/>
  <c r="M388" i="18" s="1"/>
  <c r="L389" i="18"/>
  <c r="M389" i="18" s="1"/>
  <c r="L390" i="18"/>
  <c r="L391" i="18"/>
  <c r="L392" i="18"/>
  <c r="M392" i="18" s="1"/>
  <c r="L393" i="18"/>
  <c r="M393" i="18" s="1"/>
  <c r="L394" i="18"/>
  <c r="M394" i="18" s="1"/>
  <c r="L395" i="18"/>
  <c r="M395" i="18" s="1"/>
  <c r="L396" i="18"/>
  <c r="M396" i="18" s="1"/>
  <c r="L397" i="18"/>
  <c r="L398" i="18"/>
  <c r="M398" i="18" s="1"/>
  <c r="L399" i="18"/>
  <c r="M399" i="18" s="1"/>
  <c r="L400" i="18"/>
  <c r="M400" i="18" s="1"/>
  <c r="L401" i="18"/>
  <c r="M401" i="18" s="1"/>
  <c r="L402" i="18"/>
  <c r="M402" i="18" s="1"/>
  <c r="L403" i="18"/>
  <c r="L404" i="18"/>
  <c r="M404" i="18" s="1"/>
  <c r="L405" i="18"/>
  <c r="M405" i="18" s="1"/>
  <c r="L406" i="18"/>
  <c r="M406" i="18" s="1"/>
  <c r="L407" i="18"/>
  <c r="L408" i="18"/>
  <c r="M408" i="18" s="1"/>
  <c r="L409" i="18"/>
  <c r="M409" i="18" s="1"/>
  <c r="L410" i="18"/>
  <c r="L411" i="18"/>
  <c r="L412" i="18"/>
  <c r="L413" i="18"/>
  <c r="M413" i="18" s="1"/>
  <c r="L414" i="18"/>
  <c r="M414" i="18" s="1"/>
  <c r="L415" i="18"/>
  <c r="M415" i="18" s="1"/>
  <c r="L416" i="18"/>
  <c r="M416" i="18" s="1"/>
  <c r="L417" i="18"/>
  <c r="L418" i="18"/>
  <c r="M418" i="18" s="1"/>
  <c r="L419" i="18"/>
  <c r="M419" i="18" s="1"/>
  <c r="L420" i="18"/>
  <c r="M420" i="18" s="1"/>
  <c r="L421" i="18"/>
  <c r="M421" i="18" s="1"/>
  <c r="L422" i="18"/>
  <c r="M422" i="18" s="1"/>
  <c r="L423" i="18"/>
  <c r="L424" i="18"/>
  <c r="M424" i="18" s="1"/>
  <c r="L425" i="18"/>
  <c r="M425" i="18" s="1"/>
  <c r="L426" i="18"/>
  <c r="M426" i="18" s="1"/>
  <c r="L427" i="18"/>
  <c r="M427" i="18" s="1"/>
  <c r="L428" i="18"/>
  <c r="M428" i="18" s="1"/>
  <c r="L429" i="18"/>
  <c r="M429" i="18" s="1"/>
  <c r="L430" i="18"/>
  <c r="L431" i="18"/>
  <c r="L432" i="18"/>
  <c r="M432" i="18" s="1"/>
  <c r="L433" i="18"/>
  <c r="M433" i="18" s="1"/>
  <c r="L434" i="18"/>
  <c r="M434" i="18" s="1"/>
  <c r="L435" i="18"/>
  <c r="M435" i="18" s="1"/>
  <c r="L436" i="18"/>
  <c r="M436" i="18" s="1"/>
  <c r="L437" i="18"/>
  <c r="L438" i="18"/>
  <c r="M438" i="18" s="1"/>
  <c r="L439" i="18"/>
  <c r="M439" i="18" s="1"/>
  <c r="L440" i="18"/>
  <c r="L441" i="18"/>
  <c r="M441" i="18" s="1"/>
  <c r="L442" i="18"/>
  <c r="M442" i="18" s="1"/>
  <c r="L443" i="18"/>
  <c r="L444" i="18"/>
  <c r="L445" i="18"/>
  <c r="L446" i="18"/>
  <c r="L447" i="18"/>
  <c r="M447" i="18" s="1"/>
  <c r="L448" i="18"/>
  <c r="L449" i="18"/>
  <c r="L450" i="18"/>
  <c r="L451" i="18"/>
  <c r="L452" i="18"/>
  <c r="M452" i="18" s="1"/>
  <c r="L453" i="18"/>
  <c r="M453" i="18" s="1"/>
  <c r="L454" i="18"/>
  <c r="M454" i="18" s="1"/>
  <c r="L455" i="18"/>
  <c r="M455" i="18" s="1"/>
  <c r="L456" i="18"/>
  <c r="M456" i="18" s="1"/>
  <c r="L457" i="18"/>
  <c r="L458" i="18"/>
  <c r="M458" i="18" s="1"/>
  <c r="L459" i="18"/>
  <c r="M459" i="18" s="1"/>
  <c r="L460" i="18"/>
  <c r="L461" i="18"/>
  <c r="M461" i="18" s="1"/>
  <c r="L462" i="18"/>
  <c r="M462" i="18" s="1"/>
  <c r="L463" i="18"/>
  <c r="L464" i="18"/>
  <c r="M464" i="18" s="1"/>
  <c r="L465" i="18"/>
  <c r="M465" i="18" s="1"/>
  <c r="L466" i="18"/>
  <c r="M466" i="18" s="1"/>
  <c r="L467" i="18"/>
  <c r="M467" i="18" s="1"/>
  <c r="L468" i="18"/>
  <c r="M468" i="18" s="1"/>
  <c r="L469" i="18"/>
  <c r="M469" i="18" s="1"/>
  <c r="L470" i="18"/>
  <c r="L471" i="18"/>
  <c r="L472" i="18"/>
  <c r="M472" i="18" s="1"/>
  <c r="L473" i="18"/>
  <c r="M473" i="18" s="1"/>
  <c r="L474" i="18"/>
  <c r="M474" i="18" s="1"/>
  <c r="L475" i="18"/>
  <c r="M475" i="18" s="1"/>
  <c r="L476" i="18"/>
  <c r="M476" i="18" s="1"/>
  <c r="L477" i="18"/>
  <c r="L478" i="18"/>
  <c r="M478" i="18" s="1"/>
  <c r="L479" i="18"/>
  <c r="M479" i="18" s="1"/>
  <c r="L480" i="18"/>
  <c r="L481" i="18"/>
  <c r="M481" i="18" s="1"/>
  <c r="L482" i="18"/>
  <c r="L483" i="18"/>
  <c r="L484" i="18"/>
  <c r="M484" i="18" s="1"/>
  <c r="L485" i="18"/>
  <c r="M485" i="18" s="1"/>
  <c r="L486" i="18"/>
  <c r="L487" i="18"/>
  <c r="M487" i="18" s="1"/>
  <c r="L488" i="18"/>
  <c r="M488" i="18" s="1"/>
  <c r="L489" i="18"/>
  <c r="M489" i="18" s="1"/>
  <c r="L490" i="18"/>
  <c r="M490" i="18" s="1"/>
  <c r="L491" i="18"/>
  <c r="L492" i="18"/>
  <c r="M492" i="18" s="1"/>
  <c r="L493" i="18"/>
  <c r="M493" i="18" s="1"/>
  <c r="L494" i="18"/>
  <c r="M494" i="18" s="1"/>
  <c r="L495" i="18"/>
  <c r="M495" i="18" s="1"/>
  <c r="L496" i="18"/>
  <c r="M496" i="18" s="1"/>
  <c r="L497" i="18"/>
  <c r="M497" i="18" s="1"/>
  <c r="L498" i="18"/>
  <c r="M498" i="18" s="1"/>
  <c r="L499" i="18"/>
  <c r="M499" i="18" s="1"/>
  <c r="L500" i="18"/>
  <c r="L501" i="18"/>
  <c r="M501" i="18" s="1"/>
  <c r="L502" i="18"/>
  <c r="M502" i="18" s="1"/>
  <c r="L503" i="18"/>
  <c r="M503" i="18" s="1"/>
  <c r="L504" i="18"/>
  <c r="M504" i="18" s="1"/>
  <c r="L505" i="18"/>
  <c r="M505" i="18" s="1"/>
  <c r="L506" i="18"/>
  <c r="M506" i="18" s="1"/>
  <c r="L507" i="18"/>
  <c r="L508" i="18"/>
  <c r="M508" i="18" s="1"/>
  <c r="L509" i="18"/>
  <c r="M509" i="18" s="1"/>
  <c r="L510" i="18"/>
  <c r="M510" i="18" s="1"/>
  <c r="L511" i="18"/>
  <c r="M511" i="18" s="1"/>
  <c r="L512" i="18"/>
  <c r="M512" i="18" s="1"/>
  <c r="L513" i="18"/>
  <c r="M513" i="18" s="1"/>
  <c r="L514" i="18"/>
  <c r="L515" i="18"/>
  <c r="L516" i="18"/>
  <c r="M516" i="18" s="1"/>
  <c r="L517" i="18"/>
  <c r="L518" i="18"/>
  <c r="M518" i="18" s="1"/>
  <c r="L519" i="18"/>
  <c r="M519" i="18" s="1"/>
  <c r="L520" i="18"/>
  <c r="L521" i="18"/>
  <c r="M521" i="18" s="1"/>
  <c r="L522" i="18"/>
  <c r="M522" i="18" s="1"/>
  <c r="L523" i="18"/>
  <c r="M523" i="18" s="1"/>
  <c r="L524" i="18"/>
  <c r="M524" i="18" s="1"/>
  <c r="L525" i="18"/>
  <c r="M525" i="18" s="1"/>
  <c r="L526" i="18"/>
  <c r="M526" i="18" s="1"/>
  <c r="L527" i="18"/>
  <c r="L528" i="18"/>
  <c r="M528" i="18" s="1"/>
  <c r="L529" i="18"/>
  <c r="M529" i="18" s="1"/>
  <c r="L530" i="18"/>
  <c r="L531" i="18"/>
  <c r="M531" i="18" s="1"/>
  <c r="L532" i="18"/>
  <c r="M532" i="18" s="1"/>
  <c r="L533" i="18"/>
  <c r="L534" i="18"/>
  <c r="M534" i="18" s="1"/>
  <c r="L535" i="18"/>
  <c r="M535" i="18" s="1"/>
  <c r="L536" i="18"/>
  <c r="M536" i="18" s="1"/>
  <c r="L537" i="18"/>
  <c r="L538" i="18"/>
  <c r="M538" i="18" s="1"/>
  <c r="L539" i="18"/>
  <c r="M539" i="18" s="1"/>
  <c r="L540" i="18"/>
  <c r="L541" i="18"/>
  <c r="M541" i="18" s="1"/>
  <c r="L542" i="18"/>
  <c r="L543" i="18"/>
  <c r="L544" i="18"/>
  <c r="L545" i="18"/>
  <c r="L546" i="18"/>
  <c r="L547" i="18"/>
  <c r="L548" i="18"/>
  <c r="L549" i="18"/>
  <c r="L550" i="18"/>
  <c r="L551" i="18"/>
  <c r="L552" i="18"/>
  <c r="M552" i="18" s="1"/>
  <c r="L553" i="18"/>
  <c r="M553" i="18" s="1"/>
  <c r="L554" i="18"/>
  <c r="M554" i="18" s="1"/>
  <c r="L555" i="18"/>
  <c r="M555" i="18" s="1"/>
  <c r="L556" i="18"/>
  <c r="M556" i="18" s="1"/>
  <c r="L557" i="18"/>
  <c r="L558" i="18"/>
  <c r="M558" i="18" s="1"/>
  <c r="L559" i="18"/>
  <c r="M559" i="18" s="1"/>
  <c r="L560" i="18"/>
  <c r="M560" i="18" s="1"/>
  <c r="L561" i="18"/>
  <c r="M561" i="18" s="1"/>
  <c r="L562" i="18"/>
  <c r="M562" i="18" s="1"/>
  <c r="L563" i="18"/>
  <c r="L564" i="18"/>
  <c r="M564" i="18" s="1"/>
  <c r="L565" i="18"/>
  <c r="M565" i="18" s="1"/>
  <c r="L566" i="18"/>
  <c r="M566" i="18" s="1"/>
  <c r="L567" i="18"/>
  <c r="M567" i="18" s="1"/>
  <c r="L568" i="18"/>
  <c r="M568" i="18" s="1"/>
  <c r="L569" i="18"/>
  <c r="M569" i="18" s="1"/>
  <c r="L570" i="18"/>
  <c r="L571" i="18"/>
  <c r="L572" i="18"/>
  <c r="M572" i="18" s="1"/>
  <c r="L573" i="18"/>
  <c r="M573" i="18" s="1"/>
  <c r="L574" i="18"/>
  <c r="M574" i="18" s="1"/>
  <c r="L575" i="18"/>
  <c r="M575" i="18" s="1"/>
  <c r="L576" i="18"/>
  <c r="M576" i="18" s="1"/>
  <c r="L577" i="18"/>
  <c r="L578" i="18"/>
  <c r="M578" i="18" s="1"/>
  <c r="L579" i="18"/>
  <c r="M579" i="18" s="1"/>
  <c r="L580" i="18"/>
  <c r="M580" i="18" s="1"/>
  <c r="L581" i="18"/>
  <c r="M581" i="18" s="1"/>
  <c r="L582" i="18"/>
  <c r="M582" i="18" s="1"/>
  <c r="L583" i="18"/>
  <c r="M583" i="18" s="1"/>
  <c r="L584" i="18"/>
  <c r="M584" i="18" s="1"/>
  <c r="L585" i="18"/>
  <c r="M585" i="18" s="1"/>
  <c r="L586" i="18"/>
  <c r="L587" i="18"/>
  <c r="L588" i="18"/>
  <c r="M588" i="18" s="1"/>
  <c r="L589" i="18"/>
  <c r="M589" i="18" s="1"/>
  <c r="L590" i="18"/>
  <c r="M590" i="18" s="1"/>
  <c r="L591" i="18"/>
  <c r="L592" i="18"/>
  <c r="M592" i="18" s="1"/>
  <c r="L593" i="18"/>
  <c r="M593" i="18" s="1"/>
  <c r="L594" i="18"/>
  <c r="M594" i="18" s="1"/>
  <c r="L595" i="18"/>
  <c r="M595" i="18" s="1"/>
  <c r="L596" i="18"/>
  <c r="M596" i="18" s="1"/>
  <c r="L597" i="18"/>
  <c r="L598" i="18"/>
  <c r="M598" i="18" s="1"/>
  <c r="L599" i="18"/>
  <c r="M599" i="18" s="1"/>
  <c r="L600" i="18"/>
  <c r="L601" i="18"/>
  <c r="M601" i="18" s="1"/>
  <c r="L602" i="18"/>
  <c r="M602" i="18" s="1"/>
  <c r="L603" i="18"/>
  <c r="M603" i="18" s="1"/>
  <c r="L604" i="18"/>
  <c r="M604" i="18" s="1"/>
  <c r="L605" i="18"/>
  <c r="L606" i="18"/>
  <c r="M606" i="18" s="1"/>
  <c r="L607" i="18"/>
  <c r="M607" i="18" s="1"/>
  <c r="L608" i="18"/>
  <c r="M608" i="18" s="1"/>
  <c r="L609" i="18"/>
  <c r="M609" i="18" s="1"/>
  <c r="L610" i="18"/>
  <c r="M610" i="18" s="1"/>
  <c r="L611" i="18"/>
  <c r="L612" i="18"/>
  <c r="L613" i="18"/>
  <c r="L614" i="18"/>
  <c r="M614" i="18" s="1"/>
  <c r="L615" i="18"/>
  <c r="M615" i="18" s="1"/>
  <c r="L616" i="18"/>
  <c r="M616" i="18" s="1"/>
  <c r="L617" i="18"/>
  <c r="L618" i="18"/>
  <c r="L619" i="18"/>
  <c r="L620" i="18"/>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L632" i="18"/>
  <c r="M632" i="18" s="1"/>
  <c r="L633" i="18"/>
  <c r="M633" i="18" s="1"/>
  <c r="L634" i="18"/>
  <c r="M634" i="18" s="1"/>
  <c r="L635" i="18"/>
  <c r="M635" i="18" s="1"/>
  <c r="L636" i="18"/>
  <c r="M636" i="18" s="1"/>
  <c r="L637" i="18"/>
  <c r="L638" i="18"/>
  <c r="M638" i="18" s="1"/>
  <c r="L639" i="18"/>
  <c r="M639" i="18" s="1"/>
  <c r="L640" i="18"/>
  <c r="M640" i="18" s="1"/>
  <c r="L641" i="18"/>
  <c r="M641" i="18" s="1"/>
  <c r="L642" i="18"/>
  <c r="M642" i="18" s="1"/>
  <c r="L643" i="18"/>
  <c r="M643" i="18" s="1"/>
  <c r="L644" i="18"/>
  <c r="L645" i="18"/>
  <c r="M645" i="18" s="1"/>
  <c r="L646" i="18"/>
  <c r="L647" i="18"/>
  <c r="L648" i="18"/>
  <c r="L649" i="18"/>
  <c r="L650" i="18"/>
  <c r="L651" i="18"/>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L671" i="18"/>
  <c r="L672" i="18"/>
  <c r="L673" i="18"/>
  <c r="M673" i="18" s="1"/>
  <c r="L674" i="18"/>
  <c r="M674" i="18" s="1"/>
  <c r="L675" i="18"/>
  <c r="M675" i="18" s="1"/>
  <c r="L676" i="18"/>
  <c r="M676" i="18" s="1"/>
  <c r="L677" i="18"/>
  <c r="L678" i="18"/>
  <c r="M678" i="18" s="1"/>
  <c r="L679" i="18"/>
  <c r="M679" i="18" s="1"/>
  <c r="L680" i="18"/>
  <c r="L681" i="18"/>
  <c r="M681" i="18" s="1"/>
  <c r="L682" i="18"/>
  <c r="L683" i="18"/>
  <c r="L684" i="18"/>
  <c r="M684" i="18" s="1"/>
  <c r="L685" i="18"/>
  <c r="M685" i="18" s="1"/>
  <c r="L686" i="18"/>
  <c r="M686" i="18" s="1"/>
  <c r="L687" i="18"/>
  <c r="M687" i="18" s="1"/>
  <c r="L688" i="18"/>
  <c r="L689" i="18"/>
  <c r="L690" i="18"/>
  <c r="M690" i="18" s="1"/>
  <c r="L691" i="18"/>
  <c r="M691" i="18" s="1"/>
  <c r="L692" i="18"/>
  <c r="M692" i="18" s="1"/>
  <c r="L693" i="18"/>
  <c r="M693" i="18" s="1"/>
  <c r="L694" i="18"/>
  <c r="M694" i="18" s="1"/>
  <c r="L695" i="18"/>
  <c r="M695" i="18" s="1"/>
  <c r="L696" i="18"/>
  <c r="M696" i="18" s="1"/>
  <c r="L697" i="18"/>
  <c r="L698" i="18"/>
  <c r="M698" i="18" s="1"/>
  <c r="L699" i="18"/>
  <c r="M699" i="18" s="1"/>
  <c r="L700" i="18"/>
  <c r="M700" i="18" s="1"/>
  <c r="L701" i="18"/>
  <c r="M701" i="18" s="1"/>
  <c r="L702" i="18"/>
  <c r="M702" i="18" s="1"/>
  <c r="L703" i="18"/>
  <c r="L704" i="18"/>
  <c r="L705" i="18"/>
  <c r="M705" i="18" s="1"/>
  <c r="L706" i="18"/>
  <c r="M706" i="18" s="1"/>
  <c r="L707" i="18"/>
  <c r="L708" i="18"/>
  <c r="M708" i="18" s="1"/>
  <c r="L709" i="18"/>
  <c r="M709" i="18" s="1"/>
  <c r="L710" i="18"/>
  <c r="M710" i="18" s="1"/>
  <c r="L711" i="18"/>
  <c r="L712" i="18"/>
  <c r="L713" i="18"/>
  <c r="L714" i="18"/>
  <c r="M714" i="18" s="1"/>
  <c r="L715" i="18"/>
  <c r="M715" i="18" s="1"/>
  <c r="L716" i="18"/>
  <c r="M716" i="18" s="1"/>
  <c r="L717" i="18"/>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L731" i="18"/>
  <c r="L732" i="18"/>
  <c r="L733" i="18"/>
  <c r="M733" i="18" s="1"/>
  <c r="L734" i="18"/>
  <c r="M734" i="18" s="1"/>
  <c r="L735" i="18"/>
  <c r="M735" i="18" s="1"/>
  <c r="L736" i="18"/>
  <c r="M736" i="18" s="1"/>
  <c r="L737" i="18"/>
  <c r="L738" i="18"/>
  <c r="M738" i="18" s="1"/>
  <c r="L739" i="18"/>
  <c r="M739" i="18" s="1"/>
  <c r="L740" i="18"/>
  <c r="M740" i="18" s="1"/>
  <c r="L741" i="18"/>
  <c r="M741" i="18" s="1"/>
  <c r="L742" i="18"/>
  <c r="M742" i="18" s="1"/>
  <c r="L743" i="18"/>
  <c r="L744" i="18"/>
  <c r="L745" i="18"/>
  <c r="L746" i="18"/>
  <c r="L747" i="18"/>
  <c r="M747" i="18" s="1"/>
  <c r="L748" i="18"/>
  <c r="L749" i="18"/>
  <c r="L750" i="18"/>
  <c r="M750" i="18" s="1"/>
  <c r="L751" i="18"/>
  <c r="L752" i="18"/>
  <c r="L753" i="18"/>
  <c r="M753" i="18" s="1"/>
  <c r="L754" i="18"/>
  <c r="M754" i="18" s="1"/>
  <c r="L755" i="18"/>
  <c r="M755" i="18" s="1"/>
  <c r="L756" i="18"/>
  <c r="M756" i="18" s="1"/>
  <c r="L757" i="18"/>
  <c r="L758" i="18"/>
  <c r="M758" i="18" s="1"/>
  <c r="L759" i="18"/>
  <c r="M759" i="18" s="1"/>
  <c r="L760" i="18"/>
  <c r="L761" i="18"/>
  <c r="M761" i="18" s="1"/>
  <c r="L762" i="18"/>
  <c r="M762" i="18" s="1"/>
  <c r="L763" i="18"/>
  <c r="M763" i="18" s="1"/>
  <c r="L764" i="18"/>
  <c r="L765" i="18"/>
  <c r="M765" i="18" s="1"/>
  <c r="L766" i="18"/>
  <c r="M766" i="18" s="1"/>
  <c r="L767" i="18"/>
  <c r="L768" i="18"/>
  <c r="L769" i="18"/>
  <c r="M769" i="18" s="1"/>
  <c r="L770" i="18"/>
  <c r="M770" i="18" s="1"/>
  <c r="L771" i="18"/>
  <c r="M771" i="18" s="1"/>
  <c r="L772" i="18"/>
  <c r="M772" i="18" s="1"/>
  <c r="L773" i="18"/>
  <c r="M773" i="18" s="1"/>
  <c r="L774" i="18"/>
  <c r="M774" i="18" s="1"/>
  <c r="L775" i="18"/>
  <c r="M775" i="18" s="1"/>
  <c r="L776" i="18"/>
  <c r="M776" i="18" s="1"/>
  <c r="L777" i="18"/>
  <c r="L778" i="18"/>
  <c r="M778" i="18" s="1"/>
  <c r="L779" i="18"/>
  <c r="M779" i="18" s="1"/>
  <c r="L780" i="18"/>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L792" i="18"/>
  <c r="M792" i="18" s="1"/>
  <c r="L793" i="18"/>
  <c r="M793" i="18" s="1"/>
  <c r="L794" i="18"/>
  <c r="M794" i="18" s="1"/>
  <c r="L795" i="18"/>
  <c r="M795" i="18" s="1"/>
  <c r="L796" i="18"/>
  <c r="M796" i="18" s="1"/>
  <c r="L797" i="18"/>
  <c r="L798" i="18"/>
  <c r="M798" i="18" s="1"/>
  <c r="L799" i="18"/>
  <c r="M799" i="18" s="1"/>
  <c r="L800" i="18"/>
  <c r="M800" i="18" s="1"/>
  <c r="L801" i="18"/>
  <c r="M801" i="18" s="1"/>
  <c r="L802" i="18"/>
  <c r="M802" i="18" s="1"/>
  <c r="L803" i="18"/>
  <c r="L804" i="18"/>
  <c r="L805" i="18"/>
  <c r="M805" i="18" s="1"/>
  <c r="L806" i="18"/>
  <c r="L807" i="18"/>
  <c r="M807" i="18" s="1"/>
  <c r="L808" i="18"/>
  <c r="M808" i="18" s="1"/>
  <c r="L809" i="18"/>
  <c r="M809" i="18" s="1"/>
  <c r="L810" i="18"/>
  <c r="L811" i="18"/>
  <c r="L812" i="18"/>
  <c r="L813" i="18"/>
  <c r="M813" i="18" s="1"/>
  <c r="L814" i="18"/>
  <c r="M814" i="18" s="1"/>
  <c r="L815" i="18"/>
  <c r="M815" i="18" s="1"/>
  <c r="L816" i="18"/>
  <c r="M816" i="18" s="1"/>
  <c r="L817" i="18"/>
  <c r="L818" i="18"/>
  <c r="M818" i="18" s="1"/>
  <c r="L819" i="18"/>
  <c r="M819" i="18" s="1"/>
  <c r="L820" i="18"/>
  <c r="L821" i="18"/>
  <c r="M821" i="18" s="1"/>
  <c r="L822" i="18"/>
  <c r="M822" i="18" s="1"/>
  <c r="L823" i="18"/>
  <c r="M823" i="18" s="1"/>
  <c r="L824" i="18"/>
  <c r="L825" i="18"/>
  <c r="M825" i="18" s="1"/>
  <c r="L826" i="18"/>
  <c r="M826" i="18" s="1"/>
  <c r="L827" i="18"/>
  <c r="M827" i="18" s="1"/>
  <c r="L828" i="18"/>
  <c r="M828" i="18" s="1"/>
  <c r="L829" i="18"/>
  <c r="M829" i="18" s="1"/>
  <c r="L830" i="18"/>
  <c r="M830" i="18" s="1"/>
  <c r="L831" i="18"/>
  <c r="L832" i="18"/>
  <c r="M832" i="18" s="1"/>
  <c r="L833" i="18"/>
  <c r="M833" i="18" s="1"/>
  <c r="L834" i="18"/>
  <c r="M834" i="18" s="1"/>
  <c r="L835" i="18"/>
  <c r="M835" i="18" s="1"/>
  <c r="L836" i="18"/>
  <c r="M836" i="18" s="1"/>
  <c r="L837" i="18"/>
  <c r="L838" i="18"/>
  <c r="M838" i="18" s="1"/>
  <c r="L839" i="18"/>
  <c r="M839" i="18" s="1"/>
  <c r="L840" i="18"/>
  <c r="M840" i="18" s="1"/>
  <c r="L841" i="18"/>
  <c r="M841" i="18" s="1"/>
  <c r="L842" i="18"/>
  <c r="L843" i="18"/>
  <c r="L844" i="18"/>
  <c r="L845" i="18"/>
  <c r="L846" i="18"/>
  <c r="M846" i="18" s="1"/>
  <c r="L847" i="18"/>
  <c r="M847" i="18" s="1"/>
  <c r="L848" i="18"/>
  <c r="M848" i="18" s="1"/>
  <c r="L849" i="18"/>
  <c r="M849" i="18" s="1"/>
  <c r="L850" i="18"/>
  <c r="L851" i="18"/>
  <c r="L852" i="18"/>
  <c r="M852" i="18" s="1"/>
  <c r="L853" i="18"/>
  <c r="M853" i="18" s="1"/>
  <c r="L854" i="18"/>
  <c r="M854" i="18" s="1"/>
  <c r="L855" i="18"/>
  <c r="M855" i="18" s="1"/>
  <c r="L856" i="18"/>
  <c r="M856" i="18" s="1"/>
  <c r="L857" i="18"/>
  <c r="M857" i="18" s="1"/>
  <c r="L858" i="18"/>
  <c r="M858" i="18" s="1"/>
  <c r="L859" i="18"/>
  <c r="M859" i="18" s="1"/>
  <c r="L860" i="18"/>
  <c r="L861" i="18"/>
  <c r="M861" i="18" s="1"/>
  <c r="L862" i="18"/>
  <c r="M862" i="18" s="1"/>
  <c r="L863" i="18"/>
  <c r="M863" i="18" s="1"/>
  <c r="L864" i="18"/>
  <c r="M864" i="18" s="1"/>
  <c r="L865" i="18"/>
  <c r="M865" i="18" s="1"/>
  <c r="L866" i="18"/>
  <c r="M866" i="18" s="1"/>
  <c r="L867" i="18"/>
  <c r="L868" i="18"/>
  <c r="M868" i="18" s="1"/>
  <c r="L869" i="18"/>
  <c r="M869" i="18" s="1"/>
  <c r="L870" i="18"/>
  <c r="L871" i="18"/>
  <c r="L872" i="18"/>
  <c r="L873" i="18"/>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L891" i="18"/>
  <c r="L892" i="18"/>
  <c r="M892" i="18" s="1"/>
  <c r="L893" i="18"/>
  <c r="L894" i="18"/>
  <c r="M894" i="18" s="1"/>
  <c r="L895" i="18"/>
  <c r="M895" i="18" s="1"/>
  <c r="L896" i="18"/>
  <c r="M896" i="18" s="1"/>
  <c r="L897" i="18"/>
  <c r="M897" i="18" s="1"/>
  <c r="L898" i="18"/>
  <c r="M898" i="18" s="1"/>
  <c r="L899" i="18"/>
  <c r="M899" i="18" s="1"/>
  <c r="L900" i="18"/>
  <c r="L901" i="18"/>
  <c r="M901" i="18" s="1"/>
  <c r="L902" i="18"/>
  <c r="L903" i="18"/>
  <c r="L904" i="18"/>
  <c r="M904" i="18" s="1"/>
  <c r="L905" i="18"/>
  <c r="L906" i="18"/>
  <c r="M906" i="18" s="1"/>
  <c r="L907" i="18"/>
  <c r="L908" i="18"/>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L921" i="18"/>
  <c r="M921" i="18" s="1"/>
  <c r="L922" i="18"/>
  <c r="M922" i="18" s="1"/>
  <c r="L923" i="18"/>
  <c r="L924" i="18"/>
  <c r="L925" i="18"/>
  <c r="M925" i="18" s="1"/>
  <c r="L926" i="18"/>
  <c r="M926" i="18" s="1"/>
  <c r="L927" i="18"/>
  <c r="L928" i="18"/>
  <c r="M928" i="18" s="1"/>
  <c r="L929" i="18"/>
  <c r="L930" i="18"/>
  <c r="M930" i="18" s="1"/>
  <c r="L931" i="18"/>
  <c r="M931" i="18" s="1"/>
  <c r="L932" i="18"/>
  <c r="L933" i="18"/>
  <c r="L934" i="18"/>
  <c r="M934" i="18" s="1"/>
  <c r="L935" i="18"/>
  <c r="L936" i="18"/>
  <c r="M936" i="18" s="1"/>
  <c r="L937" i="18"/>
  <c r="M937" i="18" s="1"/>
  <c r="L938" i="18"/>
  <c r="M938" i="18" s="1"/>
  <c r="L939" i="18"/>
  <c r="M939" i="18" s="1"/>
  <c r="L940" i="18"/>
  <c r="L941" i="18"/>
  <c r="M941" i="18" s="1"/>
  <c r="L942" i="18"/>
  <c r="M942" i="18" s="1"/>
  <c r="L943" i="18"/>
  <c r="M943" i="18" s="1"/>
  <c r="L944" i="18"/>
  <c r="M944" i="18" s="1"/>
  <c r="L945" i="18"/>
  <c r="M945" i="18" s="1"/>
  <c r="L946" i="18"/>
  <c r="M946" i="18" s="1"/>
  <c r="L947" i="18"/>
  <c r="L948" i="18"/>
  <c r="M948" i="18" s="1"/>
  <c r="L949" i="18"/>
  <c r="M949" i="18" s="1"/>
  <c r="L950" i="18"/>
  <c r="L951" i="18"/>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L965" i="18"/>
  <c r="L966" i="18"/>
  <c r="L967" i="18"/>
  <c r="L968" i="18"/>
  <c r="L969" i="18"/>
  <c r="M969" i="18" s="1"/>
  <c r="L970" i="18"/>
  <c r="L971" i="18"/>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L984" i="18"/>
  <c r="M984" i="18" s="1"/>
  <c r="L985" i="18"/>
  <c r="M985" i="18" s="1"/>
  <c r="L986" i="18"/>
  <c r="M986" i="18" s="1"/>
  <c r="L987" i="18"/>
  <c r="M987" i="18" s="1"/>
  <c r="L988" i="18"/>
  <c r="M988" i="18" s="1"/>
  <c r="L989" i="18"/>
  <c r="M989" i="18" s="1"/>
  <c r="L990" i="18"/>
  <c r="L991" i="18"/>
  <c r="L992" i="18"/>
  <c r="L993" i="18"/>
  <c r="L994" i="18"/>
  <c r="M994" i="18" s="1"/>
  <c r="L995" i="18"/>
  <c r="L996" i="18"/>
  <c r="L997" i="18"/>
  <c r="M997" i="18" s="1"/>
  <c r="L998" i="18"/>
  <c r="M998" i="18" s="1"/>
  <c r="L999" i="18"/>
  <c r="M999" i="18" s="1"/>
  <c r="L1000" i="18"/>
  <c r="L1001" i="18"/>
  <c r="M1001" i="18" s="1"/>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J69" i="18"/>
  <c r="J70" i="18"/>
  <c r="O70" i="18" s="1"/>
  <c r="J71" i="18"/>
  <c r="O71" i="18" s="1"/>
  <c r="J72" i="18"/>
  <c r="O72" i="18" s="1"/>
  <c r="J73" i="18"/>
  <c r="O73" i="18" s="1"/>
  <c r="J74" i="18"/>
  <c r="J75" i="18"/>
  <c r="O75" i="18" s="1"/>
  <c r="J76" i="18"/>
  <c r="J77" i="18"/>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J114" i="18"/>
  <c r="O114" i="18" s="1"/>
  <c r="J115" i="18"/>
  <c r="O115" i="18" s="1"/>
  <c r="J116" i="18"/>
  <c r="O116" i="18" s="1"/>
  <c r="J117" i="18"/>
  <c r="O117" i="18" s="1"/>
  <c r="J118" i="18"/>
  <c r="O118" i="18" s="1"/>
  <c r="J119" i="18"/>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J148" i="18"/>
  <c r="J149" i="18"/>
  <c r="J150" i="18"/>
  <c r="J151" i="18"/>
  <c r="J152" i="18"/>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J192" i="18"/>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J212" i="18"/>
  <c r="O212" i="18" s="1"/>
  <c r="J213" i="18"/>
  <c r="O213" i="18" s="1"/>
  <c r="J214" i="18"/>
  <c r="O214" i="18" s="1"/>
  <c r="J215" i="18"/>
  <c r="O215" i="18" s="1"/>
  <c r="J216" i="18"/>
  <c r="O216" i="18" s="1"/>
  <c r="J217" i="18"/>
  <c r="O217" i="18" s="1"/>
  <c r="J218" i="18"/>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J270" i="18"/>
  <c r="O270" i="18" s="1"/>
  <c r="J271" i="18"/>
  <c r="O271" i="18" s="1"/>
  <c r="J272" i="18"/>
  <c r="O272" i="18" s="1"/>
  <c r="J273" i="18"/>
  <c r="O273" i="18" s="1"/>
  <c r="J274" i="18"/>
  <c r="O274" i="18" s="1"/>
  <c r="J275" i="18"/>
  <c r="O275" i="18" s="1"/>
  <c r="J276" i="18"/>
  <c r="O276" i="18" s="1"/>
  <c r="J277" i="18"/>
  <c r="J278" i="18"/>
  <c r="O278" i="18" s="1"/>
  <c r="J279" i="18"/>
  <c r="J280" i="18"/>
  <c r="O280" i="18" s="1"/>
  <c r="J281" i="18"/>
  <c r="O281" i="18" s="1"/>
  <c r="J282" i="18"/>
  <c r="O282" i="18" s="1"/>
  <c r="J283" i="18"/>
  <c r="O283" i="18" s="1"/>
  <c r="J284" i="18"/>
  <c r="O284" i="18" s="1"/>
  <c r="J285" i="18"/>
  <c r="O285" i="18" s="1"/>
  <c r="J286" i="18"/>
  <c r="O286" i="18" s="1"/>
  <c r="J287" i="18"/>
  <c r="O287" i="18" s="1"/>
  <c r="J288" i="18"/>
  <c r="J289" i="18"/>
  <c r="O289" i="18" s="1"/>
  <c r="J290" i="18"/>
  <c r="O290" i="18" s="1"/>
  <c r="J291" i="18"/>
  <c r="O291" i="18" s="1"/>
  <c r="J292" i="18"/>
  <c r="O292" i="18" s="1"/>
  <c r="J293" i="18"/>
  <c r="O293" i="18" s="1"/>
  <c r="J294" i="18"/>
  <c r="O294" i="18" s="1"/>
  <c r="J295" i="18"/>
  <c r="O295" i="18" s="1"/>
  <c r="J296" i="18"/>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J348" i="18"/>
  <c r="J349" i="18"/>
  <c r="O349" i="18" s="1"/>
  <c r="J350" i="18"/>
  <c r="J351" i="18"/>
  <c r="J352" i="18"/>
  <c r="J353" i="18"/>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J366" i="18"/>
  <c r="O366" i="18" s="1"/>
  <c r="J367" i="18"/>
  <c r="O367" i="18" s="1"/>
  <c r="J368" i="18"/>
  <c r="O368" i="18" s="1"/>
  <c r="J369" i="18"/>
  <c r="O369" i="18" s="1"/>
  <c r="J370" i="18"/>
  <c r="O370" i="18" s="1"/>
  <c r="J371" i="18"/>
  <c r="O371" i="18" s="1"/>
  <c r="J372" i="18"/>
  <c r="O372" i="18" s="1"/>
  <c r="J373" i="18"/>
  <c r="O373" i="18" s="1"/>
  <c r="J374" i="18"/>
  <c r="O374" i="18" s="1"/>
  <c r="J375" i="18"/>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J409" i="18"/>
  <c r="O409" i="18" s="1"/>
  <c r="J410" i="18"/>
  <c r="O410" i="18" s="1"/>
  <c r="J411" i="18"/>
  <c r="O411" i="18" s="1"/>
  <c r="J412" i="18"/>
  <c r="O412" i="18" s="1"/>
  <c r="J413" i="18"/>
  <c r="O413" i="18" s="1"/>
  <c r="J414" i="18"/>
  <c r="O414" i="18" s="1"/>
  <c r="J415" i="18"/>
  <c r="O415" i="18" s="1"/>
  <c r="J416" i="18"/>
  <c r="O416" i="18" s="1"/>
  <c r="J417" i="18"/>
  <c r="J418" i="18"/>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J430" i="18"/>
  <c r="J431" i="18"/>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J489" i="18"/>
  <c r="O489" i="18" s="1"/>
  <c r="J490" i="18"/>
  <c r="O490" i="18" s="1"/>
  <c r="J491" i="18"/>
  <c r="O491" i="18" s="1"/>
  <c r="J492" i="18"/>
  <c r="O492" i="18" s="1"/>
  <c r="J493" i="18"/>
  <c r="O493" i="18" s="1"/>
  <c r="J494" i="18"/>
  <c r="O494" i="18" s="1"/>
  <c r="J495" i="18"/>
  <c r="O495" i="18" s="1"/>
  <c r="J496" i="18"/>
  <c r="O496" i="18" s="1"/>
  <c r="J497" i="18"/>
  <c r="J498" i="18"/>
  <c r="J499" i="18"/>
  <c r="J500" i="18"/>
  <c r="O500" i="18" s="1"/>
  <c r="J501" i="18"/>
  <c r="J502" i="18"/>
  <c r="J503" i="18"/>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J550" i="18"/>
  <c r="O550" i="18" s="1"/>
  <c r="J551" i="18"/>
  <c r="O551" i="18" s="1"/>
  <c r="J552" i="18"/>
  <c r="O552" i="18" s="1"/>
  <c r="J553" i="18"/>
  <c r="O553" i="18" s="1"/>
  <c r="J554" i="18"/>
  <c r="O554" i="18" s="1"/>
  <c r="J555" i="18"/>
  <c r="O555" i="18" s="1"/>
  <c r="J556" i="18"/>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J571" i="18"/>
  <c r="O571" i="18" s="1"/>
  <c r="J572" i="18"/>
  <c r="J573" i="18"/>
  <c r="J574" i="18"/>
  <c r="J575" i="18"/>
  <c r="O575" i="18" s="1"/>
  <c r="J576" i="18"/>
  <c r="O576" i="18" s="1"/>
  <c r="J577" i="18"/>
  <c r="O577" i="18" s="1"/>
  <c r="J578" i="18"/>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J652" i="18"/>
  <c r="J653" i="18"/>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J688" i="18"/>
  <c r="O688" i="18" s="1"/>
  <c r="J689" i="18"/>
  <c r="O689" i="18" s="1"/>
  <c r="J690" i="18"/>
  <c r="O690" i="18" s="1"/>
  <c r="J691" i="18"/>
  <c r="O691" i="18" s="1"/>
  <c r="J692" i="18"/>
  <c r="O692" i="18" s="1"/>
  <c r="J693" i="18"/>
  <c r="O693" i="18" s="1"/>
  <c r="J694" i="18"/>
  <c r="O694" i="18" s="1"/>
  <c r="J695" i="18"/>
  <c r="O695" i="18" s="1"/>
  <c r="J696" i="18"/>
  <c r="J697" i="18"/>
  <c r="J698" i="18"/>
  <c r="O698" i="18" s="1"/>
  <c r="J699" i="18"/>
  <c r="O699" i="18" s="1"/>
  <c r="J700" i="18"/>
  <c r="J701" i="18"/>
  <c r="J702" i="18"/>
  <c r="J703" i="18"/>
  <c r="O703" i="18" s="1"/>
  <c r="J704" i="18"/>
  <c r="O704" i="18" s="1"/>
  <c r="J705" i="18"/>
  <c r="O705" i="18" s="1"/>
  <c r="J706" i="18"/>
  <c r="O706" i="18" s="1"/>
  <c r="J707" i="18"/>
  <c r="O707" i="18" s="1"/>
  <c r="J708" i="18"/>
  <c r="O708" i="18" s="1"/>
  <c r="J709" i="18"/>
  <c r="O709" i="18" s="1"/>
  <c r="J710" i="18"/>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J768" i="18"/>
  <c r="J769" i="18"/>
  <c r="J770" i="18"/>
  <c r="O770" i="18" s="1"/>
  <c r="J771" i="18"/>
  <c r="J772" i="18"/>
  <c r="J773" i="18"/>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J810" i="18"/>
  <c r="O810" i="18" s="1"/>
  <c r="J811" i="18"/>
  <c r="J812" i="18"/>
  <c r="O812" i="18" s="1"/>
  <c r="J813" i="18"/>
  <c r="O813" i="18" s="1"/>
  <c r="J814" i="18"/>
  <c r="O814" i="18" s="1"/>
  <c r="J815" i="18"/>
  <c r="O815" i="18" s="1"/>
  <c r="J816" i="18"/>
  <c r="O816" i="18" s="1"/>
  <c r="J817" i="18"/>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J831" i="18"/>
  <c r="O831" i="18" s="1"/>
  <c r="J832" i="18"/>
  <c r="O832" i="18" s="1"/>
  <c r="J833" i="18"/>
  <c r="O833" i="18" s="1"/>
  <c r="J834" i="18"/>
  <c r="O834" i="18" s="1"/>
  <c r="J835" i="18"/>
  <c r="O835" i="18" s="1"/>
  <c r="J836" i="18"/>
  <c r="O836" i="18" s="1"/>
  <c r="J837" i="18"/>
  <c r="O837" i="18" s="1"/>
  <c r="J838" i="18"/>
  <c r="J839" i="18"/>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J890" i="18"/>
  <c r="O890" i="18" s="1"/>
  <c r="J891" i="18"/>
  <c r="O891" i="18" s="1"/>
  <c r="J892" i="18"/>
  <c r="O892" i="18" s="1"/>
  <c r="J893" i="18"/>
  <c r="O893" i="18" s="1"/>
  <c r="J894" i="18"/>
  <c r="O894" i="18" s="1"/>
  <c r="J895" i="18"/>
  <c r="J896" i="18"/>
  <c r="O896" i="18" s="1"/>
  <c r="J897" i="18"/>
  <c r="O897" i="18" s="1"/>
  <c r="J898" i="18"/>
  <c r="J899" i="18"/>
  <c r="O899" i="18" s="1"/>
  <c r="J900" i="18"/>
  <c r="O900" i="18" s="1"/>
  <c r="J901" i="18"/>
  <c r="O901" i="18" s="1"/>
  <c r="J902" i="18"/>
  <c r="O902" i="18" s="1"/>
  <c r="J903" i="18"/>
  <c r="O903" i="18" s="1"/>
  <c r="J904" i="18"/>
  <c r="O904" i="18" s="1"/>
  <c r="J905" i="18"/>
  <c r="O905" i="18" s="1"/>
  <c r="J906" i="18"/>
  <c r="O906" i="18" s="1"/>
  <c r="J907" i="18"/>
  <c r="J908" i="18"/>
  <c r="O908" i="18" s="1"/>
  <c r="J909" i="18"/>
  <c r="O909" i="18" s="1"/>
  <c r="J910" i="18"/>
  <c r="O910" i="18" s="1"/>
  <c r="J911" i="18"/>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J932" i="18"/>
  <c r="O932" i="18" s="1"/>
  <c r="J933" i="18"/>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J968" i="18"/>
  <c r="J969" i="18"/>
  <c r="J970" i="18"/>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I3" i="18"/>
  <c r="N3" i="18" s="1"/>
  <c r="J3" i="18"/>
  <c r="O3" i="18" s="1"/>
  <c r="K3" i="18"/>
  <c r="L3" i="18"/>
  <c r="M3" i="18" s="1"/>
  <c r="I4" i="18"/>
  <c r="N4" i="18" s="1"/>
  <c r="J4" i="18"/>
  <c r="O4" i="18" s="1"/>
  <c r="K4" i="18"/>
  <c r="L4" i="18"/>
  <c r="M4" i="18" s="1"/>
  <c r="L2" i="18"/>
  <c r="M2" i="18" s="1"/>
  <c r="J2" i="18"/>
  <c r="O2" i="18" s="1"/>
  <c r="K2" i="18"/>
  <c r="I5" i="18"/>
  <c r="I6" i="18"/>
  <c r="N6" i="18" s="1"/>
  <c r="I7" i="18"/>
  <c r="N7" i="18" s="1"/>
  <c r="I8" i="18"/>
  <c r="N8" i="18" s="1"/>
  <c r="I9" i="18"/>
  <c r="I10" i="18"/>
  <c r="N10" i="18" s="1"/>
  <c r="I11" i="18"/>
  <c r="N11" i="18" s="1"/>
  <c r="I12" i="18"/>
  <c r="N12" i="18" s="1"/>
  <c r="I13" i="18"/>
  <c r="N13" i="18" s="1"/>
  <c r="I14" i="18"/>
  <c r="N14" i="18" s="1"/>
  <c r="I15" i="18"/>
  <c r="N15" i="18" s="1"/>
  <c r="I16" i="18"/>
  <c r="N16" i="18" s="1"/>
  <c r="I17" i="18"/>
  <c r="N17" i="18" s="1"/>
  <c r="I18" i="18"/>
  <c r="N18" i="18" s="1"/>
  <c r="I19" i="18"/>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I80" i="18"/>
  <c r="I81" i="18"/>
  <c r="N81" i="18" s="1"/>
  <c r="I82" i="18"/>
  <c r="I83" i="18"/>
  <c r="I84" i="18"/>
  <c r="I85" i="18"/>
  <c r="N85" i="18" s="1"/>
  <c r="I86" i="18"/>
  <c r="N86" i="18" s="1"/>
  <c r="I87" i="18"/>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I102" i="18"/>
  <c r="N102" i="18" s="1"/>
  <c r="I103" i="18"/>
  <c r="N103" i="18" s="1"/>
  <c r="I104" i="18"/>
  <c r="N104" i="18" s="1"/>
  <c r="I105" i="18"/>
  <c r="N105" i="18" s="1"/>
  <c r="I106" i="18"/>
  <c r="N106" i="18" s="1"/>
  <c r="I107" i="18"/>
  <c r="N107" i="18" s="1"/>
  <c r="I108" i="18"/>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I124" i="18"/>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I149" i="18"/>
  <c r="N149" i="18" s="1"/>
  <c r="I150" i="18"/>
  <c r="I151" i="18"/>
  <c r="I152" i="18"/>
  <c r="N152" i="18" s="1"/>
  <c r="I153" i="18"/>
  <c r="N153" i="18" s="1"/>
  <c r="I154" i="18"/>
  <c r="N154" i="18" s="1"/>
  <c r="I155" i="18"/>
  <c r="N155" i="18" s="1"/>
  <c r="I156" i="18"/>
  <c r="N156" i="18" s="1"/>
  <c r="I157" i="18"/>
  <c r="N157" i="18" s="1"/>
  <c r="I158" i="18"/>
  <c r="N158" i="18" s="1"/>
  <c r="I159" i="18"/>
  <c r="N159" i="18" s="1"/>
  <c r="I160" i="18"/>
  <c r="N160" i="18" s="1"/>
  <c r="I161" i="18"/>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I222" i="18"/>
  <c r="N222" i="18" s="1"/>
  <c r="I223" i="18"/>
  <c r="N223" i="18" s="1"/>
  <c r="I224" i="18"/>
  <c r="N224" i="18" s="1"/>
  <c r="I225" i="18"/>
  <c r="N225" i="18" s="1"/>
  <c r="I226" i="18"/>
  <c r="N226" i="18" s="1"/>
  <c r="I227" i="18"/>
  <c r="I228" i="18"/>
  <c r="I229" i="18"/>
  <c r="I230" i="18"/>
  <c r="N230" i="18" s="1"/>
  <c r="I231" i="18"/>
  <c r="N231" i="18" s="1"/>
  <c r="I232" i="18"/>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I263" i="18"/>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I280" i="18"/>
  <c r="N280" i="18" s="1"/>
  <c r="I281" i="18"/>
  <c r="I282" i="18"/>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I322" i="18"/>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I342" i="18"/>
  <c r="N342" i="18" s="1"/>
  <c r="I343" i="18"/>
  <c r="N343" i="18" s="1"/>
  <c r="I344" i="18"/>
  <c r="N344" i="18" s="1"/>
  <c r="I345" i="18"/>
  <c r="I346" i="18"/>
  <c r="N346" i="18" s="1"/>
  <c r="I347" i="18"/>
  <c r="N347" i="18" s="1"/>
  <c r="I348" i="18"/>
  <c r="N348" i="18" s="1"/>
  <c r="I349" i="18"/>
  <c r="I350" i="18"/>
  <c r="I351" i="18"/>
  <c r="I352" i="18"/>
  <c r="I353" i="18"/>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I386" i="18"/>
  <c r="N386" i="18" s="1"/>
  <c r="I387" i="18"/>
  <c r="N387" i="18" s="1"/>
  <c r="I388" i="18"/>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I405" i="18"/>
  <c r="N405" i="18" s="1"/>
  <c r="I406" i="18"/>
  <c r="N406" i="18" s="1"/>
  <c r="I407" i="18"/>
  <c r="N407" i="18" s="1"/>
  <c r="I408" i="18"/>
  <c r="N408" i="18" s="1"/>
  <c r="I409" i="18"/>
  <c r="N409" i="18" s="1"/>
  <c r="I410" i="18"/>
  <c r="N410" i="18" s="1"/>
  <c r="I411" i="18"/>
  <c r="N411" i="18" s="1"/>
  <c r="I412" i="18"/>
  <c r="I413" i="18"/>
  <c r="I414" i="18"/>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I450" i="18"/>
  <c r="I451" i="18"/>
  <c r="N451" i="18" s="1"/>
  <c r="I452" i="18"/>
  <c r="N452" i="18" s="1"/>
  <c r="I453" i="18"/>
  <c r="N453" i="18" s="1"/>
  <c r="I454" i="18"/>
  <c r="N454" i="18" s="1"/>
  <c r="I455" i="18"/>
  <c r="N455" i="18" s="1"/>
  <c r="I456" i="18"/>
  <c r="N456" i="18" s="1"/>
  <c r="I457" i="18"/>
  <c r="N457" i="18" s="1"/>
  <c r="I458" i="18"/>
  <c r="I459" i="18"/>
  <c r="I460" i="18"/>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I519" i="18"/>
  <c r="N519" i="18" s="1"/>
  <c r="I520" i="18"/>
  <c r="I521" i="18"/>
  <c r="I522" i="18"/>
  <c r="N522" i="18" s="1"/>
  <c r="I523" i="18"/>
  <c r="I524" i="18"/>
  <c r="N524" i="18" s="1"/>
  <c r="I525" i="18"/>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I565" i="18"/>
  <c r="I566" i="18"/>
  <c r="N566" i="18" s="1"/>
  <c r="I567" i="18"/>
  <c r="N567" i="18" s="1"/>
  <c r="I568" i="18"/>
  <c r="N568" i="18" s="1"/>
  <c r="I569" i="18"/>
  <c r="N569" i="18" s="1"/>
  <c r="I570" i="18"/>
  <c r="N570" i="18" s="1"/>
  <c r="I571" i="18"/>
  <c r="N571" i="18" s="1"/>
  <c r="I572" i="18"/>
  <c r="N572" i="18" s="1"/>
  <c r="I573" i="18"/>
  <c r="I574" i="18"/>
  <c r="N574" i="18" s="1"/>
  <c r="I575" i="18"/>
  <c r="N575" i="18" s="1"/>
  <c r="I576" i="18"/>
  <c r="N576" i="18" s="1"/>
  <c r="I577" i="18"/>
  <c r="N577" i="18" s="1"/>
  <c r="I578" i="18"/>
  <c r="N578" i="18" s="1"/>
  <c r="I579" i="18"/>
  <c r="N579" i="18" s="1"/>
  <c r="I580" i="18"/>
  <c r="N580" i="18" s="1"/>
  <c r="I581" i="18"/>
  <c r="I582" i="18"/>
  <c r="I583" i="18"/>
  <c r="I584" i="18"/>
  <c r="N584" i="18" s="1"/>
  <c r="I585" i="18"/>
  <c r="N585" i="18" s="1"/>
  <c r="I586" i="18"/>
  <c r="N586" i="18" s="1"/>
  <c r="I587" i="18"/>
  <c r="N587" i="18" s="1"/>
  <c r="I588" i="18"/>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I624" i="18"/>
  <c r="N624" i="18" s="1"/>
  <c r="I625" i="18"/>
  <c r="I626" i="18"/>
  <c r="N626" i="18" s="1"/>
  <c r="I627" i="18"/>
  <c r="N627" i="18" s="1"/>
  <c r="I628" i="18"/>
  <c r="I629" i="18"/>
  <c r="N629" i="18" s="1"/>
  <c r="I630" i="18"/>
  <c r="N630" i="18" s="1"/>
  <c r="I631" i="18"/>
  <c r="I632" i="18"/>
  <c r="N632" i="18" s="1"/>
  <c r="I633" i="18"/>
  <c r="N633" i="18" s="1"/>
  <c r="I634" i="18"/>
  <c r="N634" i="18" s="1"/>
  <c r="I635" i="18"/>
  <c r="N635" i="18" s="1"/>
  <c r="I636" i="18"/>
  <c r="N636" i="18" s="1"/>
  <c r="I637" i="18"/>
  <c r="N637" i="18" s="1"/>
  <c r="I638" i="18"/>
  <c r="N638" i="18" s="1"/>
  <c r="I639" i="18"/>
  <c r="N639" i="18" s="1"/>
  <c r="I640" i="18"/>
  <c r="N640" i="18" s="1"/>
  <c r="I641" i="18"/>
  <c r="I642" i="18"/>
  <c r="N642" i="18" s="1"/>
  <c r="I643" i="18"/>
  <c r="N643" i="18" s="1"/>
  <c r="I644" i="18"/>
  <c r="N644" i="18" s="1"/>
  <c r="I645" i="18"/>
  <c r="N645" i="18" s="1"/>
  <c r="I646" i="18"/>
  <c r="N646" i="18" s="1"/>
  <c r="I647" i="18"/>
  <c r="N647" i="18" s="1"/>
  <c r="I648" i="18"/>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I686" i="18"/>
  <c r="N686" i="18" s="1"/>
  <c r="I687" i="18"/>
  <c r="N687" i="18" s="1"/>
  <c r="I688" i="18"/>
  <c r="N688" i="18" s="1"/>
  <c r="I689" i="18"/>
  <c r="N689" i="18" s="1"/>
  <c r="I690" i="18"/>
  <c r="I691" i="18"/>
  <c r="N691" i="18" s="1"/>
  <c r="I692" i="18"/>
  <c r="I693" i="18"/>
  <c r="I694" i="18"/>
  <c r="I695" i="18"/>
  <c r="I696" i="18"/>
  <c r="N696" i="18" s="1"/>
  <c r="I697" i="18"/>
  <c r="N697" i="18" s="1"/>
  <c r="I698" i="18"/>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I725" i="18"/>
  <c r="I726" i="18"/>
  <c r="N726" i="18" s="1"/>
  <c r="I727" i="18"/>
  <c r="N727" i="18" s="1"/>
  <c r="I728" i="18"/>
  <c r="N728" i="18" s="1"/>
  <c r="I729" i="18"/>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I745" i="18"/>
  <c r="N745" i="18" s="1"/>
  <c r="I746" i="18"/>
  <c r="N746" i="18" s="1"/>
  <c r="I747" i="18"/>
  <c r="N747" i="18" s="1"/>
  <c r="I748" i="18"/>
  <c r="I749" i="18"/>
  <c r="I750" i="18"/>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I785" i="18"/>
  <c r="I786" i="18"/>
  <c r="N786" i="18" s="1"/>
  <c r="I787" i="18"/>
  <c r="N787" i="18" s="1"/>
  <c r="I788" i="18"/>
  <c r="N788" i="18" s="1"/>
  <c r="I789" i="18"/>
  <c r="I790" i="18"/>
  <c r="I791" i="18"/>
  <c r="I792" i="18"/>
  <c r="I793" i="18"/>
  <c r="N793" i="18" s="1"/>
  <c r="I794" i="18"/>
  <c r="I795" i="18"/>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I808" i="18"/>
  <c r="N808" i="18" s="1"/>
  <c r="I809" i="18"/>
  <c r="N809" i="18" s="1"/>
  <c r="I810" i="18"/>
  <c r="N810" i="18" s="1"/>
  <c r="I811" i="18"/>
  <c r="N811" i="18" s="1"/>
  <c r="I812" i="18"/>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I825" i="18"/>
  <c r="N825" i="18" s="1"/>
  <c r="I826" i="18"/>
  <c r="N826" i="18" s="1"/>
  <c r="I827" i="18"/>
  <c r="N827" i="18" s="1"/>
  <c r="I828" i="18"/>
  <c r="N828" i="18" s="1"/>
  <c r="I829" i="18"/>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I845" i="18"/>
  <c r="I846" i="18"/>
  <c r="I847" i="18"/>
  <c r="N847" i="18" s="1"/>
  <c r="I848" i="18"/>
  <c r="I849" i="18"/>
  <c r="N849" i="18" s="1"/>
  <c r="I850" i="18"/>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I880" i="18"/>
  <c r="N880" i="18" s="1"/>
  <c r="I881" i="18"/>
  <c r="N881" i="18" s="1"/>
  <c r="I882" i="18"/>
  <c r="N882" i="18" s="1"/>
  <c r="I883" i="18"/>
  <c r="N883" i="18" s="1"/>
  <c r="I884" i="18"/>
  <c r="I885" i="18"/>
  <c r="N885" i="18" s="1"/>
  <c r="I886" i="18"/>
  <c r="N886" i="18" s="1"/>
  <c r="I887" i="18"/>
  <c r="N887" i="18" s="1"/>
  <c r="I888" i="18"/>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I903" i="18"/>
  <c r="I904" i="18"/>
  <c r="N904" i="18" s="1"/>
  <c r="I905" i="18"/>
  <c r="I906" i="18"/>
  <c r="I907" i="18"/>
  <c r="N907" i="18" s="1"/>
  <c r="I908" i="18"/>
  <c r="N908" i="18" s="1"/>
  <c r="I909" i="18"/>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I931" i="18"/>
  <c r="I932" i="18"/>
  <c r="N932" i="18" s="1"/>
  <c r="I933" i="18"/>
  <c r="N933" i="18" s="1"/>
  <c r="I934" i="18"/>
  <c r="N934" i="18" s="1"/>
  <c r="I935" i="18"/>
  <c r="N935" i="18" s="1"/>
  <c r="I936" i="18"/>
  <c r="N936" i="18" s="1"/>
  <c r="I937" i="18"/>
  <c r="N937" i="18" s="1"/>
  <c r="I938" i="18"/>
  <c r="I939" i="18"/>
  <c r="N939" i="18" s="1"/>
  <c r="I940" i="18"/>
  <c r="I941" i="18"/>
  <c r="N941" i="18" s="1"/>
  <c r="I942" i="18"/>
  <c r="N942" i="18" s="1"/>
  <c r="I943" i="18"/>
  <c r="I944" i="18"/>
  <c r="I945" i="18"/>
  <c r="I946" i="18"/>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I983" i="18"/>
  <c r="I984" i="18"/>
  <c r="N984" i="18" s="1"/>
  <c r="I985" i="18"/>
  <c r="N985" i="18" s="1"/>
  <c r="I986" i="18"/>
  <c r="N986" i="18" s="1"/>
  <c r="I987" i="18"/>
  <c r="N987" i="18" s="1"/>
  <c r="I988" i="18"/>
  <c r="N988" i="18" s="1"/>
  <c r="I989" i="18"/>
  <c r="N989" i="18" s="1"/>
  <c r="I990" i="18"/>
  <c r="I991" i="18"/>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<sst xmlns="http://schemas.openxmlformats.org/spreadsheetml/2006/main" count="14140" uniqueCount="6220">
  <si>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</si>
  <si>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</si>
  <si>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</si>
  <si>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</si>
  <si>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</si>
  <si>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</si>
  <si>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</si>
  <si>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</si>
  <si>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</si>
  <si>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</si>
  <si>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</si>
  <si>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</si>
  <si>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</si>
  <si>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</si>
  <si>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</si>
  <si>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</si>
  <si>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</si>
  <si>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</si>
  <si>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</si>
  <si>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</si>
  <si>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</si>
  <si>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</si>
  <si>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</si>
  <si>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</si>
  <si>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</si>
  <si>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</si>
  <si>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</si>
  <si>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</si>
  <si>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</si>
  <si>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</si>
  <si>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</si>
  <si>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</si>
  <si>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</si>
  <si>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</si>
  <si>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</si>
  <si>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</si>
  <si>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</si>
  <si>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</si>
  <si>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</si>
  <si>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</si>
  <si>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</si>
  <si>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</si>
  <si>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</si>
  <si>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</si>
  <si>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</si>
  <si>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</si>
  <si>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</si>
  <si>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</si>
  <si>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</si>
  <si>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</si>
  <si>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</si>
  <si>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</si>
  <si>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</si>
  <si>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</si>
  <si>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</si>
  <si>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</si>
  <si>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</si>
  <si>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</si>
  <si>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</si>
  <si>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</si>
  <si>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</si>
  <si>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</si>
  <si>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</si>
  <si>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</si>
  <si>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</si>
  <si>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</si>
  <si>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</si>
  <si>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</si>
  <si>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</si>
  <si>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</si>
  <si>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</si>
  <si>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</si>
  <si>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</si>
  <si>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</si>
  <si>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</si>
  <si>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</si>
  <si>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</si>
  <si>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</si>
  <si>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</si>
  <si>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</si>
  <si>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</si>
  <si>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</si>
  <si>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</si>
  <si>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</si>
  <si>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</si>
  <si>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</si>
  <si>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</si>
  <si>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</si>
  <si>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</si>
  <si>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</si>
  <si>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</si>
  <si>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</si>
  <si>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</si>
  <si>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</si>
  <si>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</si>
  <si>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</si>
  <si>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</si>
  <si>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</si>
  <si>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</si>
  <si>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</si>
  <si>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</si>
  <si>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</si>
  <si>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</si>
  <si>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</si>
  <si>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</si>
  <si>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</si>
  <si>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</si>
  <si>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</si>
  <si>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</si>
  <si>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</si>
  <si>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</si>
  <si>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</si>
  <si>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</si>
  <si>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</si>
  <si>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</si>
  <si>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</si>
  <si>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</si>
  <si>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</si>
  <si>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</si>
  <si>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</si>
  <si>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</si>
  <si>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</si>
  <si>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</si>
  <si>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</si>
  <si>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</si>
  <si>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</si>
  <si>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</si>
  <si>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</si>
  <si>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</si>
  <si>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</si>
  <si>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</si>
  <si>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</si>
  <si>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</si>
  <si>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</si>
  <si>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</si>
  <si>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</si>
  <si>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</si>
  <si>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</si>
  <si>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</si>
  <si>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</si>
  <si>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</si>
  <si>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</si>
  <si>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</si>
  <si>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</si>
  <si>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</si>
  <si>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</si>
  <si>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</si>
  <si>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</si>
  <si>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</si>
  <si>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</si>
  <si>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</si>
  <si>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</si>
  <si>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</si>
  <si>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</si>
  <si>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</si>
  <si>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</si>
  <si>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</si>
  <si>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</si>
  <si>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</si>
  <si>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</si>
  <si>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</si>
  <si>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</si>
  <si>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</si>
  <si>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</si>
  <si>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</si>
  <si>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</si>
  <si>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</si>
  <si>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</si>
  <si>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</si>
  <si>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</si>
  <si>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</si>
  <si>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</si>
  <si>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</si>
  <si>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</si>
  <si>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</si>
  <si>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</si>
  <si>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</si>
  <si>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</si>
  <si>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</si>
  <si>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</si>
  <si>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</si>
  <si>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</si>
  <si>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</si>
  <si>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</si>
  <si>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</si>
  <si>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</si>
  <si>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</si>
  <si>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</si>
  <si>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</si>
  <si>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</si>
  <si>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</si>
  <si>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</si>
  <si>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</si>
  <si>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</si>
  <si>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</si>
  <si>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</si>
  <si>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</si>
  <si>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</si>
  <si>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</si>
  <si>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</si>
  <si>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</si>
  <si>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</si>
  <si>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</si>
  <si>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</si>
  <si>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</si>
  <si>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</si>
  <si>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</si>
  <si>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</si>
  <si>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</si>
  <si>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</si>
  <si>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</si>
  <si>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</si>
  <si>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</si>
  <si>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</si>
  <si>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</si>
  <si>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</si>
  <si>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</si>
  <si>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</si>
  <si>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</si>
  <si>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</si>
  <si>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</si>
  <si>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</si>
  <si>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</si>
  <si>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</si>
  <si>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</si>
  <si>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</si>
  <si>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</si>
  <si>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</si>
  <si>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</si>
  <si>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</si>
  <si>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</si>
  <si>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</si>
  <si>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</si>
  <si>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</si>
  <si>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</si>
  <si>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</si>
  <si>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</si>
  <si>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</si>
  <si>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</si>
  <si>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</si>
  <si>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</si>
  <si>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</si>
  <si>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</si>
  <si>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</si>
  <si>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</si>
  <si>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</si>
  <si>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</si>
  <si>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</si>
  <si>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</si>
  <si>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</si>
  <si>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</si>
  <si>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</si>
  <si>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</si>
  <si>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</si>
  <si>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</si>
  <si>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</si>
  <si>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</si>
  <si>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</si>
  <si>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</si>
  <si>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</si>
  <si>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</si>
  <si>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</si>
  <si>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</si>
  <si>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</si>
  <si>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</si>
  <si>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</si>
  <si>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</si>
  <si>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</si>
  <si>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</si>
  <si>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</si>
  <si>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</si>
  <si>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</si>
  <si>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</si>
  <si>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</si>
  <si>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</si>
  <si>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</si>
  <si>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</si>
  <si>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</si>
  <si>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</si>
  <si>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</si>
  <si>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</si>
  <si>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</si>
  <si>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</si>
  <si>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</si>
  <si>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</si>
  <si>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</si>
  <si>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</si>
  <si>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</si>
  <si>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</si>
  <si>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</si>
  <si>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</si>
  <si>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</si>
  <si>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</si>
  <si>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</si>
  <si>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</si>
  <si>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</si>
  <si>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</si>
  <si>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</si>
  <si>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</si>
  <si>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</si>
  <si>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</si>
  <si>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</si>
  <si>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</si>
  <si>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</si>
  <si>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</si>
  <si>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</si>
  <si>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</si>
  <si>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</si>
  <si>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</si>
  <si>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</si>
  <si>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</si>
  <si>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</si>
  <si>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</si>
  <si>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</si>
  <si>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</si>
  <si>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</si>
  <si>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</si>
  <si>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</si>
  <si>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</si>
  <si>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</si>
  <si>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</si>
  <si>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</si>
  <si>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</si>
  <si>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</si>
  <si>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</si>
  <si>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</si>
  <si>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</si>
  <si>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</si>
  <si>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</si>
  <si>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</si>
  <si>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</si>
  <si>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</si>
  <si>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</si>
  <si>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</si>
  <si>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</si>
  <si>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</si>
  <si>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</si>
  <si>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</si>
  <si>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</si>
  <si>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</si>
  <si>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</si>
  <si>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</si>
  <si>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</si>
  <si>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</si>
  <si>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</si>
  <si>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</si>
  <si>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</si>
  <si>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</si>
  <si>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</si>
  <si>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</si>
  <si>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</si>
  <si>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</si>
  <si>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</si>
  <si>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</si>
  <si>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</si>
  <si>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</si>
  <si>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</si>
  <si>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</si>
  <si>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</si>
  <si>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</si>
  <si>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</si>
  <si>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</si>
  <si>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</si>
  <si>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</si>
  <si>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</si>
  <si>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</si>
  <si>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</si>
  <si>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</si>
  <si>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</si>
  <si>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</si>
  <si>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</si>
  <si>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</si>
  <si>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</si>
  <si>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</si>
  <si>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</si>
  <si>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</si>
  <si>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</si>
  <si>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</si>
  <si>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</si>
  <si>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</si>
  <si>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</si>
  <si>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</si>
  <si>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</si>
  <si>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</si>
  <si>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</si>
  <si>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</si>
  <si>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</si>
  <si>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</si>
  <si>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</si>
  <si>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</si>
  <si>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</si>
  <si>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</si>
  <si>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</si>
  <si>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</si>
  <si>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</si>
  <si>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</si>
  <si>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</si>
  <si>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</si>
  <si>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</si>
  <si>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</si>
  <si>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</si>
  <si>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</si>
  <si>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</si>
  <si>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</si>
  <si>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</si>
  <si>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</si>
  <si>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</si>
  <si>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</si>
  <si>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</si>
  <si>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</si>
  <si>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</si>
  <si>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</si>
  <si>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</si>
  <si>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</si>
  <si>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</si>
  <si>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</si>
  <si>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</si>
  <si>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</si>
  <si>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</si>
  <si>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</si>
  <si>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</si>
  <si>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</si>
  <si>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</si>
  <si>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</si>
  <si>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</si>
  <si>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</si>
  <si>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</si>
  <si>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</si>
  <si>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</si>
  <si>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</si>
  <si>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</si>
  <si>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</si>
  <si>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</si>
  <si>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</si>
  <si>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</si>
  <si>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</si>
  <si>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</si>
  <si>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</si>
  <si>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</si>
  <si>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</si>
  <si>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</si>
  <si>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</si>
  <si>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</si>
  <si>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</si>
  <si>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</si>
  <si>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</si>
  <si>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</si>
  <si>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</si>
  <si>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</si>
  <si>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</si>
  <si>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</si>
  <si>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</si>
  <si>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</si>
  <si>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</si>
  <si>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</si>
  <si>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</si>
  <si>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</si>
  <si>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</si>
  <si>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</si>
  <si>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</si>
  <si>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</si>
  <si>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</si>
  <si>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</si>
  <si>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</si>
  <si>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</si>
  <si>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</si>
  <si>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</si>
  <si>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</si>
  <si>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</si>
  <si>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</si>
  <si>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</si>
  <si>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</si>
  <si>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</si>
  <si>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</si>
  <si>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</si>
  <si>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</si>
  <si>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</si>
  <si>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</si>
  <si>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</si>
  <si>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</si>
  <si>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</si>
  <si>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</si>
  <si>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</si>
  <si>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</si>
  <si>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</si>
  <si>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</si>
  <si>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</si>
  <si>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</si>
  <si>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</si>
  <si>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</si>
  <si>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</si>
  <si>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</si>
  <si>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</si>
  <si>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</si>
  <si>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</si>
  <si>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</si>
  <si>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</si>
  <si>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</si>
  <si>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</si>
  <si>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</si>
  <si>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</si>
  <si>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</si>
  <si>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</si>
  <si>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</si>
  <si>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</si>
  <si>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</si>
  <si>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</si>
  <si>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</si>
  <si>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</si>
  <si>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</si>
  <si>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</si>
  <si>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</si>
  <si>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</si>
  <si>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</si>
  <si>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</si>
  <si>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</si>
  <si>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</si>
  <si>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</si>
  <si>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</si>
  <si>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</si>
  <si>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</si>
  <si>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</si>
  <si>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</si>
  <si>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</si>
  <si>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</si>
  <si>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</si>
  <si>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</si>
  <si>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</si>
  <si>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</si>
  <si>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</si>
  <si>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</si>
  <si>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</si>
  <si>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</si>
  <si>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</si>
  <si>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</si>
  <si>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</si>
  <si>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</si>
  <si>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</si>
  <si>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</si>
  <si>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</si>
  <si>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</si>
  <si>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</si>
  <si>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</si>
  <si>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</si>
  <si>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</si>
  <si>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</si>
  <si>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</si>
  <si>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</si>
  <si>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</si>
  <si>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</si>
  <si>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</si>
  <si>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</si>
  <si>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</si>
  <si>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</si>
  <si>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</si>
  <si>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</si>
  <si>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</si>
  <si>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</si>
  <si>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</si>
  <si>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</si>
  <si>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</si>
  <si>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</si>
  <si>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</si>
  <si>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</si>
  <si>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</si>
  <si>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</si>
  <si>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</si>
  <si>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</si>
  <si>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</si>
  <si>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</si>
  <si>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</si>
  <si>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</si>
  <si>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</si>
  <si>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</si>
  <si>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</si>
  <si>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</si>
  <si>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</si>
  <si>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</si>
  <si>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</si>
  <si>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</si>
  <si>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</si>
  <si>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</si>
  <si>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</si>
  <si>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</si>
  <si>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</si>
  <si>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</si>
  <si>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</si>
  <si>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</si>
  <si>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</si>
  <si>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</si>
  <si>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</si>
  <si>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</si>
  <si>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</si>
  <si>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</si>
  <si>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</si>
  <si>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</si>
  <si>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</si>
  <si>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</si>
  <si>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</si>
  <si>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</si>
  <si>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</si>
  <si>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</si>
  <si>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</si>
  <si>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</si>
  <si>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</si>
  <si>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</si>
  <si>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</si>
  <si>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</si>
  <si>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</si>
  <si>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</si>
  <si>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</si>
  <si>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</si>
  <si>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</si>
  <si>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</si>
  <si>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</si>
  <si>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</si>
  <si>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</si>
  <si>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</si>
  <si>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</si>
  <si>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</si>
  <si>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</si>
  <si>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</si>
  <si>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</si>
  <si>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</si>
  <si>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</si>
  <si>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</si>
  <si>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</si>
  <si>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</si>
  <si>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</si>
  <si>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</si>
  <si>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</si>
  <si>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</si>
  <si>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</si>
  <si>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</si>
  <si>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</si>
  <si>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</si>
  <si>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</si>
  <si>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</si>
  <si>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</si>
  <si>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</si>
  <si>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</si>
  <si>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</si>
  <si>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</si>
  <si>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</si>
  <si>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</si>
  <si>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</si>
  <si>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</si>
  <si>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</si>
  <si>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</si>
  <si>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</si>
  <si>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</si>
  <si>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</si>
  <si>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</si>
  <si>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</si>
  <si>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</si>
  <si>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</si>
  <si>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</si>
  <si>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</si>
  <si>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</si>
  <si>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</si>
  <si>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</si>
  <si>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</si>
  <si>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</si>
  <si>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</si>
  <si>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</si>
  <si>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</si>
  <si>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</si>
  <si>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</si>
  <si>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</si>
  <si>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</si>
  <si>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</si>
  <si>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</si>
  <si>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</si>
  <si>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</si>
  <si>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</si>
  <si>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</si>
  <si>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</si>
  <si>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</si>
  <si>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</si>
  <si>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</si>
  <si>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</si>
  <si>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</si>
  <si>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</si>
  <si>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</si>
  <si>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</si>
  <si>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</si>
  <si>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</si>
  <si>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</si>
  <si>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</si>
  <si>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</si>
  <si>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</si>
  <si>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</si>
  <si>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</si>
  <si>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</si>
  <si>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</si>
  <si>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</si>
  <si>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</si>
  <si>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</si>
  <si>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</si>
  <si>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</si>
  <si>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</si>
  <si>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</si>
  <si>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</si>
  <si>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</si>
  <si>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</si>
  <si>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</si>
  <si>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</si>
  <si>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</si>
  <si>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</si>
  <si>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</si>
  <si>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</si>
  <si>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</si>
  <si>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</si>
  <si>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</si>
  <si>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</si>
  <si>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</si>
  <si>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</si>
  <si>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</si>
  <si>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</si>
  <si>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</si>
  <si>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</si>
  <si>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</si>
  <si>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</si>
  <si>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</si>
  <si>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</si>
  <si>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</si>
  <si>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</si>
  <si>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</si>
  <si>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</si>
  <si>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</si>
  <si>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</si>
  <si>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</si>
  <si>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</si>
  <si>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</si>
  <si>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</si>
  <si>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</si>
  <si>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</si>
  <si>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</si>
  <si>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</si>
  <si>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</si>
  <si>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</si>
  <si>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</si>
  <si>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</si>
  <si>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</si>
  <si>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</si>
  <si>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</si>
  <si>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</si>
  <si>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</si>
  <si>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</si>
  <si>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</si>
  <si>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</si>
  <si>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</si>
  <si>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</si>
  <si>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</si>
  <si>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</si>
  <si>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</si>
  <si>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</si>
  <si>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</si>
  <si>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</si>
  <si>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</si>
  <si>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</si>
  <si>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</si>
  <si>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</si>
  <si>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</si>
  <si>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</si>
  <si>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</si>
  <si>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</si>
  <si>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</si>
  <si>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</si>
  <si>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</si>
  <si>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</si>
  <si>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</si>
  <si>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</si>
  <si>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</si>
  <si>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</si>
  <si>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</si>
  <si>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</si>
  <si>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</si>
  <si>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</si>
  <si>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</si>
  <si>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</si>
  <si>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</si>
  <si>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</si>
  <si>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</si>
  <si>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</si>
  <si>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</si>
  <si>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</si>
  <si>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</si>
  <si>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</si>
  <si>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</si>
  <si>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</si>
  <si>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</si>
  <si>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</si>
  <si>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</si>
  <si>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</si>
  <si>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</si>
  <si>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</si>
  <si>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</si>
  <si>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</si>
  <si>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</si>
  <si>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</si>
  <si>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</si>
  <si>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</si>
  <si>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</si>
  <si>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</si>
  <si>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</si>
  <si>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</si>
  <si>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</si>
  <si>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</si>
  <si>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</si>
  <si>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</si>
  <si>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</si>
  <si>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</si>
  <si>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</si>
  <si>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</si>
  <si>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</si>
  <si>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</si>
  <si>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</si>
  <si>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</si>
  <si>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</si>
  <si>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</si>
  <si>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</si>
  <si>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</si>
  <si>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</si>
  <si>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</si>
  <si>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</si>
  <si>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</si>
  <si>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</si>
  <si>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</si>
  <si>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</si>
  <si>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</si>
  <si>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</si>
  <si>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</si>
  <si>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</si>
  <si>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</si>
  <si>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</si>
  <si>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</si>
  <si>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</si>
  <si>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</si>
  <si>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</si>
  <si>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</si>
  <si>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</si>
  <si>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</si>
  <si>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</si>
  <si>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</si>
  <si>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</si>
  <si>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</si>
  <si>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</si>
  <si>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</si>
  <si>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</si>
  <si>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</si>
  <si>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</si>
  <si>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</si>
  <si>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</si>
  <si>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</si>
  <si>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</si>
  <si>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</si>
  <si>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</si>
  <si>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</si>
  <si>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</si>
  <si>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</si>
  <si>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</si>
  <si>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</si>
  <si>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</si>
  <si>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</si>
  <si>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</si>
  <si>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</si>
  <si>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</si>
  <si>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</si>
  <si>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</si>
  <si>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</si>
  <si>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</si>
  <si>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</si>
  <si>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</si>
  <si>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</si>
  <si>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</si>
  <si>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</si>
  <si>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</si>
  <si>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</si>
  <si>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</si>
  <si>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</si>
  <si>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</si>
  <si>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</si>
  <si>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</si>
  <si>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</si>
  <si>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</si>
  <si>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</si>
  <si>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</si>
  <si>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</si>
  <si>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</si>
  <si>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</si>
  <si>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</si>
  <si>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</si>
  <si>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</si>
  <si>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</si>
  <si>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</si>
  <si>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</si>
  <si>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</si>
  <si>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</si>
  <si>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</si>
  <si>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</si>
  <si>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</si>
  <si>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</si>
  <si>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</si>
  <si>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</si>
  <si>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</si>
  <si>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</si>
  <si>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</si>
  <si>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</si>
  <si>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</si>
  <si>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</si>
  <si>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</si>
  <si>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</si>
  <si>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</si>
  <si>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</si>
  <si>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</si>
  <si>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</si>
  <si>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</si>
  <si>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</si>
  <si>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</si>
  <si>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</si>
  <si>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</si>
  <si>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</si>
  <si>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</si>
  <si>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</si>
  <si>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</si>
  <si>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</si>
  <si>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</si>
  <si>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</si>
  <si>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</si>
  <si>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</si>
  <si>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</si>
  <si>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</si>
  <si>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</si>
  <si>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</si>
  <si>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</si>
  <si>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</si>
  <si>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</si>
  <si>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</si>
  <si>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</si>
  <si>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</si>
  <si>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</si>
  <si>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</si>
  <si>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</si>
  <si>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</si>
  <si>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</si>
  <si>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</si>
  <si>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</si>
  <si>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</si>
  <si>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</si>
  <si>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</si>
  <si>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</si>
  <si>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</si>
  <si>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</si>
  <si>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</si>
  <si>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</si>
  <si>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</si>
  <si>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</si>
  <si>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</si>
  <si>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</si>
  <si>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</si>
  <si>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</si>
  <si>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</si>
  <si>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</si>
  <si>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</si>
  <si>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</si>
  <si>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</si>
  <si>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</si>
  <si>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</si>
  <si>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</si>
  <si>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</si>
  <si>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</si>
  <si>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</si>
  <si>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</si>
  <si>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</si>
  <si>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</si>
  <si>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</si>
  <si>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</si>
  <si>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</si>
  <si>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</si>
  <si>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</si>
  <si>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</si>
  <si>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</si>
  <si>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</si>
  <si>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</si>
  <si>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</si>
  <si>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</si>
  <si>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</si>
  <si>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</si>
  <si>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</si>
  <si>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</si>
  <si>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</si>
  <si>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</si>
  <si>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</si>
  <si>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</si>
  <si>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</si>
  <si>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</si>
  <si>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</si>
  <si>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</si>
  <si>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</si>
  <si>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</si>
  <si>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</si>
  <si>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</si>
  <si>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</si>
  <si>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</si>
  <si>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</si>
  <si>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</si>
  <si>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</si>
  <si>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</si>
  <si>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</si>
  <si>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</si>
  <si>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</si>
  <si>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</si>
  <si>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</si>
  <si>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</si>
  <si>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</si>
  <si>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</si>
  <si>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</si>
  <si>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</si>
  <si>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</si>
  <si>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</si>
  <si>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</si>
  <si>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</si>
  <si>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</si>
  <si>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</si>
  <si>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</si>
  <si>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</si>
  <si>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</si>
  <si>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</si>
  <si>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</si>
  <si>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</si>
  <si>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</si>
  <si>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</si>
  <si>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</si>
  <si>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</si>
  <si>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</si>
  <si>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</si>
  <si>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</si>
  <si>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</si>
  <si>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</si>
  <si>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</si>
  <si>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</si>
  <si>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</si>
  <si>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</si>
  <si>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</si>
  <si>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</si>
  <si>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</si>
  <si>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</si>
  <si>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</si>
  <si>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</si>
  <si>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</si>
  <si>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</si>
  <si>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</si>
  <si>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</si>
  <si>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</si>
  <si>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</si>
  <si>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</si>
  <si>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</si>
  <si>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</si>
  <si>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</si>
  <si>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</si>
  <si>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</si>
  <si>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</si>
  <si>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</si>
  <si>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</si>
  <si>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</si>
  <si>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</si>
  <si>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</si>
  <si>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</si>
  <si>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</si>
  <si>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</si>
  <si>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</si>
  <si>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</si>
  <si>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</si>
  <si>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</si>
  <si>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</si>
  <si>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</si>
  <si>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</si>
  <si>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</si>
  <si>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</si>
  <si>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</si>
  <si>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</si>
  <si>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</si>
  <si>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</si>
  <si>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</si>
  <si>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</si>
  <si>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</si>
  <si>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</si>
  <si>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</si>
  <si>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</si>
  <si>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</si>
  <si>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</si>
  <si>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</si>
  <si>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</si>
  <si>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</si>
  <si>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</si>
  <si>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</si>
  <si>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</si>
  <si>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</si>
  <si>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</si>
  <si>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</si>
  <si>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</si>
  <si>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</si>
  <si>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</si>
  <si>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</si>
  <si>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</si>
  <si>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</si>
  <si>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</si>
  <si>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</si>
  <si>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</si>
  <si>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</si>
  <si>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</si>
  <si>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</si>
  <si>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</si>
  <si>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</si>
  <si>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</si>
  <si>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</si>
  <si>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</si>
  <si>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</si>
  <si>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</si>
  <si>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</si>
  <si>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</si>
  <si>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</si>
  <si>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</si>
  <si>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</si>
  <si>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</si>
  <si>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</si>
  <si>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</si>
  <si>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</si>
  <si>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</si>
  <si>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</si>
  <si>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</si>
  <si>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</si>
  <si>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</si>
  <si>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</si>
  <si>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</si>
  <si>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</si>
  <si>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</si>
  <si>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</si>
  <si>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</si>
  <si>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</si>
  <si>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</si>
  <si>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</si>
  <si>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</si>
  <si>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</si>
  <si>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</si>
  <si>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</si>
  <si>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</si>
  <si>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</si>
  <si>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</si>
  <si>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</si>
  <si>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</si>
  <si>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</si>
  <si>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</si>
  <si>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</si>
  <si>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</si>
  <si>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</si>
  <si>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</si>
  <si>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</si>
  <si>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</si>
  <si>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</si>
  <si>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</si>
  <si>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</si>
  <si>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</si>
  <si>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</si>
  <si>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</si>
  <si>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</si>
  <si>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</si>
  <si>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</si>
  <si>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</si>
  <si>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</si>
  <si>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</si>
  <si>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</si>
  <si>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</si>
  <si>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</si>
  <si>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</si>
  <si>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</si>
  <si>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</si>
  <si>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</si>
  <si>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</si>
  <si>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</si>
  <si>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</si>
  <si>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</si>
  <si>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</si>
  <si>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</si>
  <si>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</si>
  <si>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</si>
  <si>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</si>
  <si>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</si>
  <si>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</si>
  <si>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</si>
  <si>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</si>
  <si>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</si>
  <si>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</si>
  <si>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</si>
  <si>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</si>
  <si>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</si>
  <si>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</si>
  <si>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</si>
  <si>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</si>
  <si>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</si>
  <si>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</si>
  <si>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</si>
  <si>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</si>
  <si>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</si>
  <si>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</si>
  <si>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</si>
  <si>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</si>
  <si>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</si>
  <si>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</si>
  <si>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</si>
  <si>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</si>
  <si>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</si>
  <si>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</si>
  <si>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</si>
  <si>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</si>
  <si>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</si>
  <si>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</si>
  <si>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</si>
  <si>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</si>
  <si>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</si>
  <si>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</si>
  <si>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</si>
  <si>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</si>
  <si>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</si>
  <si>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</si>
  <si>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</si>
  <si>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</si>
  <si>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</si>
  <si>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</si>
  <si>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</si>
  <si>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</si>
  <si>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</si>
  <si>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</si>
  <si>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</si>
  <si>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</si>
  <si>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</si>
  <si>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</si>
  <si>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</si>
  <si>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</si>
  <si>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</si>
  <si>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</si>
  <si>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</si>
  <si>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</si>
  <si>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</si>
  <si>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</si>
  <si>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</si>
  <si>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</si>
  <si>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</si>
  <si>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</si>
  <si>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</si>
  <si>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</si>
  <si>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</si>
  <si>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</si>
  <si>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</si>
  <si>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</si>
  <si>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</si>
  <si>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</si>
  <si>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</si>
  <si>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</si>
  <si>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</si>
  <si>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</si>
  <si>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</si>
  <si>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</si>
  <si>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</si>
  <si>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</si>
  <si>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</si>
  <si>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</si>
  <si>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</si>
  <si>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</si>
  <si>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</si>
  <si>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</si>
  <si>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</si>
  <si>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</si>
  <si>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</si>
  <si>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</si>
  <si>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</si>
  <si>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</si>
  <si>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</si>
  <si>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</si>
  <si>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</si>
  <si>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</si>
  <si>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</si>
  <si>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</si>
  <si>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</si>
  <si>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</si>
  <si>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</si>
  <si>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</si>
  <si>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</si>
  <si>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</si>
  <si>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</si>
  <si>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</si>
  <si>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</si>
  <si>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</si>
  <si>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</si>
  <si>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</si>
  <si>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</si>
  <si>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</si>
  <si>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</si>
  <si>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</si>
  <si>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</si>
  <si>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</si>
  <si>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</si>
  <si>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</si>
  <si>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</si>
  <si>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</si>
  <si>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</si>
  <si>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</si>
  <si>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</si>
  <si>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</si>
  <si>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</si>
  <si>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</si>
  <si>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</si>
  <si>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</si>
  <si>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</si>
  <si>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</si>
  <si>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</si>
  <si>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</si>
  <si>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</si>
  <si>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</si>
  <si>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</si>
  <si>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</si>
  <si>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</si>
  <si>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</si>
  <si>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</si>
  <si>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</si>
  <si>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</si>
  <si>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</si>
  <si>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</si>
  <si>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</si>
  <si>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</si>
  <si>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</si>
  <si>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</si>
  <si>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</si>
  <si>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</si>
  <si>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</si>
  <si>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</si>
  <si>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</si>
  <si>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</si>
  <si>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</si>
  <si>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</si>
  <si>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</si>
  <si>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</si>
  <si>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</si>
  <si>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</si>
  <si>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</si>
  <si>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</si>
  <si>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</si>
  <si>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</si>
  <si>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</si>
  <si>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</si>
  <si>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</si>
  <si>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</si>
  <si>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</si>
  <si>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</si>
  <si>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</si>
  <si>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</si>
  <si>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</si>
  <si>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</si>
  <si>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</si>
  <si>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</si>
  <si>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</si>
  <si>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</si>
  <si>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</si>
  <si>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</si>
  <si>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</si>
  <si>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</si>
  <si>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</si>
  <si>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</si>
  <si>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</si>
  <si>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</si>
  <si>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</si>
  <si>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</si>
  <si>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</si>
  <si>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</si>
  <si>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</si>
  <si>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</si>
  <si>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</si>
  <si>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</si>
  <si>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</si>
  <si>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</si>
  <si>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</si>
  <si>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</si>
  <si>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</si>
  <si>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</si>
  <si>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</si>
  <si>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</si>
  <si>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</si>
  <si>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</si>
  <si>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</si>
  <si>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</si>
  <si>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</si>
  <si>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</si>
  <si>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</si>
  <si>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</si>
  <si>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</si>
  <si>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</si>
  <si>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</si>
  <si>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</si>
  <si>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</si>
  <si>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</si>
  <si>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</si>
  <si>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</si>
  <si>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</si>
  <si>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</si>
  <si>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</si>
  <si>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</si>
  <si>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</si>
  <si>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</si>
  <si>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</si>
  <si>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</si>
  <si>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</si>
  <si>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</si>
  <si>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</si>
  <si>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</si>
  <si>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</si>
  <si>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</si>
  <si>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</si>
  <si>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</si>
  <si>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</si>
  <si>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</si>
  <si>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</si>
  <si>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</si>
  <si>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</si>
  <si>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</si>
  <si>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</si>
  <si>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</si>
  <si>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</si>
  <si>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</si>
  <si>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</si>
  <si>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</si>
  <si>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</si>
  <si>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</si>
  <si>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</si>
  <si>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</si>
  <si>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</si>
  <si>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</si>
  <si>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</si>
  <si>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</si>
  <si>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</si>
  <si>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</si>
  <si>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</si>
  <si>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</si>
  <si>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</si>
  <si>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</si>
  <si>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</si>
  <si>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</si>
  <si>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</si>
  <si>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</si>
  <si>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</si>
  <si>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</si>
  <si>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</si>
  <si>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</si>
  <si>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</si>
  <si>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</si>
  <si>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</si>
  <si>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</si>
  <si>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</si>
  <si>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</si>
  <si>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</si>
  <si>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</si>
  <si>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</si>
  <si>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</si>
  <si>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</si>
  <si>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</si>
  <si>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</si>
  <si>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</si>
  <si>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</si>
  <si>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</si>
  <si>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</si>
  <si>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</si>
  <si>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</si>
  <si>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</si>
  <si>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</si>
  <si>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</si>
  <si>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</si>
  <si>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</si>
  <si>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</si>
  <si>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</si>
  <si>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</si>
  <si>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</si>
  <si>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</si>
  <si>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</si>
  <si>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</si>
  <si>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</si>
  <si>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</si>
  <si>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</si>
  <si>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</si>
  <si>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</si>
  <si>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</si>
  <si>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</si>
  <si>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</si>
  <si>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</si>
  <si>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</si>
  <si>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</si>
  <si>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</si>
  <si>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</si>
  <si>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</si>
  <si>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</si>
  <si>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</si>
  <si>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</si>
  <si>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</si>
  <si>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</si>
  <si>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</si>
  <si>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</si>
  <si>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</si>
  <si>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</si>
  <si>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</si>
  <si>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</si>
  <si>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</si>
  <si>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</si>
  <si>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</si>
  <si>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</si>
  <si>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</si>
  <si>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</si>
  <si>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</si>
  <si>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</si>
  <si>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</si>
  <si>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</si>
  <si>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</si>
  <si>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</si>
  <si>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</si>
  <si>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</si>
  <si>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</si>
  <si>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</si>
  <si>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</si>
  <si>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</si>
  <si>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</si>
  <si>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</si>
  <si>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</si>
  <si>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</si>
  <si>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</si>
  <si>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</si>
  <si>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</si>
  <si>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</si>
  <si>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</si>
  <si>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</si>
  <si>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</si>
  <si>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</si>
  <si>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</si>
  <si>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</si>
  <si>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</si>
  <si>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</si>
  <si>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</si>
  <si>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</si>
  <si>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</si>
  <si>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</si>
  <si>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</si>
  <si>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</si>
  <si>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</si>
  <si>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</si>
  <si>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</si>
  <si>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</si>
  <si>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</si>
  <si>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</si>
  <si>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</si>
  <si>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</si>
  <si>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</si>
  <si>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</si>
  <si>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</si>
  <si>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</si>
  <si>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</si>
  <si>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</si>
  <si>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</si>
  <si>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</si>
  <si>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</si>
  <si>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</si>
  <si>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</si>
  <si>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</si>
  <si>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</si>
  <si>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</si>
  <si>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</si>
  <si>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</si>
  <si>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</si>
  <si>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</si>
  <si>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</si>
  <si>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</si>
  <si>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</si>
  <si>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</si>
  <si>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</si>
  <si>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</si>
  <si>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</si>
  <si>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</si>
  <si>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</si>
  <si>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</si>
  <si>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</si>
  <si>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</si>
  <si>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</si>
  <si>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</si>
  <si>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</si>
  <si>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</si>
  <si>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</si>
  <si>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</si>
  <si>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</si>
  <si>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</si>
  <si>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</si>
  <si>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</si>
  <si>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</si>
  <si>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</si>
  <si>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</si>
  <si>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</si>
  <si>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</si>
  <si>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</si>
  <si>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</si>
  <si>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</si>
  <si>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</si>
  <si>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</si>
  <si>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</si>
  <si>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</si>
  <si>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</si>
  <si>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</si>
  <si>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</si>
  <si>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</si>
  <si>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</si>
  <si>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</si>
  <si>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</si>
  <si>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</si>
  <si>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</si>
  <si>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</si>
  <si>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</si>
  <si>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</si>
  <si>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</si>
  <si>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</si>
  <si>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</si>
  <si>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</si>
  <si>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</si>
  <si>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</si>
  <si>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</si>
  <si>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</si>
  <si>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</si>
  <si>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</si>
  <si>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</si>
  <si>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</si>
  <si>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</si>
  <si>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</si>
  <si>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</si>
  <si>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</si>
  <si>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</si>
  <si>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</si>
  <si>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</si>
  <si>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</si>
  <si>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</si>
  <si>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</si>
  <si>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</si>
  <si>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</si>
  <si>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</si>
  <si>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</si>
  <si>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</si>
  <si>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</si>
  <si>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</si>
  <si>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</si>
  <si>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</si>
  <si>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</si>
  <si>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</si>
  <si>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</si>
  <si>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</si>
  <si>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</si>
  <si>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</si>
  <si>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</si>
  <si>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</si>
  <si>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</si>
  <si>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</si>
  <si>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</si>
  <si>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</si>
  <si>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</si>
  <si>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</si>
  <si>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</si>
  <si>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</si>
  <si>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</si>
  <si>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</si>
  <si>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</si>
  <si>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</si>
  <si>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</si>
  <si>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</si>
  <si>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</si>
  <si>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</si>
  <si>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</si>
  <si>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</si>
  <si>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</si>
  <si>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</si>
  <si>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</si>
  <si>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</si>
  <si>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</si>
  <si>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</si>
  <si>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</si>
  <si>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</si>
  <si>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</si>
  <si>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</si>
  <si>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</si>
  <si>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</si>
  <si>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</si>
  <si>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</si>
  <si>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</si>
  <si>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</si>
  <si>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</si>
  <si>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</si>
  <si>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</si>
  <si>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</si>
  <si>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</si>
  <si>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</si>
  <si>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</si>
  <si>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</si>
  <si>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</si>
  <si>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</si>
  <si>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</si>
  <si>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</si>
  <si>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</si>
  <si>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</si>
  <si>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</si>
  <si>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</si>
  <si>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</si>
  <si>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</si>
  <si>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</si>
  <si>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</si>
  <si>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</si>
  <si>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</si>
  <si>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</si>
  <si>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</si>
  <si>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</si>
  <si>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</si>
  <si>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</si>
  <si>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</si>
  <si>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</si>
  <si>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</si>
  <si>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</si>
  <si>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</si>
  <si>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</si>
  <si>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</si>
  <si>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</si>
  <si>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</si>
  <si>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</si>
  <si>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</si>
  <si>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</si>
  <si>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</si>
  <si>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</si>
  <si>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</si>
  <si>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</si>
  <si>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</si>
  <si>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</si>
  <si>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</si>
  <si>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</si>
  <si>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</si>
  <si>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</si>
  <si>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</si>
  <si>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</si>
  <si>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</si>
  <si>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</si>
  <si>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</si>
  <si>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</si>
  <si>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</si>
  <si>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</si>
  <si>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</si>
  <si>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</si>
  <si>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</si>
  <si>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</si>
  <si>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</si>
  <si>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</si>
  <si>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</si>
  <si>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</si>
  <si>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</si>
  <si>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</si>
  <si>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</si>
  <si>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</si>
  <si>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</si>
  <si>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</si>
  <si>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</si>
  <si>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</si>
  <si>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</si>
  <si>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</si>
  <si>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</si>
  <si>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</si>
  <si>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</si>
  <si>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</si>
  <si>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</si>
  <si>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</si>
  <si>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</si>
  <si>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</si>
  <si>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</si>
  <si>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</si>
  <si>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</si>
  <si>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</si>
  <si>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</si>
  <si>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</si>
  <si>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</si>
  <si>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</si>
  <si>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</si>
  <si>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</si>
  <si>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</si>
  <si>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</si>
  <si>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</si>
  <si>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</si>
  <si>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</si>
  <si>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</si>
  <si>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</si>
  <si>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</si>
  <si>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</si>
  <si>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</si>
  <si>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</si>
  <si>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</si>
  <si>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</si>
  <si>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</si>
  <si>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</si>
  <si>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</si>
  <si>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</si>
  <si>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</si>
  <si>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</si>
  <si>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</si>
  <si>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</si>
  <si>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</si>
  <si>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</si>
  <si>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</si>
  <si>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</si>
  <si>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</si>
  <si>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</si>
  <si>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</si>
  <si>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</si>
  <si>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</si>
  <si>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</si>
  <si>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</si>
  <si>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</si>
  <si>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</si>
  <si>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</si>
  <si>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</si>
  <si>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</si>
  <si>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</si>
  <si>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</si>
  <si>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</si>
  <si>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</si>
  <si>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</si>
  <si>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</si>
  <si>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</si>
  <si>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</si>
  <si>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</si>
  <si>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</si>
  <si>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</si>
  <si>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</si>
  <si>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</si>
  <si>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</si>
  <si>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</si>
  <si>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</si>
  <si>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</si>
  <si>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</si>
  <si>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</si>
  <si>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</si>
  <si>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</si>
  <si>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</si>
  <si>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</si>
  <si>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</si>
  <si>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</si>
  <si>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</si>
  <si>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</si>
  <si>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</si>
  <si>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</si>
  <si>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</si>
  <si>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</si>
  <si>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</si>
  <si>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</si>
  <si>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</si>
  <si>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</si>
  <si>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</si>
  <si>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</si>
  <si>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</si>
  <si>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</si>
  <si>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</si>
  <si>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</si>
  <si>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</si>
  <si>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</si>
  <si>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</si>
  <si>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</si>
  <si>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</si>
  <si>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</si>
  <si>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</si>
  <si>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</si>
  <si>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</si>
  <si>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</si>
  <si>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</si>
  <si>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</si>
  <si>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</si>
  <si>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</si>
  <si>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</si>
  <si>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</si>
  <si>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</si>
  <si>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</si>
  <si>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</si>
  <si>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</si>
  <si>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</si>
  <si>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</si>
  <si>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</si>
  <si>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</si>
  <si>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</si>
  <si>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</si>
  <si>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</si>
  <si>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</si>
  <si>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</si>
  <si>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</si>
  <si>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</si>
  <si>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</si>
  <si>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</si>
  <si>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</si>
  <si>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</si>
  <si>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</si>
  <si>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</si>
  <si>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</si>
  <si>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</si>
  <si>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</si>
  <si>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</si>
  <si>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</si>
  <si>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</si>
  <si>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</si>
  <si>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</si>
  <si>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</si>
  <si>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</si>
  <si>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</si>
  <si>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</si>
  <si>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</si>
  <si>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</si>
  <si>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</si>
  <si>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</si>
  <si>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</si>
  <si>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</si>
  <si>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</si>
  <si>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</si>
  <si>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</si>
  <si>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</si>
  <si>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</si>
  <si>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</si>
  <si>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</si>
  <si>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</si>
  <si>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</si>
  <si>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</si>
  <si>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</si>
  <si>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</si>
  <si>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</si>
  <si>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</si>
  <si>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</si>
  <si>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</si>
  <si>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</si>
  <si>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</si>
  <si>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</si>
  <si>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</si>
  <si>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</si>
  <si>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</si>
  <si>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</si>
  <si>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</si>
  <si>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</si>
  <si>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</si>
  <si>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</si>
  <si>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</si>
  <si>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</si>
  <si>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</si>
  <si>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</si>
  <si>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</si>
  <si>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</si>
  <si>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</si>
  <si>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</si>
  <si>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</si>
  <si>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</si>
  <si>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</si>
  <si>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</si>
  <si>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</si>
  <si>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</si>
  <si>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</si>
  <si>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</si>
  <si>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</si>
  <si>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</si>
  <si>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</si>
  <si>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</si>
  <si>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</si>
  <si>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</si>
  <si>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</si>
  <si>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</si>
  <si>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</si>
  <si>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</si>
  <si>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</si>
  <si>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</si>
  <si>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</si>
  <si>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</si>
  <si>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</si>
  <si>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</si>
  <si>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</si>
  <si>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</si>
  <si>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</si>
  <si>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</si>
  <si>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</si>
  <si>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</si>
  <si>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</si>
  <si>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</si>
  <si>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</si>
  <si>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</si>
  <si>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</si>
  <si>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</si>
  <si>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</si>
  <si>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</si>
  <si>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</si>
  <si>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</si>
  <si>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</si>
  <si>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</si>
  <si>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</si>
  <si>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</si>
  <si>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</si>
  <si>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</si>
  <si>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</si>
  <si>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</si>
  <si>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</si>
  <si>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</si>
  <si>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</si>
  <si>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</si>
  <si>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</si>
  <si>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</si>
  <si>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</si>
  <si>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</si>
  <si>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</si>
  <si>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</si>
  <si>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</si>
  <si>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</si>
  <si>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</si>
  <si>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</si>
  <si>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</si>
  <si>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</si>
  <si>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</si>
  <si>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</si>
  <si>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</si>
  <si>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</si>
  <si>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</si>
  <si>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</si>
  <si>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</si>
  <si>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</si>
  <si>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</si>
  <si>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</si>
  <si>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</si>
  <si>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</si>
  <si>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</si>
  <si>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</si>
  <si>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</si>
  <si>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</si>
  <si>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</si>
  <si>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</si>
  <si>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</si>
  <si>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</si>
  <si>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</si>
  <si>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</si>
  <si>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</si>
  <si>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</si>
  <si>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</si>
  <si>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</si>
  <si>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</si>
  <si>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</si>
  <si>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</si>
  <si>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</si>
  <si>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</si>
  <si>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</si>
  <si>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</si>
  <si>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</si>
  <si>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</si>
  <si>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</si>
  <si>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</si>
  <si>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</si>
  <si>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</si>
  <si>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</si>
  <si>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</si>
  <si>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</si>
  <si>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</si>
  <si>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</si>
  <si>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</si>
  <si>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</si>
  <si>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</si>
  <si>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</si>
  <si>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</si>
  <si>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</si>
  <si>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</si>
  <si>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</si>
  <si>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</si>
  <si>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</si>
  <si>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</si>
  <si>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</si>
  <si>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</si>
  <si>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</si>
  <si>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</si>
  <si>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</si>
  <si>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</si>
  <si>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</si>
  <si>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</si>
  <si>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</si>
  <si>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</si>
  <si>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</si>
  <si>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</si>
  <si>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</si>
  <si>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</si>
  <si>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</si>
  <si>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</si>
  <si>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</si>
  <si>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</si>
  <si>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</si>
  <si>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</si>
  <si>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</si>
  <si>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</si>
  <si>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</si>
  <si>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</si>
  <si>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</si>
  <si>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</si>
  <si>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</si>
  <si>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</si>
  <si>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</si>
  <si>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</si>
  <si>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</si>
  <si>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</si>
  <si>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</si>
  <si>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</si>
  <si>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</si>
  <si>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</si>
  <si>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</si>
  <si>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</si>
  <si>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</si>
  <si>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</si>
  <si>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</si>
  <si>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</si>
  <si>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</si>
  <si>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</si>
  <si>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</si>
  <si>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</si>
  <si>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</si>
  <si>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</si>
  <si>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</si>
  <si>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</si>
  <si>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</si>
  <si>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</si>
  <si>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</si>
  <si>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</si>
  <si>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</si>
  <si>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</si>
  <si>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</si>
  <si>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</si>
  <si>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</si>
  <si>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</si>
  <si>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</si>
  <si>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</si>
  <si>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</si>
  <si>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</si>
  <si>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</si>
  <si>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</si>
  <si>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</si>
  <si>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</si>
  <si>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</si>
  <si>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</si>
  <si>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</si>
  <si>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</si>
  <si>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</si>
  <si>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</si>
  <si>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</si>
  <si>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</si>
  <si>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</si>
  <si>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</si>
  <si>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</si>
  <si>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</si>
  <si>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</si>
  <si>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</si>
  <si>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</si>
  <si>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</si>
  <si>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</si>
  <si>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</si>
  <si>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</si>
  <si>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</si>
  <si>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</si>
  <si>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</si>
  <si>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</si>
  <si>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</si>
  <si>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</si>
  <si>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</si>
  <si>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</si>
  <si>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</si>
  <si>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</si>
  <si>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</si>
  <si>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</si>
  <si>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</si>
  <si>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</si>
  <si>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</si>
  <si>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</si>
  <si>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</si>
  <si>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</si>
  <si>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</si>
  <si>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</si>
  <si>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</si>
  <si>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</si>
  <si>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</si>
  <si>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</si>
  <si>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</si>
  <si>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</si>
  <si>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</si>
  <si>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</si>
  <si>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</si>
  <si>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</si>
  <si>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</si>
  <si>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</si>
  <si>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</si>
  <si>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</si>
  <si>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</si>
  <si>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</si>
  <si>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</si>
  <si>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</si>
  <si>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</si>
  <si>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</si>
  <si>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</si>
  <si>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</si>
  <si>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</si>
  <si>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</si>
  <si>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</si>
  <si>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</si>
  <si>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</si>
  <si>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</si>
  <si>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</si>
  <si>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</si>
  <si>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</si>
  <si>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</si>
  <si>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</si>
  <si>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</si>
  <si>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</si>
  <si>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</si>
  <si>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</si>
  <si>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</si>
  <si>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</si>
  <si>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</si>
  <si>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</si>
  <si>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</si>
  <si>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</si>
  <si>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</si>
  <si>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</si>
  <si>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</si>
  <si>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</si>
  <si>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</si>
  <si>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</si>
  <si>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</si>
  <si>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</si>
  <si>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</si>
  <si>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</si>
  <si>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</si>
  <si>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</si>
  <si>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</si>
  <si>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</si>
  <si>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</si>
  <si>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</si>
  <si>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</si>
  <si>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</si>
  <si>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</si>
  <si>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</si>
  <si>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</si>
  <si>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</si>
  <si>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</si>
  <si>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</si>
  <si>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</si>
  <si>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</si>
  <si>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</si>
  <si>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</si>
  <si>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</si>
  <si>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</si>
  <si>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</si>
  <si>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</si>
  <si>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</si>
  <si>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</si>
  <si>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</si>
  <si>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</si>
  <si>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</si>
  <si>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</si>
  <si>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</si>
  <si>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</si>
  <si>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</si>
  <si>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</si>
  <si>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</si>
  <si>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</si>
  <si>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</si>
  <si>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</si>
  <si>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</si>
  <si>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</si>
  <si>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</si>
  <si>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</si>
  <si>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</si>
  <si>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</si>
  <si>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</si>
  <si>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</si>
  <si>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</si>
  <si>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</si>
  <si>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</si>
  <si>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</si>
  <si>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</si>
  <si>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</si>
  <si>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</si>
  <si>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</si>
  <si>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</si>
  <si>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</si>
  <si>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</si>
  <si>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</si>
  <si>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</si>
  <si>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</si>
  <si>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</si>
  <si>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</si>
  <si>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</si>
  <si>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</si>
  <si>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</si>
  <si>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</si>
  <si>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</si>
  <si>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</si>
  <si>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</si>
  <si>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</si>
  <si>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</si>
  <si>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</si>
  <si>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</si>
  <si>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</si>
  <si>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</si>
  <si>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</si>
  <si>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</si>
  <si>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</si>
  <si>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</si>
  <si>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</si>
  <si>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</si>
  <si>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</si>
  <si>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</si>
  <si>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</si>
  <si>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</si>
  <si>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</si>
  <si>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</si>
  <si>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</si>
  <si>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</si>
  <si>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</si>
  <si>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</si>
  <si>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</si>
  <si>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</si>
  <si>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</si>
  <si>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</si>
  <si>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</si>
  <si>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</si>
  <si>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</si>
  <si>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</si>
  <si>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</si>
  <si>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</si>
  <si>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</si>
  <si>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</si>
  <si>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</si>
  <si>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</si>
  <si>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</si>
  <si>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</si>
  <si>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</si>
  <si>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</si>
  <si>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</si>
  <si>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</si>
  <si>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</si>
  <si>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</si>
  <si>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</si>
  <si>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</si>
  <si>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</si>
  <si>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</si>
  <si>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</si>
  <si>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</si>
  <si>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</si>
  <si>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</si>
  <si>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</si>
  <si>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</si>
  <si>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</si>
  <si>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</si>
  <si>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</si>
  <si>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</si>
  <si>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</si>
  <si>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</si>
  <si>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</si>
  <si>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</si>
  <si>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</si>
  <si>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</si>
  <si>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</si>
  <si>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</si>
  <si>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</si>
  <si>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</si>
  <si>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</si>
  <si>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</si>
  <si>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</si>
  <si>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</si>
  <si>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</si>
  <si>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</si>
  <si>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</si>
  <si>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</si>
  <si>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</si>
  <si>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</si>
  <si>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</si>
  <si>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</si>
  <si>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</si>
  <si>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</si>
  <si>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</si>
  <si>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</si>
  <si>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</si>
  <si>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</si>
  <si>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</si>
  <si>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</si>
  <si>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</si>
  <si>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</si>
  <si>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</si>
  <si>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</si>
  <si>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</si>
  <si>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</si>
  <si>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</si>
  <si>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</si>
  <si>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</si>
  <si>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</si>
  <si>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</si>
  <si>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</si>
  <si>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</si>
  <si>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</si>
  <si>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</si>
  <si>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</si>
  <si>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</si>
  <si>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</si>
  <si>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</si>
  <si>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</si>
  <si>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</si>
  <si>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</si>
  <si>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</si>
  <si>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</si>
  <si>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</si>
  <si>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</si>
  <si>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</si>
  <si>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</si>
  <si>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</si>
  <si>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</si>
  <si>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</si>
  <si>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</si>
  <si>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</si>
  <si>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</si>
  <si>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</si>
  <si>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</si>
  <si>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</si>
  <si>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</si>
  <si>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</si>
  <si>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</si>
  <si>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</si>
  <si>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</si>
  <si>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</si>
  <si>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</si>
  <si>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</si>
  <si>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</si>
  <si>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</si>
  <si>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</si>
  <si>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</si>
  <si>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</si>
  <si>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</si>
  <si>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</si>
  <si>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</si>
  <si>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</si>
  <si>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</si>
  <si>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</si>
  <si>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</si>
  <si>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</si>
  <si>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</si>
  <si>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</si>
  <si>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</si>
  <si>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</si>
  <si>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</si>
  <si>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</si>
  <si>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</si>
  <si>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</si>
  <si>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</si>
  <si>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</si>
  <si>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</si>
  <si>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</si>
  <si>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</si>
  <si>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</si>
  <si>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</si>
  <si>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</si>
  <si>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</si>
  <si>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</si>
  <si>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</si>
  <si>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</si>
  <si>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</si>
  <si>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</si>
  <si>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</si>
  <si>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</si>
  <si>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</si>
  <si>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</si>
  <si>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</si>
  <si>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</si>
  <si>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</si>
  <si>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</si>
  <si>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</si>
  <si>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</si>
  <si>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</si>
  <si>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</si>
  <si>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</si>
  <si>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</si>
  <si>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</si>
  <si>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</si>
  <si>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</si>
  <si>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</si>
  <si>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</si>
  <si>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</si>
  <si>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</si>
  <si>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</si>
  <si>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</si>
  <si>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</si>
  <si>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</si>
  <si>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</si>
  <si>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</si>
  <si>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</si>
  <si>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</si>
  <si>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</si>
  <si>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</si>
  <si>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</si>
  <si>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</si>
  <si>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</si>
  <si>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</si>
  <si>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</si>
  <si>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</si>
  <si>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</si>
  <si>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</si>
  <si>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</si>
  <si>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</si>
  <si>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</si>
  <si>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</si>
  <si>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</si>
  <si>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</si>
  <si>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</si>
  <si>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</si>
  <si>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</si>
  <si>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</si>
  <si>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</si>
  <si>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</si>
  <si>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</si>
  <si>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</si>
  <si>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</si>
  <si>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</si>
  <si>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</si>
  <si>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</si>
  <si>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</si>
  <si>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</si>
  <si>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</si>
  <si>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</si>
  <si>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</si>
  <si>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</si>
  <si>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</si>
  <si>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</si>
  <si>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</si>
  <si>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</si>
  <si>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</si>
  <si>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</si>
  <si>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</si>
  <si>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</si>
  <si>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</si>
  <si>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</si>
  <si>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</si>
  <si>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</si>
  <si>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</si>
  <si>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</si>
  <si>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</si>
  <si>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</si>
  <si>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</si>
  <si>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</si>
  <si>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</si>
  <si>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</si>
  <si>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</si>
  <si>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</si>
  <si>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</si>
  <si>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</si>
  <si>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</si>
  <si>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</si>
  <si>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</si>
  <si>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</si>
  <si>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</si>
  <si>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</si>
  <si>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</si>
  <si>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</si>
  <si>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</si>
  <si>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</si>
  <si>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</si>
  <si>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</si>
  <si>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</si>
  <si>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</si>
  <si>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</si>
  <si>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</si>
  <si>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</si>
  <si>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</si>
  <si>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</si>
  <si>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</si>
  <si>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</si>
  <si>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</si>
  <si>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</si>
  <si>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</si>
  <si>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</si>
  <si>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</si>
  <si>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</si>
  <si>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</si>
  <si>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</si>
  <si>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</si>
  <si>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</si>
  <si>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</si>
  <si>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</si>
  <si>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</si>
  <si>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</si>
  <si>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</si>
  <si>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</si>
  <si>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</si>
  <si>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</si>
  <si>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</si>
  <si>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</si>
  <si>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</si>
  <si>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</si>
  <si>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</si>
  <si>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</si>
  <si>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</si>
  <si>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</si>
  <si>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</si>
  <si>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</si>
  <si>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</si>
  <si>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</si>
  <si>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</si>
  <si>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</si>
  <si>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</si>
  <si>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</si>
  <si>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</si>
  <si>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</si>
  <si>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</si>
  <si>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</si>
  <si>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</si>
  <si>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</si>
  <si>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</si>
  <si>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</si>
  <si>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</si>
  <si>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</si>
  <si>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</si>
  <si>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</si>
  <si>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</si>
  <si>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</si>
  <si>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</si>
  <si>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</si>
  <si>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</si>
  <si>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</si>
  <si>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</si>
  <si>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</si>
  <si>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</si>
  <si>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</si>
  <si>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</si>
  <si>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</si>
  <si>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</si>
  <si>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</si>
  <si>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</si>
  <si>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</si>
  <si>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</si>
  <si>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</si>
  <si>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</si>
  <si>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</si>
  <si>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</si>
  <si>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</si>
  <si>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</si>
  <si>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</si>
  <si>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</si>
  <si>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</si>
  <si>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</si>
  <si>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</si>
  <si>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</si>
  <si>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</si>
  <si>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</si>
  <si>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</si>
  <si>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</si>
  <si>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</si>
  <si>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</si>
  <si>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</si>
  <si>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</si>
  <si>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</si>
  <si>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</si>
  <si>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</si>
  <si>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</si>
  <si>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</si>
  <si>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</si>
  <si>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</si>
  <si>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</si>
  <si>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</si>
  <si>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</si>
  <si>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</si>
  <si>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</si>
  <si>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</si>
  <si>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</si>
  <si>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</si>
  <si>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</si>
  <si>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</si>
  <si>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</si>
  <si>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</si>
  <si>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</si>
  <si>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</si>
  <si>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</si>
  <si>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</si>
  <si>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</si>
  <si>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</si>
  <si>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</si>
  <si>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</si>
  <si>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</si>
  <si>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</si>
  <si>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</si>
  <si>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</si>
  <si>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</si>
  <si>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</si>
  <si>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</si>
  <si>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</si>
  <si>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</si>
  <si>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</si>
  <si>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</si>
  <si>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</si>
  <si>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</si>
  <si>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</si>
  <si>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</si>
  <si>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</si>
  <si>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</si>
  <si>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</si>
  <si>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</si>
  <si>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</si>
  <si>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</si>
  <si>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</si>
  <si>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</si>
  <si>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</si>
  <si>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</si>
  <si>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</si>
  <si>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</si>
  <si>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</si>
  <si>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</si>
  <si>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</si>
  <si>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</si>
  <si>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</si>
  <si>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</si>
  <si>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</si>
  <si>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</si>
  <si>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</si>
  <si>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</si>
  <si>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</si>
  <si>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</si>
  <si>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</si>
  <si>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</si>
  <si>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</si>
  <si>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</si>
  <si>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</si>
  <si>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</si>
  <si>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</si>
  <si>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</si>
  <si>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</si>
  <si>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</si>
  <si>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</si>
  <si>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</si>
  <si>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</si>
  <si>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</si>
  <si>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</si>
  <si>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</si>
  <si>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</si>
  <si>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</si>
  <si>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</si>
  <si>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</si>
  <si>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</si>
  <si>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</si>
  <si>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</si>
  <si>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</si>
  <si>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</si>
  <si>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</si>
  <si>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</si>
  <si>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</si>
  <si>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</si>
  <si>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</si>
  <si>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</si>
  <si>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</si>
  <si>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</si>
  <si>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</si>
  <si>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</si>
  <si>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</si>
  <si>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</si>
  <si>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</si>
  <si>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</si>
  <si>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</si>
  <si>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</si>
  <si>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</si>
  <si>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</si>
  <si>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</si>
  <si>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</si>
  <si>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</si>
  <si>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</si>
  <si>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</si>
  <si>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</si>
  <si>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</si>
  <si>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</si>
  <si>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</si>
  <si>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</si>
  <si>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</si>
  <si>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</si>
  <si>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</si>
  <si>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</si>
  <si>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</si>
  <si>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</si>
  <si>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</si>
  <si>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</si>
  <si>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</si>
  <si>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</si>
  <si>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</si>
  <si>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</si>
  <si>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</si>
  <si>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</si>
  <si>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</si>
  <si>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</si>
  <si>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</si>
  <si>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</si>
  <si>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</si>
  <si>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</si>
  <si>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</si>
  <si>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</si>
  <si>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</si>
  <si>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</si>
  <si>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</si>
  <si>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</si>
  <si>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</si>
  <si>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</si>
  <si>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</si>
  <si>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</si>
  <si>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</si>
  <si>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</si>
  <si>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</si>
  <si>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</si>
  <si>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</si>
  <si>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</si>
  <si>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</si>
  <si>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</si>
  <si>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</si>
  <si>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</si>
  <si>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</si>
  <si>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</si>
  <si>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</si>
  <si>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</si>
  <si>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</si>
  <si>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</si>
  <si>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</si>
  <si>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</si>
  <si>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</si>
  <si>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</si>
  <si>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</si>
  <si>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</si>
  <si>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</si>
  <si>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</si>
  <si>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</si>
  <si>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</si>
  <si>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</si>
  <si>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</si>
  <si>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</si>
  <si>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</si>
  <si>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</si>
  <si>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</si>
  <si>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</si>
  <si>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</si>
  <si>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</si>
  <si>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</si>
  <si>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</si>
  <si>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</si>
  <si>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</si>
  <si>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</si>
  <si>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</si>
  <si>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</si>
  <si>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</si>
  <si>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</si>
  <si>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</si>
  <si>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</si>
  <si>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</si>
  <si>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</si>
  <si>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</si>
  <si>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</si>
  <si>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</si>
  <si>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</si>
  <si>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</si>
  <si>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</si>
  <si>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</si>
  <si>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</si>
  <si>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</si>
  <si>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</si>
  <si>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</si>
  <si>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</si>
  <si>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</si>
  <si>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</si>
  <si>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</si>
  <si>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</si>
  <si>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</si>
  <si>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</si>
  <si>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</si>
  <si>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</si>
  <si>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</si>
  <si>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</si>
  <si>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</si>
  <si>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</si>
  <si>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</si>
  <si>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</si>
  <si>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</si>
  <si>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</si>
  <si>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</si>
  <si>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</si>
  <si>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</si>
  <si>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</si>
  <si>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</si>
  <si>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</si>
  <si>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</si>
  <si>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</si>
  <si>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</si>
  <si>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</si>
  <si>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</si>
  <si>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</si>
  <si>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</si>
  <si>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</si>
  <si>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</si>
  <si>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</si>
  <si>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</si>
  <si>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</si>
  <si>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</si>
  <si>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</si>
  <si>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</si>
  <si>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</si>
  <si>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</si>
  <si>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</si>
  <si>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</si>
  <si>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</si>
  <si>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</si>
  <si>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</si>
  <si>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</si>
  <si>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</si>
  <si>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</si>
  <si>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</si>
  <si>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</si>
  <si>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</si>
  <si>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</si>
  <si>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</si>
  <si>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</si>
  <si>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</si>
  <si>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</si>
  <si>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</si>
  <si>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</si>
  <si>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</si>
  <si>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</si>
  <si>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</si>
  <si>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</si>
  <si>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</si>
  <si>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</si>
  <si>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</si>
  <si>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</si>
  <si>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</si>
  <si>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</si>
  <si>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</si>
  <si>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</si>
  <si>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</si>
  <si>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</si>
  <si>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</si>
  <si>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</si>
  <si>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</si>
  <si>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</si>
  <si>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</si>
  <si>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</si>
  <si>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</si>
  <si>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</si>
  <si>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</si>
  <si>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</si>
  <si>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</si>
  <si>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</si>
  <si>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</si>
  <si>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</si>
  <si>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</si>
  <si>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</si>
  <si>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</si>
  <si>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</si>
  <si>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</si>
  <si>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</si>
  <si>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</si>
  <si>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</si>
  <si>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</si>
  <si>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</si>
  <si>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</si>
  <si>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</si>
  <si>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</si>
  <si>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</si>
  <si>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</si>
  <si>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</si>
  <si>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</si>
  <si>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</si>
  <si>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</si>
  <si>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</si>
  <si>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</si>
  <si>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</si>
  <si>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</si>
  <si>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</si>
  <si>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</si>
  <si>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</si>
  <si>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</si>
  <si>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</si>
  <si>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</si>
  <si>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</si>
  <si>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</si>
  <si>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</si>
  <si>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</si>
  <si>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</si>
  <si>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</si>
  <si>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</si>
  <si>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</si>
  <si>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</si>
  <si>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</si>
  <si>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</si>
  <si>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</si>
  <si>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</si>
  <si>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</si>
  <si>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</si>
  <si>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</si>
  <si>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</si>
  <si>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</si>
  <si>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</si>
  <si>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</si>
  <si>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</si>
  <si>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</si>
  <si>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</si>
  <si>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</si>
  <si>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</si>
  <si>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</si>
  <si>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</si>
  <si>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</si>
  <si>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</si>
  <si>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</si>
  <si>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</si>
  <si>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</si>
  <si>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</si>
  <si>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</si>
  <si>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</si>
  <si>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</si>
  <si>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</si>
  <si>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</si>
  <si>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</si>
  <si>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</si>
  <si>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</si>
  <si>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</si>
  <si>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</si>
  <si>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</si>
  <si>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</si>
  <si>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</si>
  <si>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</si>
  <si>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</si>
  <si>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</si>
  <si>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</si>
  <si>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</si>
  <si>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</si>
  <si>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</si>
  <si>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</si>
  <si>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</si>
  <si>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</si>
  <si>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</si>
  <si>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</si>
  <si>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</si>
  <si>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</si>
  <si>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</si>
  <si>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</si>
  <si>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</si>
  <si>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</si>
  <si>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</si>
  <si>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</si>
  <si>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</si>
  <si>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</si>
  <si>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</si>
  <si>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</si>
  <si>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</si>
  <si>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</si>
  <si>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</si>
  <si>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</si>
  <si>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</si>
  <si>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</si>
  <si>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</si>
  <si>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</si>
  <si>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</si>
  <si>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</si>
  <si>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</si>
  <si>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</si>
  <si>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</si>
  <si>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</si>
  <si>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</si>
  <si>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</si>
  <si>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</si>
  <si>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</si>
  <si>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</si>
  <si>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</si>
  <si>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</si>
  <si>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</si>
  <si>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</si>
  <si>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</si>
  <si>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</si>
  <si>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</si>
  <si>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</si>
  <si>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</si>
  <si>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</si>
  <si>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</si>
  <si>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</si>
  <si>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</si>
  <si>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</si>
  <si>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</si>
  <si>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</si>
  <si>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</si>
  <si>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</si>
  <si>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</si>
  <si>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</si>
  <si>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</si>
  <si>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</si>
  <si>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</si>
  <si>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</si>
  <si>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</si>
  <si>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</si>
  <si>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</si>
  <si>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</si>
  <si>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</si>
  <si>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</si>
  <si>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</si>
  <si>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</si>
  <si>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</si>
  <si>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</si>
  <si>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</si>
  <si>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</si>
  <si>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</si>
  <si>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</si>
  <si>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</si>
  <si>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</si>
  <si>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</si>
  <si>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</si>
  <si>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</si>
  <si>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</si>
  <si>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</si>
  <si>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</si>
  <si>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</si>
  <si>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</si>
  <si>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</si>
  <si>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</si>
  <si>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</si>
  <si>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</si>
  <si>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</si>
  <si>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</si>
  <si>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</si>
  <si>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</si>
  <si>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</si>
  <si>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</si>
  <si>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</si>
  <si>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</si>
  <si>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</si>
  <si>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</si>
  <si>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</si>
  <si>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</si>
  <si>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</si>
  <si>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</si>
  <si>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</si>
  <si>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</si>
  <si>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</si>
  <si>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</si>
  <si>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</si>
  <si>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</si>
  <si>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</si>
  <si>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</si>
  <si>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</si>
  <si>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</si>
  <si>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</si>
  <si>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</si>
  <si>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</si>
  <si>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</si>
  <si>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</si>
  <si>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</si>
  <si>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</si>
  <si>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</si>
  <si>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</si>
  <si>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</si>
  <si>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</si>
  <si>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</si>
  <si>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</si>
  <si>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</si>
  <si>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</si>
  <si>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</si>
  <si>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</si>
  <si>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</si>
  <si>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</si>
  <si>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</si>
  <si>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</si>
  <si>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</si>
  <si>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</si>
  <si>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</si>
  <si>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</si>
  <si>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</si>
  <si>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</si>
  <si>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</si>
  <si>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</si>
  <si>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</si>
  <si>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</si>
  <si>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</si>
  <si>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</si>
  <si>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</si>
  <si>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</si>
  <si>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</si>
  <si>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</si>
  <si>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</si>
  <si>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</si>
  <si>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</si>
  <si>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</si>
  <si>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</si>
  <si>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</si>
  <si>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</si>
  <si>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</si>
  <si>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</si>
  <si>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</si>
  <si>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</si>
  <si>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</si>
  <si>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</si>
  <si>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</si>
  <si>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</si>
  <si>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</si>
  <si>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</si>
  <si>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</si>
  <si>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</si>
  <si>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</si>
  <si>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</si>
  <si>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</si>
  <si>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</si>
  <si>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</si>
  <si>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</si>
  <si>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</si>
  <si>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</si>
  <si>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</si>
  <si>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</si>
  <si>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</si>
  <si>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</si>
  <si>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</si>
  <si>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</si>
  <si>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</si>
  <si>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</si>
  <si>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</si>
  <si>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</si>
  <si>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</si>
  <si>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</si>
  <si>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</si>
  <si>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</si>
  <si>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</si>
  <si>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</si>
  <si>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</si>
  <si>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</si>
  <si>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</si>
  <si>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</si>
  <si>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</si>
  <si>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</si>
  <si>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</si>
  <si>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</si>
  <si>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</si>
  <si>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</si>
  <si>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</si>
  <si>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</si>
  <si>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</si>
  <si>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</si>
  <si>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</si>
  <si>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</si>
  <si>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</si>
  <si>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</si>
  <si>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</si>
  <si>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</si>
  <si>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</si>
  <si>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</si>
  <si>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</si>
  <si>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</si>
  <si>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</si>
  <si>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</si>
  <si>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</si>
  <si>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</si>
  <si>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</si>
  <si>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</si>
  <si>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</si>
  <si>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</si>
  <si>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</si>
  <si>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</si>
  <si>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</si>
  <si>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</si>
  <si>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</si>
  <si>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</si>
  <si>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</si>
  <si>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</si>
  <si>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</si>
  <si>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</si>
  <si>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</si>
  <si>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</si>
  <si>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</si>
  <si>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</si>
  <si>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</si>
  <si>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</si>
  <si>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</si>
  <si>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</si>
  <si>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</si>
  <si>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</si>
  <si>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</si>
  <si>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</si>
  <si>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</si>
  <si>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</si>
  <si>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</si>
  <si>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</si>
  <si>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</si>
  <si>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</si>
  <si>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</si>
  <si>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</si>
  <si>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</si>
  <si>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</si>
  <si>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</si>
  <si>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</si>
  <si>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</si>
  <si>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</si>
  <si>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</si>
  <si>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</si>
  <si>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</si>
  <si>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</si>
  <si>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</si>
  <si>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</si>
  <si>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</si>
  <si>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</si>
  <si>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</si>
  <si>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</si>
  <si>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</si>
  <si>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</si>
  <si>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</si>
  <si>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</si>
  <si>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</si>
  <si>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</si>
  <si>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</si>
  <si>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</si>
  <si>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</si>
  <si>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</si>
  <si>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</si>
  <si>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</si>
  <si>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</si>
  <si>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</si>
  <si>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</si>
  <si>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</si>
  <si>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</si>
  <si>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</si>
  <si>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</si>
  <si>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</si>
  <si>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</si>
  <si>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</si>
  <si>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</si>
  <si>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</si>
  <si>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</si>
  <si>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</si>
  <si>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</si>
  <si>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</si>
  <si>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</si>
  <si>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</si>
  <si>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</si>
  <si>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</si>
  <si>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</si>
  <si>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</si>
  <si>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</si>
  <si>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</si>
  <si>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</si>
  <si>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</si>
  <si>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</si>
  <si>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</si>
  <si>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</si>
  <si>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</si>
  <si>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</si>
  <si>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</si>
  <si>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</si>
  <si>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</si>
  <si>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</si>
  <si>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</si>
  <si>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</si>
  <si>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</si>
  <si>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</si>
  <si>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</si>
  <si>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</si>
  <si>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</si>
  <si>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</si>
  <si>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</si>
  <si>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</si>
  <si>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</si>
  <si>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</si>
  <si>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</si>
  <si>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</si>
  <si>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</si>
  <si>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</si>
  <si>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</si>
  <si>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</si>
  <si>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</si>
  <si>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</si>
  <si>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</si>
  <si>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</si>
  <si>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</si>
  <si>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</si>
  <si>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</si>
  <si>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</si>
  <si>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</si>
  <si>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</si>
  <si>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</si>
  <si>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</si>
  <si>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</si>
  <si>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</si>
  <si>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</si>
  <si>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</si>
  <si>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</si>
  <si>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</si>
  <si>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</si>
  <si>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</si>
  <si>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</si>
  <si>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</si>
  <si>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</si>
  <si>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</si>
  <si>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</si>
  <si>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</si>
  <si>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</si>
  <si>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</si>
  <si>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</si>
  <si>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</si>
  <si>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</si>
  <si>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</si>
  <si>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</si>
  <si>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</si>
  <si>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</si>
  <si>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</si>
  <si>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</si>
  <si>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</si>
  <si>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</si>
  <si>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</si>
  <si>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</si>
  <si>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</si>
  <si>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</si>
  <si>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</si>
  <si>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</si>
  <si>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</si>
  <si>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</si>
  <si>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</si>
  <si>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</si>
  <si>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</si>
  <si>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</si>
  <si>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</si>
  <si>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</si>
  <si>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</si>
  <si>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</si>
  <si>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</si>
  <si>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</si>
  <si>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</si>
  <si>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</si>
  <si>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</si>
  <si>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</si>
  <si>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</si>
  <si>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</si>
  <si>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</si>
  <si>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</si>
  <si>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</si>
  <si>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</si>
  <si>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</si>
  <si>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</si>
  <si>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</si>
  <si>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</si>
  <si>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</si>
  <si>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</si>
  <si>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</si>
  <si>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</si>
  <si>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</si>
  <si>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</si>
  <si>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</si>
  <si>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</si>
  <si>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</si>
  <si>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</si>
  <si>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</si>
  <si>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</si>
  <si>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</si>
  <si>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</si>
  <si>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</si>
  <si>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</si>
  <si>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</si>
  <si>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</si>
  <si>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</si>
  <si>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</si>
  <si>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</si>
  <si>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</si>
  <si>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</si>
  <si>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</si>
  <si>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</si>
  <si>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</si>
  <si>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</si>
  <si>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</si>
  <si>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</si>
  <si>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</si>
  <si>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</si>
  <si>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</si>
  <si>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</si>
  <si>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</si>
  <si>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</si>
  <si>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</si>
  <si>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</si>
  <si>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</si>
  <si>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</si>
  <si>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</si>
  <si>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</si>
  <si>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</si>
  <si>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</si>
  <si>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</si>
  <si>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</si>
  <si>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</si>
  <si>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</si>
  <si>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</si>
  <si>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</si>
  <si>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</si>
  <si>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</si>
  <si>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</si>
  <si>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</si>
  <si>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</si>
  <si>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</si>
  <si>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</si>
  <si>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</si>
  <si>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</si>
  <si>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</si>
  <si>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</si>
  <si>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</si>
  <si>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</si>
  <si>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</si>
  <si>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</si>
  <si>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</si>
  <si>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</si>
  <si>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</si>
  <si>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</si>
  <si>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</si>
  <si>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</si>
  <si>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</si>
  <si>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</si>
  <si>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</si>
  <si>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</si>
  <si>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</si>
  <si>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</si>
  <si>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</si>
  <si>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</si>
  <si>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</si>
  <si>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</si>
  <si>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</si>
  <si>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</si>
  <si>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</si>
  <si>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</si>
  <si>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</si>
  <si>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</si>
  <si>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</si>
  <si>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</si>
  <si>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</si>
  <si>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</si>
  <si>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</si>
  <si>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</si>
  <si>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</si>
  <si>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</si>
  <si>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</si>
  <si>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</si>
  <si>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</si>
  <si>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</si>
  <si>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</si>
  <si>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</si>
  <si>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</si>
  <si>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</si>
  <si>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</si>
  <si>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</si>
  <si>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</si>
  <si>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</si>
  <si>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</si>
  <si>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</si>
  <si>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</si>
  <si>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</si>
  <si>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</si>
  <si>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</si>
  <si>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</si>
  <si>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</si>
  <si>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</si>
  <si>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</si>
  <si>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</si>
  <si>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</si>
  <si>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</si>
  <si>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</si>
  <si>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</si>
  <si>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</si>
  <si>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</si>
  <si>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</si>
  <si>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</si>
  <si>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</si>
  <si>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</si>
  <si>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</si>
  <si>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</si>
  <si>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</si>
  <si>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</si>
  <si>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</si>
  <si>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</si>
  <si>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</si>
  <si>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</si>
  <si>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</si>
  <si>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</si>
  <si>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</si>
  <si>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</si>
  <si>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</si>
  <si>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</si>
  <si>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</si>
  <si>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</si>
  <si>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</si>
  <si>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</si>
  <si>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</si>
  <si>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</si>
  <si>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</si>
  <si>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</si>
  <si>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</si>
  <si>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</si>
  <si>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</si>
  <si>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</si>
  <si>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</si>
  <si>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</si>
  <si>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</si>
  <si>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</si>
  <si>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</si>
  <si>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</si>
  <si>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</si>
  <si>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</si>
  <si>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</si>
  <si>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</si>
  <si>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</si>
  <si>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</si>
  <si>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</si>
  <si>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</si>
  <si>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</si>
  <si>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</si>
  <si>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</si>
  <si>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</si>
  <si>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</si>
  <si>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</si>
  <si>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</si>
  <si>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</si>
  <si>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</si>
  <si>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</si>
  <si>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</si>
  <si>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</si>
  <si>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</si>
  <si>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</si>
  <si>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</si>
  <si>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</si>
  <si>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</si>
  <si>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</si>
  <si>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</si>
  <si>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</si>
  <si>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</si>
  <si>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</si>
  <si>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</si>
  <si>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</si>
  <si>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</si>
  <si>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</si>
  <si>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</si>
  <si>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</si>
  <si>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</si>
  <si>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</si>
  <si>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</si>
  <si>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</si>
  <si>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</si>
  <si>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</si>
  <si>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</si>
  <si>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</si>
  <si>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</si>
  <si>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</si>
  <si>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</si>
  <si>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</si>
  <si>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</si>
  <si>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</si>
  <si>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</si>
  <si>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</si>
  <si>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</si>
  <si>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</si>
  <si>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</si>
  <si>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</si>
  <si>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</si>
  <si>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</si>
  <si>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</si>
  <si>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</si>
  <si>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</si>
  <si>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</si>
  <si>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</si>
  <si>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</si>
  <si>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</si>
  <si>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</si>
  <si>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</si>
  <si>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</si>
  <si>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</si>
  <si>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</si>
  <si>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</si>
  <si>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</si>
  <si>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</si>
  <si>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</si>
  <si>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</si>
  <si>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</si>
  <si>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</si>
  <si>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</si>
  <si>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</si>
  <si>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</si>
  <si>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</si>
  <si>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</si>
  <si>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</si>
  <si>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</si>
  <si>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</si>
  <si>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</si>
  <si>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</si>
  <si>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</si>
  <si>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</si>
  <si>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</si>
  <si>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</si>
  <si>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</si>
  <si>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</si>
  <si>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</si>
  <si>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</si>
  <si>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</si>
  <si>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</si>
  <si>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</si>
  <si>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</si>
  <si>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</si>
  <si>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</si>
  <si>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</si>
  <si>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</si>
  <si>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</si>
  <si>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</si>
  <si>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</si>
  <si>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</si>
  <si>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</si>
  <si>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</si>
  <si>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</si>
  <si>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</si>
  <si>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</si>
  <si>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</si>
  <si>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</si>
  <si>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</si>
  <si>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</si>
  <si>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</si>
  <si>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</si>
  <si>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</si>
  <si>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</si>
  <si>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</si>
  <si>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</si>
  <si>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</si>
  <si>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</si>
  <si>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</si>
  <si>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</si>
  <si>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</si>
  <si>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</si>
  <si>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</si>
  <si>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</si>
  <si>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</si>
  <si>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</si>
  <si>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</si>
  <si>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</si>
  <si>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</si>
  <si>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</si>
  <si>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</si>
  <si>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</si>
  <si>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</si>
  <si>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</si>
  <si>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</si>
  <si>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</si>
  <si>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</si>
  <si>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</si>
  <si>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</si>
  <si>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</si>
  <si>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</si>
  <si>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</si>
  <si>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</si>
  <si>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</si>
  <si>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</si>
  <si>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</si>
  <si>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</si>
  <si>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</si>
  <si>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</si>
  <si>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</si>
  <si>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</si>
  <si>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</si>
  <si>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</si>
  <si>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</si>
  <si>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</si>
  <si>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</si>
  <si>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</si>
  <si>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</si>
  <si>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</si>
  <si>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</si>
  <si>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</si>
  <si>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</si>
  <si>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</si>
  <si>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</si>
  <si>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</si>
  <si>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</si>
  <si>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</si>
  <si>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</si>
  <si>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</si>
  <si>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</si>
  <si>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</si>
  <si>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</si>
  <si>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</si>
  <si>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</si>
  <si>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</si>
  <si>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</si>
  <si>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</si>
  <si>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</si>
  <si>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</si>
  <si>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</si>
  <si>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</si>
  <si>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</si>
  <si>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</si>
  <si>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</si>
  <si>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</si>
  <si>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</si>
  <si>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</si>
  <si>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</si>
  <si>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</si>
  <si>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</si>
  <si>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</si>
  <si>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</si>
  <si>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</si>
  <si>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</si>
  <si>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</si>
  <si>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</si>
  <si>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</si>
  <si>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</si>
  <si>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</si>
  <si>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</si>
  <si>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</si>
  <si>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</si>
  <si>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</si>
  <si>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</si>
  <si>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</si>
  <si>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</si>
  <si>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</si>
  <si>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</si>
  <si>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</si>
  <si>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</si>
  <si>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</si>
  <si>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</si>
  <si>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</si>
  <si>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</si>
  <si>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</si>
  <si>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</si>
  <si>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</si>
  <si>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</si>
  <si>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</si>
  <si>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</si>
  <si>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</si>
  <si>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</si>
  <si>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</si>
  <si>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</si>
  <si>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</si>
  <si>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</si>
  <si>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</si>
  <si>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</si>
  <si>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</si>
  <si>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</si>
  <si>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</si>
  <si>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</si>
  <si>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</si>
  <si>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</si>
  <si>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</si>
  <si>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</si>
  <si>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</si>
  <si>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</si>
  <si>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</si>
  <si>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</si>
  <si>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</si>
  <si>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</si>
  <si>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</si>
  <si>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</si>
  <si>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</si>
  <si>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</si>
  <si>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</si>
  <si>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</si>
  <si>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</si>
  <si>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</si>
  <si>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</si>
  <si>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</si>
  <si>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</si>
  <si>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</si>
  <si>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</si>
  <si>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</si>
  <si>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</si>
  <si>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</si>
  <si>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</si>
  <si>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</si>
  <si>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</si>
  <si>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</si>
  <si>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</si>
  <si>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</si>
  <si>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</si>
  <si>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</si>
  <si>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</si>
  <si>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</si>
  <si>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</si>
  <si>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</si>
  <si>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</si>
  <si>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</si>
  <si>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</si>
  <si>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</si>
  <si>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</si>
  <si>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</si>
  <si>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</si>
  <si>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</si>
  <si>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</si>
  <si>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</si>
  <si>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</si>
  <si>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</si>
  <si>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</si>
  <si>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</si>
  <si>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</si>
  <si>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</si>
  <si>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</si>
  <si>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</si>
  <si>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</si>
  <si>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</si>
  <si>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</si>
  <si>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</si>
  <si>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</si>
  <si>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</si>
  <si>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</si>
  <si>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</si>
  <si>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</si>
  <si>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</si>
  <si>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</si>
  <si>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</si>
  <si>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</si>
  <si>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</si>
  <si>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</si>
  <si>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</si>
  <si>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</si>
  <si>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</si>
  <si>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</si>
  <si>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</si>
  <si>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</si>
  <si>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</si>
  <si>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</si>
  <si>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</si>
  <si>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</si>
  <si>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</si>
  <si>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</si>
  <si>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</si>
  <si>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</si>
  <si>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</si>
  <si>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</si>
  <si>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</si>
  <si>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</si>
  <si>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</si>
  <si>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</si>
  <si>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</si>
  <si>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</si>
  <si>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</si>
  <si>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</si>
  <si>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</si>
  <si>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</si>
  <si>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</si>
  <si>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</si>
  <si>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</si>
  <si>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</si>
  <si>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</si>
  <si>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</si>
  <si>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</si>
  <si>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</si>
  <si>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</si>
  <si>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</si>
  <si>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</si>
  <si>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</si>
  <si>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</si>
  <si>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</si>
  <si>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</si>
  <si>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</si>
  <si>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</si>
  <si>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</si>
  <si>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</si>
  <si>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</si>
  <si>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</si>
  <si>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</si>
  <si>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</si>
  <si>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</si>
  <si>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</si>
  <si>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</si>
  <si>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</si>
  <si>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</si>
  <si>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</si>
  <si>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</si>
  <si>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</si>
  <si>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</si>
  <si>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</si>
  <si>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</si>
  <si>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</si>
  <si>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</si>
  <si>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</si>
  <si>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</si>
  <si>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</si>
  <si>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</si>
  <si>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</si>
  <si>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</si>
  <si>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</si>
  <si>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</si>
  <si>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</si>
  <si>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</si>
  <si>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</si>
  <si>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</si>
  <si>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</si>
  <si>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</si>
  <si>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</si>
  <si>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</si>
  <si>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</si>
  <si>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</si>
  <si>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</si>
  <si>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</si>
  <si>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</si>
  <si>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</si>
  <si>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</si>
  <si>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</si>
  <si>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</si>
  <si>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</si>
  <si>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</si>
  <si>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</si>
  <si>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</si>
  <si>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</si>
  <si>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</si>
  <si>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</si>
  <si>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</si>
  <si>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</si>
  <si>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</si>
  <si>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</si>
  <si>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</si>
  <si>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</si>
  <si>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</si>
  <si>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</si>
  <si>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</si>
  <si>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</si>
  <si>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</si>
  <si>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</si>
  <si>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</si>
  <si>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</si>
  <si>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</si>
  <si>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</si>
  <si>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</si>
  <si>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</si>
  <si>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</si>
  <si>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</si>
  <si>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</si>
  <si>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</si>
  <si>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</si>
  <si>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</si>
  <si>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</si>
  <si>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</si>
  <si>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</si>
  <si>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</si>
  <si>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</si>
  <si>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</si>
  <si>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</si>
  <si>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</si>
  <si>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</si>
  <si>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</si>
  <si>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</si>
  <si>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</si>
  <si>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</si>
  <si>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</si>
  <si>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</si>
  <si>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</si>
  <si>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</si>
  <si>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</si>
  <si>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</si>
  <si>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</si>
  <si>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</si>
  <si>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</si>
  <si>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</si>
  <si>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</si>
  <si>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</si>
  <si>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</si>
  <si>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</si>
  <si>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</si>
  <si>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</si>
  <si>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</si>
  <si>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</si>
  <si>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</si>
  <si>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</si>
  <si>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</si>
  <si>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</si>
  <si>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</si>
  <si>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</si>
  <si>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</si>
  <si>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</si>
  <si>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</si>
  <si>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</si>
  <si>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</si>
  <si>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</si>
  <si>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</si>
  <si>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</si>
  <si>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</si>
  <si>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</si>
  <si>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</si>
  <si>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</si>
  <si>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</si>
  <si>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</si>
  <si>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</si>
  <si>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</si>
  <si>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</si>
  <si>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</si>
  <si>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</si>
  <si>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</si>
  <si>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</si>
  <si>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</si>
  <si>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</si>
  <si>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</si>
  <si>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</si>
  <si>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</si>
  <si>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</si>
  <si>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</si>
  <si>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</si>
  <si>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</si>
  <si>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</si>
  <si>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</si>
  <si>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</si>
  <si>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</si>
  <si>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</si>
  <si>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</si>
  <si>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</si>
  <si>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</si>
  <si>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</si>
  <si>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</si>
  <si>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</si>
  <si>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</si>
  <si>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</si>
  <si>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</si>
  <si>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</si>
  <si>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</si>
  <si>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</si>
  <si>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</si>
  <si>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</si>
  <si>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</si>
  <si>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</si>
  <si>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</si>
  <si>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</si>
  <si>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</si>
  <si>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</si>
  <si>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</si>
  <si>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</si>
  <si>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</si>
  <si>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</si>
  <si>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</si>
  <si>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</si>
  <si>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</si>
  <si>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</si>
  <si>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</si>
  <si>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</si>
  <si>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</si>
  <si>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</si>
  <si>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</si>
  <si>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</si>
  <si>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</si>
  <si>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</si>
  <si>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</si>
  <si>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</si>
  <si>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</si>
  <si>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</si>
  <si>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</si>
  <si>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</si>
  <si>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</si>
  <si>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</si>
  <si>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</si>
  <si>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</si>
  <si>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</si>
  <si>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</si>
  <si>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</si>
  <si>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</si>
  <si>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</si>
  <si>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</si>
  <si>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</si>
  <si>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</si>
  <si>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</si>
  <si>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</si>
  <si>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</si>
  <si>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</si>
  <si>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</si>
  <si>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</si>
  <si>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</si>
  <si>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</si>
  <si>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</si>
  <si>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</si>
  <si>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</si>
  <si>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</si>
  <si>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</si>
  <si>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</si>
  <si>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</si>
  <si>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</si>
  <si>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</si>
  <si>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</si>
  <si>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</si>
  <si>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</si>
  <si>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</si>
  <si>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</si>
  <si>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</si>
  <si>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</si>
  <si>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</si>
  <si>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</si>
  <si>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</si>
  <si>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</si>
  <si>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</si>
  <si>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</si>
  <si>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</si>
  <si>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</si>
  <si>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</si>
  <si>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</si>
  <si>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</si>
  <si>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</si>
  <si>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</si>
  <si>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</si>
  <si>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</si>
  <si>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</si>
  <si>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</si>
  <si>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</si>
  <si>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</si>
  <si>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</si>
  <si>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</si>
  <si>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</si>
  <si>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</si>
  <si>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</si>
  <si>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</si>
  <si>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</si>
  <si>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</si>
  <si>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</si>
  <si>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</si>
  <si>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</si>
  <si>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</si>
  <si>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</si>
  <si>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</si>
  <si>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</si>
  <si>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</si>
  <si>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</si>
  <si>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</si>
  <si>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</si>
  <si>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</si>
  <si>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</si>
  <si>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</si>
  <si>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</si>
  <si>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</si>
  <si>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</si>
  <si>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</si>
  <si>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</si>
  <si>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</si>
  <si>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</si>
  <si>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</si>
  <si>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</si>
  <si>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</si>
  <si>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</si>
  <si>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</si>
  <si>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</si>
  <si>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</si>
  <si>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</si>
  <si>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</si>
  <si>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</si>
  <si>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</si>
  <si>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</si>
  <si>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</si>
  <si>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</si>
  <si>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</si>
  <si>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</si>
  <si>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</si>
  <si>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</si>
  <si>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</si>
  <si>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</si>
  <si>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</si>
  <si>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</si>
  <si>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</si>
  <si>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</si>
  <si>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</si>
  <si>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</si>
  <si>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</si>
  <si>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</si>
  <si>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</si>
  <si>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</si>
  <si>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</si>
  <si>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</si>
  <si>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</si>
  <si>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</si>
  <si>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</si>
  <si>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</si>
  <si>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</si>
  <si>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</si>
  <si>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</si>
  <si>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</si>
  <si>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</si>
  <si>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</si>
  <si>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</si>
  <si>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</si>
  <si>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</si>
  <si>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</si>
  <si>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</si>
  <si>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</si>
  <si>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</si>
  <si>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</si>
  <si>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</si>
  <si>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</si>
  <si>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</si>
  <si>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</si>
  <si>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</si>
  <si>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</si>
  <si>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</si>
  <si>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</si>
  <si>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</si>
  <si>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</si>
  <si>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</si>
  <si>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</si>
  <si>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</si>
  <si>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</si>
  <si>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</si>
  <si>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</si>
  <si>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</si>
  <si>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</si>
  <si>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</si>
  <si>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</si>
  <si>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</si>
  <si>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</si>
  <si>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</si>
  <si>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</si>
  <si>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</si>
  <si>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</si>
  <si>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</si>
  <si>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</si>
  <si>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</si>
  <si>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</si>
  <si>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</si>
  <si>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</si>
  <si>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</si>
  <si>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</si>
  <si>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</si>
  <si>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</si>
  <si>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</si>
  <si>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</si>
  <si>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</si>
  <si>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</si>
  <si>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</si>
  <si>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</si>
  <si>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</si>
  <si>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</si>
  <si>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</si>
  <si>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</si>
  <si>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</si>
  <si>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</si>
  <si>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</si>
  <si>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</si>
  <si>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</si>
  <si>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</si>
  <si>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</si>
  <si>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</si>
  <si>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</si>
  <si>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</si>
  <si>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</si>
  <si>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</si>
  <si>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</si>
  <si>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</si>
  <si>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</si>
  <si>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</si>
  <si>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</si>
  <si>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</si>
  <si>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</si>
  <si>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</si>
  <si>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</si>
  <si>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</si>
  <si>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</si>
  <si>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</si>
  <si>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</si>
  <si>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</si>
  <si>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</si>
  <si>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</si>
  <si>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</si>
  <si>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</si>
  <si>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</si>
  <si>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</si>
  <si>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</si>
  <si>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</si>
  <si>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</si>
  <si>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</si>
  <si>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</si>
  <si>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</si>
  <si>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</si>
  <si>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</si>
  <si>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</si>
  <si>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</si>
  <si>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</si>
  <si>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</si>
  <si>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</si>
  <si>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</si>
  <si>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</si>
  <si>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</si>
  <si>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</si>
  <si>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</si>
  <si>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</si>
  <si>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</si>
  <si>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</si>
  <si>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</si>
  <si>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</si>
  <si>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</si>
  <si>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</si>
  <si>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</si>
  <si>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</si>
  <si>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</si>
  <si>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</si>
  <si>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</si>
  <si>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</si>
  <si>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</si>
  <si>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</si>
  <si>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</si>
  <si>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</si>
  <si>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</si>
  <si>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</si>
  <si>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</si>
  <si>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</si>
  <si>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</si>
  <si>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</si>
  <si>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</si>
  <si>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</si>
  <si>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</si>
  <si>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</si>
  <si>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</si>
  <si>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</si>
  <si>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</si>
  <si>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</si>
  <si>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</si>
  <si>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</si>
  <si>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</si>
  <si>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</si>
  <si>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</si>
  <si>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</si>
  <si>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</si>
  <si>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</si>
  <si>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</si>
  <si>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</si>
  <si>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</si>
  <si>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</si>
  <si>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</si>
  <si>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</si>
  <si>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</si>
  <si>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</si>
  <si>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</si>
  <si>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</si>
  <si>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</si>
  <si>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</si>
  <si>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</si>
  <si>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</si>
  <si>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</si>
  <si>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</si>
  <si>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</si>
  <si>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</si>
  <si>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</si>
  <si>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</si>
  <si>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</si>
  <si>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</si>
  <si>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</si>
  <si>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</si>
  <si>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</si>
  <si>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</si>
  <si>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</si>
  <si>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</si>
  <si>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</si>
  <si>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</si>
  <si>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</si>
  <si>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</si>
  <si>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</si>
  <si>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</si>
  <si>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</si>
  <si>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</si>
  <si>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</si>
  <si>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</si>
  <si>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</si>
  <si>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</si>
  <si>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</si>
  <si>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</si>
  <si>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</si>
  <si>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</si>
  <si>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</si>
  <si>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</si>
  <si>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</si>
  <si>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</si>
  <si>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</si>
  <si>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</si>
  <si>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</si>
  <si>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</si>
  <si>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</si>
  <si>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</si>
  <si>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</si>
  <si>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</si>
  <si>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</si>
  <si>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</si>
  <si>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</si>
  <si>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</si>
  <si>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</si>
  <si>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</si>
  <si>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</si>
  <si>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</si>
  <si>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</si>
  <si>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</si>
  <si>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</si>
  <si>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</si>
  <si>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</si>
  <si>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</si>
  <si>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</si>
  <si>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</si>
  <si>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</si>
  <si>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</si>
  <si>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</si>
  <si>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</si>
  <si>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</si>
  <si>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</si>
  <si>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</si>
  <si>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</si>
  <si>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</si>
  <si>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</si>
  <si>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</si>
  <si>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</si>
  <si>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</si>
  <si>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</si>
  <si>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</si>
  <si>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</si>
  <si>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</si>
  <si>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</si>
  <si>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</si>
  <si>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</si>
  <si>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</si>
  <si>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</si>
  <si>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</si>
  <si>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</si>
  <si>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</si>
  <si>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</si>
  <si>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</si>
  <si>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</si>
  <si>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</si>
  <si>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</si>
  <si>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</si>
  <si>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</si>
  <si>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</si>
  <si>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</si>
  <si>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</si>
  <si>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</si>
  <si>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</si>
  <si>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</si>
  <si>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</si>
  <si>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</si>
  <si>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</si>
  <si>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</si>
  <si>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</si>
  <si>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</si>
  <si>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</si>
  <si>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</si>
  <si>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</si>
  <si>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</si>
  <si>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</si>
  <si>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</si>
  <si>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</si>
  <si>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</si>
  <si>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</si>
  <si>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</si>
  <si>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</si>
  <si>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</si>
  <si>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</si>
  <si>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</si>
  <si>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</si>
  <si>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</si>
  <si>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</si>
  <si>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</si>
  <si>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</si>
  <si>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</si>
  <si>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</si>
  <si>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</si>
  <si>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</si>
  <si>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</si>
  <si>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</si>
  <si>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</si>
  <si>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</si>
  <si>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</si>
  <si>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</si>
  <si>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</si>
  <si>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</si>
  <si>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</si>
  <si>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</si>
  <si>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</si>
  <si>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</si>
  <si>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</si>
  <si>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</si>
  <si>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</si>
  <si>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</si>
  <si>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</si>
  <si>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</si>
  <si>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</si>
  <si>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</si>
  <si>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</si>
  <si>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</si>
  <si>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</si>
  <si>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</si>
  <si>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</si>
  <si>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</si>
  <si>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</si>
  <si>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</si>
  <si>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</si>
  <si>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</si>
  <si>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</si>
  <si>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</si>
  <si>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</si>
  <si>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</si>
  <si>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</si>
  <si>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</si>
  <si>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</si>
  <si>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</si>
  <si>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</si>
  <si>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</si>
  <si>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</si>
  <si>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</si>
  <si>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</si>
  <si>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</si>
  <si>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</si>
  <si>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</si>
  <si>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</si>
  <si>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</si>
  <si>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</si>
  <si>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</si>
  <si>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</si>
  <si>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</si>
  <si>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</si>
  <si>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</si>
  <si>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</si>
  <si>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</si>
  <si>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</si>
  <si>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</si>
  <si>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</si>
  <si>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</si>
  <si>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</si>
  <si>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</si>
  <si>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</si>
  <si>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</si>
  <si>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</si>
  <si>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</si>
  <si>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</si>
  <si>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</si>
  <si>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</si>
  <si>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</si>
  <si>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</si>
  <si>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</si>
  <si>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</si>
  <si>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</si>
  <si>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</si>
  <si>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</si>
  <si>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</si>
  <si>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</si>
  <si>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</si>
  <si>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</si>
  <si>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</si>
  <si>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</si>
  <si>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</si>
  <si>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</si>
  <si>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</si>
  <si>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</si>
  <si>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</si>
  <si>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</si>
  <si>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</si>
  <si>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</si>
  <si>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</si>
  <si>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</si>
  <si>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</si>
  <si>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</si>
  <si>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</si>
  <si>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</si>
  <si>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</si>
  <si>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</si>
  <si>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</si>
  <si>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</si>
  <si>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</si>
  <si>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</si>
  <si>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</si>
  <si>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</si>
  <si>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</si>
  <si>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</si>
  <si>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</si>
  <si>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</si>
  <si>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</si>
  <si>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</si>
  <si>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</si>
  <si>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</si>
  <si>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</si>
  <si>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</si>
  <si>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</si>
  <si>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</si>
  <si>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</si>
  <si>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</si>
  <si>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</si>
  <si>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</si>
  <si>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</si>
  <si>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</si>
  <si>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</si>
  <si>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</si>
  <si>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</si>
  <si>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</si>
  <si>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</si>
  <si>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</si>
  <si>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</si>
  <si>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</si>
  <si>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</si>
  <si>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</si>
  <si>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</si>
  <si>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</si>
  <si>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</si>
  <si>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</si>
  <si>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</si>
  <si>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</si>
  <si>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</si>
  <si>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</si>
  <si>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</si>
  <si>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</si>
  <si>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</si>
  <si>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</si>
  <si>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</si>
  <si>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</si>
  <si>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</si>
  <si>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</si>
  <si>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</si>
  <si>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</si>
  <si>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</si>
  <si>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</si>
  <si>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</si>
  <si>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</si>
  <si>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</si>
  <si>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</si>
  <si>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</si>
  <si>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</si>
  <si>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</si>
  <si>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</si>
  <si>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</si>
  <si>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</si>
  <si>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</si>
  <si>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</si>
  <si>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</si>
  <si>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</si>
  <si>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</si>
  <si>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</si>
  <si>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</si>
  <si>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</si>
  <si>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</si>
  <si>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</si>
  <si>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</si>
  <si>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</si>
  <si>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</si>
  <si>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</si>
  <si>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</si>
  <si>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</si>
  <si>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</si>
  <si>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</si>
  <si>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</si>
  <si>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</si>
  <si>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</si>
  <si>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</si>
  <si>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</si>
  <si>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</si>
  <si>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</si>
  <si>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</si>
  <si>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</si>
  <si>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</si>
  <si>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</si>
  <si>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</si>
  <si>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</si>
  <si>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</si>
  <si>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</si>
  <si>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</si>
  <si>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</si>
  <si>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</si>
  <si>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</si>
  <si>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</si>
  <si>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</si>
  <si>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</si>
  <si>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</si>
  <si>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</si>
  <si>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</si>
  <si>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</si>
  <si>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</si>
  <si>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</si>
  <si>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</si>
  <si>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</si>
  <si>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</si>
  <si>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</si>
  <si>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</si>
  <si>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</si>
  <si>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</si>
  <si>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</si>
  <si>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</si>
  <si>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</si>
  <si>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</si>
  <si>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</si>
  <si>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</si>
  <si>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</si>
  <si>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</si>
  <si>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</si>
  <si>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</si>
  <si>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</si>
  <si>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</si>
  <si>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</si>
  <si>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</si>
  <si>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</si>
  <si>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</si>
  <si>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</si>
  <si>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</si>
  <si>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</si>
  <si>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</si>
  <si>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</si>
  <si>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</si>
  <si>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</si>
  <si>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</si>
  <si>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</si>
  <si>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</si>
  <si>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</si>
  <si>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</si>
  <si>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</si>
  <si>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</si>
  <si>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</si>
  <si>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</si>
  <si>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</si>
  <si>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</si>
  <si>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</si>
  <si>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</si>
  <si>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</si>
  <si>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</si>
  <si>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</si>
  <si>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</si>
  <si>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</si>
  <si>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</si>
  <si>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</si>
  <si>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</si>
  <si>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</si>
  <si>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</si>
  <si>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</si>
  <si>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</si>
  <si>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</si>
  <si>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</si>
  <si>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</si>
  <si>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</si>
  <si>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</si>
  <si>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</si>
  <si>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</si>
  <si>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</si>
  <si>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</si>
  <si>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</si>
  <si>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</si>
  <si>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</si>
  <si>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</si>
  <si>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</si>
  <si>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</si>
  <si>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</si>
  <si>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</si>
  <si>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</si>
  <si>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</si>
  <si>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</si>
  <si>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</si>
  <si>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</si>
  <si>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</si>
  <si>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</si>
  <si>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</si>
  <si>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</si>
  <si>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</si>
  <si>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</si>
  <si>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</si>
  <si>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</si>
  <si>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</si>
  <si>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</si>
  <si>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</si>
  <si>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</si>
  <si>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</si>
  <si>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</si>
  <si>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</si>
  <si>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</si>
  <si>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</si>
  <si>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</si>
  <si>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</si>
  <si>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</si>
  <si>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</si>
  <si>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</si>
  <si>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</si>
  <si>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</si>
  <si>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</si>
  <si>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</si>
  <si>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</si>
  <si>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</si>
  <si>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</si>
  <si>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</si>
  <si>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</si>
  <si>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</si>
  <si>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</si>
  <si>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</si>
  <si>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</si>
  <si>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</si>
  <si>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</si>
  <si>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</si>
  <si>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</si>
  <si>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</si>
  <si>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</si>
  <si>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</si>
  <si>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</si>
  <si>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</si>
  <si>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</si>
  <si>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</si>
  <si>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</si>
  <si>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</si>
  <si>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</si>
  <si>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</si>
  <si>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</si>
  <si>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</si>
  <si>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</si>
  <si>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</si>
  <si>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</si>
  <si>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</si>
  <si>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</si>
  <si>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</si>
  <si>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</si>
  <si>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</si>
  <si>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</si>
  <si>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</si>
  <si>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</si>
  <si>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</si>
  <si>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</si>
  <si>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</si>
  <si>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</si>
  <si>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</si>
  <si>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</si>
  <si>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</si>
  <si>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</si>
  <si>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</si>
  <si>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</si>
  <si>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</si>
  <si>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</si>
  <si>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</si>
  <si>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</si>
  <si>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</si>
  <si>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</si>
  <si>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</si>
  <si>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</si>
  <si>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</si>
  <si>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</si>
  <si>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</si>
  <si>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</si>
  <si>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</si>
  <si>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</si>
  <si>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</si>
  <si>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</si>
  <si>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</si>
  <si>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</si>
  <si>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</si>
  <si>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</si>
  <si>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</si>
  <si>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</si>
  <si>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</si>
  <si>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</si>
  <si>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</si>
  <si>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</si>
  <si>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</si>
  <si>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</si>
  <si>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</si>
  <si>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</si>
  <si>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</si>
  <si>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</si>
  <si>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</si>
  <si>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</si>
  <si>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</si>
  <si>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</si>
  <si>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</si>
  <si>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</si>
  <si>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</si>
  <si>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</si>
  <si>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</si>
  <si>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</si>
  <si>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</si>
  <si>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</si>
  <si>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</si>
  <si>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</si>
  <si>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</si>
  <si>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</si>
  <si>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</si>
  <si>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</si>
  <si>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</si>
  <si>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</si>
  <si>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</si>
  <si>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</si>
  <si>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</si>
  <si>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</si>
  <si>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</si>
  <si>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</si>
  <si>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</si>
  <si>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</si>
  <si>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</si>
  <si>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</si>
  <si>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</si>
  <si>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</si>
  <si>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</si>
  <si>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</si>
  <si>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</si>
  <si>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</si>
  <si>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</si>
  <si>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</si>
  <si>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</si>
  <si>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</si>
  <si>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</si>
  <si>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</si>
  <si>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</si>
  <si>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</si>
  <si>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</si>
  <si>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</si>
  <si>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</si>
  <si>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</si>
  <si>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</si>
  <si>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</si>
  <si>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</si>
  <si>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</si>
  <si>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</si>
  <si>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</si>
  <si>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</si>
  <si>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</si>
  <si>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</si>
  <si>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</si>
  <si>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</si>
  <si>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</si>
  <si>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</si>
  <si>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</si>
  <si>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</si>
  <si>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</si>
  <si>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</si>
  <si>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</si>
  <si>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</si>
  <si>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</si>
  <si>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</si>
  <si>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</si>
  <si>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</si>
  <si>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</si>
  <si>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</si>
  <si>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</si>
  <si>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</si>
  <si>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</si>
  <si>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</si>
  <si>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</si>
  <si>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</si>
  <si>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</si>
  <si>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</si>
  <si>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</si>
  <si>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</si>
  <si>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</si>
  <si>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</si>
  <si>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</si>
  <si>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</si>
  <si>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</si>
  <si>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</si>
  <si>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</si>
  <si>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</si>
  <si>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</si>
  <si>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</si>
  <si>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</si>
  <si>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</si>
  <si>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</si>
  <si>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</si>
  <si>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</si>
  <si>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</si>
  <si>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</si>
  <si>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</si>
  <si>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</si>
  <si>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</si>
  <si>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</si>
  <si>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</si>
  <si>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</si>
  <si>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</si>
  <si>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</si>
  <si>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</si>
  <si>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</si>
  <si>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</si>
  <si>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</si>
  <si>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</si>
  <si>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</si>
  <si>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</si>
  <si>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</si>
  <si>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</si>
  <si>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</si>
  <si>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</si>
  <si>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</si>
  <si>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</si>
  <si>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</si>
  <si>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</si>
  <si>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</si>
  <si>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</si>
  <si>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</si>
  <si>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</si>
  <si>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</si>
  <si>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</si>
  <si>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</si>
  <si>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</si>
  <si>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</si>
  <si>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</si>
  <si>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</si>
  <si>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</si>
  <si>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</si>
  <si>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</si>
  <si>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</si>
  <si>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</si>
  <si>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</si>
  <si>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</si>
  <si>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</si>
  <si>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</si>
  <si>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</si>
  <si>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</si>
  <si>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</si>
  <si>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</si>
  <si>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</si>
  <si>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</si>
  <si>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</si>
  <si>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</si>
  <si>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</si>
  <si>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</si>
  <si>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</si>
  <si>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</si>
  <si>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</si>
  <si>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</si>
  <si>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</si>
  <si>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</si>
  <si>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</si>
  <si>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</si>
  <si>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</si>
  <si>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</si>
  <si>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</si>
  <si>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</si>
  <si>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</si>
  <si>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</si>
  <si>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</si>
  <si>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</si>
  <si>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</si>
  <si>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</si>
  <si>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</si>
  <si>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</si>
  <si>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</si>
  <si>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</si>
  <si>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</si>
  <si>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</si>
  <si>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</si>
  <si>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</si>
  <si>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</si>
  <si>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</si>
  <si>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</si>
  <si>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</si>
  <si>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</si>
  <si>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</si>
  <si>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</si>
  <si>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</si>
  <si>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</si>
  <si>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</si>
  <si>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</si>
  <si>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</si>
  <si>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</si>
  <si>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</si>
  <si>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</si>
  <si>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</si>
  <si>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</si>
  <si>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</si>
  <si>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</si>
  <si>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</si>
  <si>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</si>
  <si>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</si>
  <si>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</si>
  <si>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</si>
  <si>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</si>
  <si>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</si>
  <si>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</si>
  <si>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</si>
  <si>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</si>
  <si>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</si>
  <si>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</si>
  <si>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</si>
  <si>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</si>
  <si>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</si>
  <si>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</si>
  <si>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</si>
  <si>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</si>
  <si>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</si>
  <si>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</si>
  <si>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</si>
  <si>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</si>
  <si>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</si>
  <si>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</si>
  <si>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</si>
  <si>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</si>
  <si>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</si>
  <si>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</si>
  <si>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</si>
  <si>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</si>
  <si>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</si>
  <si>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</si>
  <si>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</si>
  <si>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</si>
  <si>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</si>
  <si>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</si>
  <si>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</si>
  <si>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</si>
  <si>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</si>
  <si>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</si>
  <si>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</si>
  <si>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</si>
  <si>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</si>
  <si>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</si>
  <si>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</si>
  <si>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</si>
  <si>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</si>
  <si>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</si>
  <si>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</si>
  <si>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</si>
  <si>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</si>
  <si>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</si>
  <si>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</si>
  <si>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</si>
  <si>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</si>
  <si>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</si>
  <si>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</si>
  <si>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</si>
  <si>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</si>
  <si>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</si>
  <si>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</si>
  <si>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</si>
  <si>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</si>
  <si>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</si>
  <si>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</si>
  <si>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</si>
  <si>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</si>
  <si>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</si>
  <si>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</si>
  <si>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</si>
  <si>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</si>
  <si>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</si>
  <si>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</si>
  <si>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</si>
  <si>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</si>
  <si>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</si>
  <si>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</si>
  <si>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</si>
  <si>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</si>
  <si>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</si>
  <si>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</si>
  <si>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</si>
  <si>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</si>
  <si>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</si>
  <si>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</si>
  <si>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</si>
  <si>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</si>
  <si>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</si>
  <si>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</si>
  <si>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</si>
  <si>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</si>
  <si>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</si>
  <si>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</si>
  <si>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</si>
  <si>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</si>
  <si>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</si>
  <si>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</si>
  <si>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</si>
  <si>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</si>
  <si>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</si>
  <si>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</si>
  <si>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</si>
  <si>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</si>
  <si>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</si>
  <si>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</si>
  <si>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</si>
  <si>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</si>
  <si>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</si>
  <si>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</si>
  <si>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</si>
  <si>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</si>
  <si>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</si>
  <si>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</si>
  <si>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</si>
  <si>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</si>
  <si>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</si>
  <si>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</si>
  <si>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</si>
  <si>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</si>
  <si>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</si>
  <si>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</si>
  <si>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</si>
  <si>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</si>
  <si>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</si>
  <si>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</si>
  <si>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</si>
  <si>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</si>
  <si>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</si>
  <si>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</si>
  <si>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</si>
  <si>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</si>
  <si>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</si>
  <si>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</si>
  <si>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</si>
  <si>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</si>
  <si>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</si>
  <si>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</si>
  <si>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</si>
  <si>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</si>
  <si>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</si>
  <si>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</si>
  <si>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</si>
  <si>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</si>
  <si>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</si>
  <si>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</si>
  <si>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</si>
  <si>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</si>
  <si>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</si>
  <si>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</si>
  <si>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</si>
  <si>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</si>
  <si>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</si>
  <si>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</si>
  <si>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</si>
  <si>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</si>
  <si>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</si>
  <si>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</si>
  <si>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</si>
  <si>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</si>
  <si>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</si>
  <si>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</si>
  <si>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</si>
  <si>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</si>
  <si>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</si>
  <si>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</si>
  <si>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</si>
  <si>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</si>
  <si>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</si>
  <si>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</si>
  <si>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</si>
  <si>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</si>
  <si>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</si>
  <si>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</si>
  <si>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</si>
  <si>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</si>
  <si>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</si>
  <si>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</si>
  <si>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</si>
  <si>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</si>
  <si>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</si>
  <si>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</si>
  <si>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</si>
  <si>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</si>
  <si>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</si>
  <si>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</si>
  <si>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</si>
  <si>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</si>
  <si>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</si>
  <si>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</si>
  <si>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</si>
  <si>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</si>
  <si>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</si>
  <si>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</si>
  <si>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</si>
  <si>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</si>
  <si>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</si>
  <si>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</si>
  <si>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</si>
  <si>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</si>
  <si>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</si>
  <si>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</si>
  <si>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</si>
  <si>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</si>
  <si>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</si>
  <si>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</si>
  <si>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</si>
  <si>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</si>
  <si>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</si>
  <si>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</si>
  <si>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</si>
  <si>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</si>
  <si>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</si>
  <si>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</si>
  <si>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</si>
  <si>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</si>
  <si>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</si>
  <si>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</si>
  <si>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</si>
  <si>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</si>
  <si>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</si>
  <si>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</si>
  <si>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</si>
  <si>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</si>
  <si>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</si>
  <si>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</si>
  <si>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</si>
  <si>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</si>
  <si>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</si>
  <si>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</si>
  <si>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</si>
  <si>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</si>
  <si>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</si>
  <si>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</si>
  <si>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</si>
  <si>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</si>
  <si>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</si>
  <si>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</si>
  <si>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</si>
  <si>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</si>
  <si>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</si>
  <si>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</si>
  <si>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</si>
  <si>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</si>
  <si>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</si>
  <si>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</si>
  <si>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</si>
  <si>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</si>
  <si>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</si>
  <si>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</si>
  <si>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</si>
  <si>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</si>
  <si>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</si>
  <si>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</si>
  <si>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</si>
  <si>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</si>
  <si>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</si>
  <si>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</si>
  <si>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</si>
  <si>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</si>
  <si>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</si>
  <si>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</si>
  <si>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</si>
  <si>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</si>
  <si>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</si>
  <si>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</si>
  <si>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</si>
  <si>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</si>
  <si>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</si>
  <si>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</si>
  <si>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</si>
  <si>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</si>
  <si>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</si>
  <si>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</si>
  <si>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</si>
  <si>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</si>
  <si>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</si>
  <si>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</si>
  <si>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</si>
  <si>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</si>
  <si>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</si>
  <si>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</si>
  <si>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</si>
  <si>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</si>
  <si>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</si>
  <si>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</si>
  <si>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</si>
  <si>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</si>
  <si>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</si>
  <si>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</si>
  <si>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</si>
  <si>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</si>
  <si>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</si>
  <si>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</si>
  <si>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</si>
  <si>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</si>
  <si>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</si>
  <si>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</si>
  <si>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</si>
  <si>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</si>
  <si>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</si>
  <si>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</si>
  <si>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</si>
  <si>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</si>
  <si>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</si>
  <si>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</si>
  <si>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</si>
  <si>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</si>
  <si>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</si>
  <si>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</si>
  <si>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</si>
  <si>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</si>
  <si>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</si>
  <si>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</si>
  <si>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</si>
  <si>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</si>
  <si>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</si>
  <si>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</si>
  <si>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</si>
  <si>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</si>
  <si>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</si>
  <si>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</si>
  <si>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</si>
  <si>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</si>
  <si>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</si>
  <si>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</si>
  <si>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</si>
  <si>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</si>
  <si>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</si>
  <si>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</si>
  <si>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</si>
  <si>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</si>
  <si>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</si>
  <si>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</si>
  <si>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</si>
  <si>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</si>
  <si>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</si>
  <si>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</si>
  <si>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</si>
  <si>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</si>
  <si>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</si>
  <si>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</si>
  <si>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</si>
  <si>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</si>
  <si>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</si>
  <si>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</si>
  <si>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</si>
  <si>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</si>
  <si>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</si>
  <si>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</si>
  <si>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</si>
  <si>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</si>
  <si>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</si>
  <si>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</si>
  <si>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</si>
  <si>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</si>
  <si>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</si>
  <si>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</si>
  <si>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</si>
  <si>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</si>
  <si>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</si>
  <si>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</si>
  <si>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</si>
  <si>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</si>
  <si>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</si>
  <si>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</si>
  <si>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</si>
  <si>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</si>
  <si>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</si>
  <si>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</si>
  <si>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</si>
  <si>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</si>
  <si>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</si>
  <si>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</si>
  <si>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</si>
  <si>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</si>
  <si>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</si>
  <si>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</si>
  <si>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</si>
  <si>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</si>
  <si>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</si>
  <si>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</si>
  <si>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</si>
  <si>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</si>
  <si>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</si>
  <si>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</si>
  <si>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</si>
  <si>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</si>
  <si>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</si>
  <si>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</si>
  <si>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</si>
  <si>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</si>
  <si>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</si>
  <si>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</si>
  <si>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</si>
  <si>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</si>
  <si>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</si>
  <si>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</si>
  <si>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</si>
  <si>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</si>
  <si>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</si>
  <si>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</si>
  <si>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</si>
  <si>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</si>
  <si>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</si>
  <si>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</si>
  <si>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</si>
  <si>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</si>
  <si>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</si>
  <si>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</si>
  <si>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</si>
  <si>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</si>
  <si>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</si>
  <si>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</si>
  <si>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</si>
  <si>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</si>
  <si>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</si>
  <si>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</si>
  <si>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</si>
  <si>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</si>
  <si>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</si>
  <si>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</si>
  <si>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</si>
  <si>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</si>
  <si>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</si>
  <si>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</si>
  <si>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</si>
  <si>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</si>
  <si>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</si>
  <si>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</si>
  <si>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</si>
  <si>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</si>
  <si>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</si>
  <si>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</si>
  <si>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</si>
  <si>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</si>
  <si>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</si>
  <si>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</si>
  <si>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</si>
  <si>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</si>
  <si>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</si>
  <si>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</si>
  <si>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</si>
  <si>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</si>
  <si>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</si>
  <si>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</si>
  <si>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</si>
  <si>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</si>
  <si>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</si>
  <si>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</si>
  <si>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</si>
  <si>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</si>
  <si>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</si>
  <si>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</si>
  <si>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</si>
  <si>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</si>
  <si>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</si>
  <si>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</si>
  <si>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</si>
  <si>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</si>
  <si>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</si>
  <si>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</si>
  <si>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</si>
  <si>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</si>
  <si>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</si>
  <si>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</si>
  <si>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</si>
  <si>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</si>
  <si>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</si>
  <si>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</si>
  <si>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</si>
  <si>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</si>
  <si>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</si>
  <si>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</si>
  <si>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</si>
  <si>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</si>
  <si>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</si>
  <si>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</si>
  <si>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</si>
  <si>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</si>
  <si>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</si>
  <si>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</si>
  <si>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</si>
  <si>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</si>
  <si>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</si>
  <si>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</si>
  <si>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</si>
  <si>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</si>
  <si>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</si>
  <si>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</si>
  <si>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</si>
  <si>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</si>
  <si>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</si>
  <si>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</si>
  <si>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</si>
  <si>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</si>
  <si>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</si>
  <si>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</si>
  <si>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</si>
  <si>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</si>
  <si>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</si>
  <si>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</si>
  <si>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</si>
  <si>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</si>
  <si>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</si>
  <si>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</si>
  <si>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</si>
  <si>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</si>
  <si>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</si>
  <si>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</si>
  <si>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</si>
  <si>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</si>
  <si>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</si>
  <si>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</si>
  <si>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</si>
  <si>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</si>
  <si>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</si>
  <si>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</si>
  <si>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</si>
  <si>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</si>
  <si>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</si>
  <si>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</si>
  <si>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</si>
  <si>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</si>
  <si>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</si>
  <si>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</si>
  <si>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</si>
  <si>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</si>
  <si>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</si>
  <si>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</si>
  <si>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</si>
  <si>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</si>
  <si>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</si>
  <si>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</si>
  <si>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</si>
  <si>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</si>
  <si>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</si>
  <si>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</si>
  <si>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</si>
  <si>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</si>
  <si>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</si>
  <si>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</si>
  <si>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</si>
  <si>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</si>
  <si>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</si>
  <si>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</si>
  <si>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</si>
  <si>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</si>
  <si>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</si>
  <si>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</si>
  <si>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</si>
  <si>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</si>
  <si>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</si>
  <si>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</si>
  <si>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</si>
  <si>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</si>
  <si>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</si>
  <si>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</si>
  <si>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</si>
  <si>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</si>
  <si>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</si>
  <si>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</si>
  <si>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</si>
  <si>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</si>
  <si>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</si>
  <si>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</si>
  <si>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</si>
  <si>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</si>
  <si>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</si>
  <si>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</si>
  <si>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</si>
  <si>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</si>
  <si>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</si>
  <si>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</si>
  <si>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</si>
  <si>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</si>
  <si>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</si>
  <si>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</si>
  <si>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</si>
  <si>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</si>
  <si>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</si>
  <si>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</si>
  <si>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</si>
  <si>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</si>
  <si>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</si>
  <si>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</si>
  <si>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</si>
  <si>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</si>
  <si>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</si>
  <si>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</si>
  <si>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</si>
  <si>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</si>
  <si>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</si>
  <si>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</si>
  <si>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</si>
  <si>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</si>
  <si>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</si>
  <si>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</si>
  <si>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</si>
  <si>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</si>
  <si>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</si>
  <si>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</si>
  <si>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</si>
  <si>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</si>
  <si>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</si>
  <si>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</si>
  <si>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</si>
  <si>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</si>
  <si>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</si>
  <si>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</si>
  <si>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</si>
  <si>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</si>
  <si>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</si>
  <si>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</si>
  <si>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</si>
  <si>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</si>
  <si>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</si>
  <si>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</si>
  <si>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</si>
  <si>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</si>
  <si>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</si>
  <si>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</si>
  <si>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</si>
  <si>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</si>
  <si>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</si>
  <si>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</si>
  <si>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</si>
  <si>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</si>
  <si>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</si>
  <si>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</si>
  <si>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</si>
  <si>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</si>
  <si>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</si>
  <si>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</si>
  <si>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</si>
  <si>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</si>
  <si>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</si>
  <si>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</si>
  <si>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</si>
  <si>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</si>
  <si>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</si>
  <si>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</si>
  <si>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</si>
  <si>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</si>
  <si>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</si>
  <si>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</si>
  <si>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</si>
  <si>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</si>
  <si>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</si>
  <si>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</si>
  <si>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</si>
  <si>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</si>
  <si>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</si>
  <si>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</si>
  <si>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</si>
  <si>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</si>
  <si>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</si>
  <si>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</si>
  <si>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</si>
  <si>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</si>
  <si>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</si>
  <si>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</si>
  <si>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</si>
  <si>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</si>
  <si>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</si>
  <si>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</si>
  <si>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</si>
  <si>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</si>
  <si>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</si>
  <si>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</si>
  <si>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</si>
  <si>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</si>
  <si>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</si>
  <si>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</si>
  <si>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</si>
  <si>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</si>
  <si>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</si>
  <si>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</si>
  <si>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</si>
  <si>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</si>
  <si>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</si>
  <si>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</si>
  <si>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</si>
  <si>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</si>
  <si>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</si>
  <si>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</si>
  <si>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</si>
  <si>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</si>
  <si>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</si>
  <si>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</si>
  <si>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</si>
  <si>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</si>
  <si>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</si>
  <si>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</si>
  <si>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</si>
  <si>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</si>
  <si>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</si>
  <si>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</si>
  <si>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</si>
  <si>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</si>
  <si>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</si>
  <si>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</si>
  <si>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</si>
  <si>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</si>
  <si>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</si>
  <si>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</si>
  <si>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</si>
  <si>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</si>
  <si>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</si>
  <si>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</si>
  <si>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</si>
  <si>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</si>
  <si>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</si>
  <si>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</si>
  <si>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</si>
  <si>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</si>
  <si>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</si>
  <si>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</si>
  <si>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</si>
  <si>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</si>
  <si>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</si>
  <si>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</si>
  <si>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</si>
  <si>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</si>
  <si>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</si>
  <si>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</si>
  <si>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</si>
  <si>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</si>
  <si>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</si>
  <si>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</si>
  <si>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</si>
  <si>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</si>
  <si>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</si>
  <si>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</si>
  <si>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</si>
  <si>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</si>
  <si>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</si>
  <si>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</si>
  <si>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</si>
  <si>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</si>
  <si>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</si>
  <si>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</si>
  <si>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</si>
  <si>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</si>
  <si>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</si>
  <si>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</si>
  <si>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</si>
  <si>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</si>
  <si>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</si>
  <si>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</si>
  <si>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</si>
  <si>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</si>
  <si>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</si>
  <si>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</si>
  <si>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</si>
  <si>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</si>
  <si>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</si>
  <si>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</si>
  <si>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</si>
  <si>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</si>
  <si>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</si>
  <si>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</si>
  <si>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</si>
  <si>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</si>
  <si>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</si>
  <si>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</si>
  <si>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</si>
  <si>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</si>
  <si>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</si>
  <si>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</si>
  <si>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</si>
  <si>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</si>
  <si>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</si>
  <si>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</si>
  <si>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</si>
  <si>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</si>
  <si>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</si>
  <si>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</si>
  <si>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</si>
  <si>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</si>
  <si>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</si>
  <si>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</si>
  <si>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</si>
  <si>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</si>
  <si>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</si>
  <si>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</si>
  <si>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</si>
  <si>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</si>
  <si>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</si>
  <si>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</si>
  <si>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</si>
  <si>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</si>
  <si>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</si>
  <si>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</si>
  <si>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</si>
  <si>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</si>
  <si>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</si>
  <si>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</si>
  <si>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</si>
  <si>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</si>
  <si>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</si>
  <si>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</si>
  <si>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</si>
  <si>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</si>
  <si>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</si>
  <si>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</si>
  <si>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</si>
  <si>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</si>
  <si>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</si>
  <si>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</si>
  <si>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</si>
  <si>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</si>
  <si>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</si>
  <si>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</si>
  <si>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</si>
  <si>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</si>
  <si>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</si>
  <si>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</si>
  <si>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</si>
  <si>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</si>
  <si>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</si>
  <si>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</si>
  <si>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</si>
  <si>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</si>
  <si>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</si>
  <si>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</si>
  <si>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</si>
  <si>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</si>
  <si>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</si>
  <si>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</si>
  <si>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</si>
  <si>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</si>
  <si>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</si>
  <si>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</si>
  <si>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</si>
  <si>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</si>
  <si>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</si>
  <si>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</si>
  <si>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</si>
  <si>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</si>
  <si>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</si>
  <si>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</si>
  <si>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</si>
  <si>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</si>
  <si>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</si>
  <si>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</si>
  <si>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</si>
  <si>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</si>
  <si>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</si>
  <si>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</si>
  <si>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</si>
  <si>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</si>
  <si>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</si>
  <si>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</si>
  <si>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</si>
  <si>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</si>
  <si>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</si>
  <si>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</si>
  <si>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</si>
  <si>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</si>
  <si>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</si>
  <si>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</si>
  <si>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</si>
  <si>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</si>
  <si>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</si>
  <si>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</si>
  <si>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</si>
  <si>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</si>
  <si>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</si>
  <si>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</si>
  <si>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</si>
  <si>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</si>
  <si>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</si>
  <si>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</si>
  <si>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</si>
  <si>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</si>
  <si>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</si>
  <si>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</si>
  <si>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</si>
  <si>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</si>
  <si>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</si>
  <si>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</si>
  <si>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</si>
  <si>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</si>
  <si>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</si>
  <si>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</si>
  <si>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</si>
  <si>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</si>
  <si>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</si>
  <si>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</si>
  <si>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</si>
  <si>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</si>
  <si>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</si>
  <si>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</si>
  <si>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</si>
  <si>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</si>
  <si>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</si>
  <si>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</si>
  <si>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</si>
  <si>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</si>
  <si>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</si>
  <si>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</si>
  <si>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</si>
  <si>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</si>
  <si>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</si>
  <si>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</si>
  <si>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</si>
  <si>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</si>
  <si>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</si>
  <si>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</si>
  <si>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</si>
  <si>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</si>
  <si>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</si>
  <si>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</si>
  <si>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</si>
  <si>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</si>
  <si>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</si>
  <si>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</si>
  <si>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</si>
  <si>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</si>
  <si>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</si>
  <si>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</si>
  <si>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</si>
  <si>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</si>
  <si>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</si>
  <si>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</si>
  <si>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</si>
  <si>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</si>
  <si>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</si>
  <si>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</si>
  <si>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</si>
  <si>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</si>
  <si>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</si>
  <si>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</si>
  <si>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</si>
  <si>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</si>
  <si>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</si>
  <si>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</si>
  <si>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</si>
  <si>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</si>
  <si>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</si>
  <si>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</si>
  <si>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</si>
  <si>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</si>
  <si>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</si>
  <si>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</si>
  <si>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</si>
  <si>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</si>
  <si>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</si>
  <si>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</si>
  <si>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</si>
  <si>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</si>
  <si>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</si>
  <si>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</si>
  <si>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</si>
  <si>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</si>
  <si>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</si>
  <si>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</si>
  <si>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</si>
  <si>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</si>
  <si>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</si>
  <si>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</si>
  <si>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</si>
  <si>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</si>
  <si>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</si>
  <si>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</si>
  <si>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</si>
  <si>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</si>
  <si>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</si>
  <si>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</si>
  <si>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</si>
  <si>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</si>
  <si>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</si>
  <si>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</si>
  <si>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</si>
  <si>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</si>
  <si>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</si>
  <si>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</si>
  <si>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</si>
  <si>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</si>
  <si>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</si>
  <si>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</si>
  <si>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</si>
  <si>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</si>
  <si>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</si>
  <si>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</si>
  <si>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</si>
  <si>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</si>
  <si>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</si>
  <si>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</si>
  <si>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</si>
  <si>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</si>
  <si>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</si>
  <si>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</si>
  <si>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</si>
  <si>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</si>
  <si>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</si>
  <si>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</si>
  <si>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</si>
  <si>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</si>
  <si>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</si>
  <si>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</si>
  <si>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</si>
  <si>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</si>
  <si>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</si>
  <si>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</si>
  <si>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</si>
  <si>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</si>
  <si>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</si>
  <si>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</si>
  <si>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</si>
  <si>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</si>
  <si>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</si>
  <si>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</si>
  <si>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</si>
  <si>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</si>
  <si>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</si>
  <si>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</si>
  <si>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</si>
  <si>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</si>
  <si>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</si>
  <si>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</si>
  <si>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</si>
  <si>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</si>
  <si>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</si>
  <si>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</si>
  <si>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</si>
  <si>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</si>
  <si>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</si>
  <si>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</si>
  <si>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</si>
  <si>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</si>
  <si>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</si>
  <si>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</si>
  <si>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</si>
  <si>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</si>
  <si>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</si>
  <si>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</si>
  <si>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</si>
  <si>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</si>
  <si>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</si>
  <si>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</si>
  <si>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</si>
  <si>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</si>
  <si>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</si>
  <si>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</si>
  <si>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</si>
  <si>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</si>
  <si>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</si>
  <si>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</si>
  <si>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</si>
  <si>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</si>
  <si>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</si>
  <si>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</si>
  <si>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</si>
  <si>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</si>
  <si>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</si>
  <si>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</si>
  <si>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</si>
  <si>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</si>
  <si>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</si>
  <si>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2019</t>
  </si>
  <si>
    <t>Jan</t>
  </si>
  <si>
    <t>Feb</t>
  </si>
  <si>
    <t>Mar</t>
  </si>
  <si>
    <t>Apr</t>
  </si>
  <si>
    <t>May</t>
  </si>
  <si>
    <t>Jun</t>
  </si>
  <si>
    <t>Jul</t>
  </si>
  <si>
    <t>Aug</t>
  </si>
  <si>
    <t>Sep</t>
  </si>
  <si>
    <t>Oct</t>
  </si>
  <si>
    <t>Nov</t>
  </si>
  <si>
    <t>Dec</t>
  </si>
  <si>
    <t>2020</t>
  </si>
  <si>
    <t>2021</t>
  </si>
  <si>
    <t>2022</t>
  </si>
  <si>
    <t>Years</t>
  </si>
  <si>
    <t>Arabica</t>
  </si>
  <si>
    <t>Excelsa</t>
  </si>
  <si>
    <t>Liberia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</si>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</sst>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9"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44" fontId="1" fillId="0" borderId="0" xfId="1" applyFont="1" applyAlignment="1">
      <alignment vertical="center"/>
    </xf>
    <xf numFmtId="44" fontId="0" fillId="0" borderId="0" xfId="1" applyFont="1"/>
    <xf numFmtId="0" fontId="0" fillId="0" borderId="0" xfId="0" pivotButton="1"/>
    <xf numFmtId="166" fontId="0" fillId="0" borderId="0" xfId="0" applyNumberFormat="1"/>
    <xf numFmtId="0" fontId="0" fillId="0" borderId="0" xfId="0" applyNumberFormat="1"/>
    <xf numFmtId="0" fontId="0" fillId="0" borderId="0" xfId="1" applyNumberFormat="1" applyFont="1"/>
    <xf numFmtId="169" fontId="0" fillId="0" borderId="0" xfId="0" applyNumberFormat="1"/>
  </cellXfs>
  <cellStyles count="2">
    <cellStyle name="Currency" xfId="1" builtinId="4"/>
    <cellStyle name="Normal" xfId="0" builtinId="0"/>
  </cellStyles>
  <dxfs count="57">
    <dxf>
      <numFmt numFmtId="0" formatCode="General"/>
    </dxf>
    <dxf>
      <numFmt numFmtId="169" formatCode="[$$-409]#,##0.00"/>
    </dxf>
    <dxf>
      <numFmt numFmtId="34" formatCode="_(&quot;$&quot;* #,##0.00_);_(&quot;$&quot;* \(#,##0.00\);_(&quot;$&quot;* &quot;-&quot;??_);_(@_)"/>
    </dxf>
    <dxf>
      <numFmt numFmtId="34" formatCode="_(&quot;$&quot;* #,##0.00_);_(&quot;$&quot;* \(#,##0.00\);_(&quot;$&quot;* &quot;-&quot;??_);_(@_)"/>
    </dxf>
    <dxf>
      <numFmt numFmtId="0" formatCode="General"/>
    </dxf>
    <dxf>
      <numFmt numFmtId="169" formatCode="[$$-409]#,##0.00"/>
    </dxf>
    <dxf>
      <numFmt numFmtId="0" formatCode="General"/>
    </dxf>
    <dxf>
      <numFmt numFmtId="169" formatCode="[$$-409]#,##0.00"/>
    </dxf>
    <dxf>
      <numFmt numFmtId="34" formatCode="_(&quot;$&quot;* #,##0.00_);_(&quot;$&quot;* \(#,##0.00\);_(&quot;$&quot;* &quot;-&quot;??_);_(@_)"/>
    </dxf>
    <dxf>
      <numFmt numFmtId="34" formatCode="_(&quot;$&quot;* #,##0.00_);_(&quot;$&quot;* \(#,##0.00\);_(&quot;$&quot;* &quot;-&quot;??_);_(@_)"/>
    </dxf>
    <dxf>
      <numFmt numFmtId="0" formatCode="General"/>
    </dxf>
    <dxf>
      <numFmt numFmtId="169" formatCode="[$$-409]#,##0.00"/>
    </dxf>
    <dxf>
      <numFmt numFmtId="0" formatCode="General"/>
    </dxf>
    <dxf>
      <numFmt numFmtId="169" formatCode="[$$-409]#,##0.00"/>
    </dxf>
    <dxf>
      <numFmt numFmtId="0" formatCode="General"/>
    </dxf>
    <dxf>
      <numFmt numFmtId="169" formatCode="[$$-409]#,##0.00"/>
    </dxf>
    <dxf>
      <numFmt numFmtId="0" formatCode="General"/>
    </dxf>
    <dxf>
      <numFmt numFmtId="169" formatCode="[$$-409]#,##0.00"/>
    </dxf>
    <dxf>
      <numFmt numFmtId="34" formatCode="_(&quot;$&quot;* #,##0.00_);_(&quot;$&quot;* \(#,##0.00\);_(&quot;$&quot;* &quot;-&quot;??_);_(@_)"/>
    </dxf>
    <dxf>
      <numFmt numFmtId="34" formatCode="_(&quot;$&quot;* #,##0.00_);_(&quot;$&quot;* \(#,##0.00\);_(&quot;$&quot;* &quot;-&quot;??_);_(@_)"/>
    </dxf>
    <dxf>
      <numFmt numFmtId="0" formatCode="General"/>
    </dxf>
    <dxf>
      <numFmt numFmtId="169" formatCode="[$$-409]#,##0.00"/>
    </dxf>
    <dxf>
      <numFmt numFmtId="0" formatCode="General"/>
    </dxf>
    <dxf>
      <numFmt numFmtId="169" formatCode="[$$-409]#,##0.00"/>
    </dxf>
    <dxf>
      <numFmt numFmtId="34" formatCode="_(&quot;$&quot;* #,##0.00_);_(&quot;$&quot;* \(#,##0.00\);_(&quot;$&quot;* &quot;-&quot;??_);_(@_)"/>
    </dxf>
    <dxf>
      <numFmt numFmtId="34" formatCode="_(&quot;$&quot;* #,##0.00_);_(&quot;$&quot;* \(#,##0.00\);_(&quot;$&quot;* &quot;-&quot;??_);_(@_)"/>
    </dxf>
    <dxf>
      <numFmt numFmtId="0" formatCode="General"/>
    </dxf>
    <dxf>
      <numFmt numFmtId="169" formatCode="[$$-409]#,##0.00"/>
    </dxf>
    <dxf>
      <font>
        <b/>
        <i val="0"/>
        <sz val="11"/>
        <color theme="0"/>
        <name val="Calibri"/>
        <family val="2"/>
        <scheme val="minor"/>
      </font>
    </dxf>
    <dxf>
      <font>
        <b/>
        <i val="0"/>
        <strike val="0"/>
        <sz val="11"/>
        <color theme="0"/>
        <name val="Calibri"/>
        <family val="2"/>
        <scheme val="minor"/>
      </font>
      <fill>
        <patternFill>
          <bgColor rgb="FF3C1464"/>
        </patternFill>
      </fil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660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sz val="11"/>
        <color theme="1"/>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family val="2"/>
        <scheme val="minor"/>
      </font>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8" defaultTableStyle="TableStyleMedium2" defaultPivotStyle="PivotStyleMedium9">
    <tableStyle name="Purple" pivot="0" table="0" count="8" xr9:uid="{7C989192-A329-4DBC-928F-C22A66FE3126}">
      <tableStyleElement type="wholeTable" dxfId="31"/>
      <tableStyleElement type="headerRow" dxfId="30"/>
    </tableStyle>
    <tableStyle name="Slicer Style 1" pivot="0" table="0" count="6" xr9:uid="{542CBA80-E1BA-4F61-9C26-E2C6E6F0D44C}">
      <tableStyleElement type="wholeTable" dxfId="29"/>
      <tableStyleElement type="headerRow" dxfId="28"/>
    </tableStyle>
    <tableStyle name="Timeline Style 1" pivot="0" table="0" count="8" xr9:uid="{02918143-BDE2-45BD-BD8C-F0CF40D68D7D}">
      <tableStyleElement type="wholeTable" dxfId="44"/>
      <tableStyleElement type="headerRow" dxfId="43"/>
    </tableStyle>
    <tableStyle name="Timeline Style 2" pivot="0" table="0" count="8" xr9:uid="{4F4A4E9A-1922-4DA4-B02E-C2CBFA3926E4}">
      <tableStyleElement type="wholeTable" dxfId="42"/>
      <tableStyleElement type="headerRow" dxfId="41"/>
    </tableStyle>
    <tableStyle name="Timeline Style 3" pivot="0" table="0" count="8" xr9:uid="{41F700D3-37A3-41A9-BD9F-5759BF0A9C25}">
      <tableStyleElement type="wholeTable" dxfId="40"/>
      <tableStyleElement type="headerRow" dxfId="39"/>
    </tableStyle>
    <tableStyle name="Timeline Style 4" pivot="0" table="0" count="8" xr9:uid="{68638226-EB52-4733-8980-A1C538BD9BF8}">
      <tableStyleElement type="wholeTable" dxfId="37"/>
      <tableStyleElement type="headerRow" dxfId="36"/>
    </tableStyle>
    <tableStyle name="Timeline Style 5" pivot="0" table="0" count="8" xr9:uid="{588F8F07-9235-4CA2-97D1-380779D74854}">
      <tableStyleElement type="wholeTable" dxfId="35"/>
      <tableStyleElement type="headerRow" dxfId="34"/>
    </tableStyle>
    <tableStyle name="Timeline Style 6" pivot="0" table="0" count="8" xr9:uid="{34B83305-85BC-4D16-9851-13398A049695}">
      <tableStyleElement type="wholeTable" dxfId="33"/>
      <tableStyleElement type="headerRow" dxfId="32"/>
    </tableStyle>
  </tableStyles>
  <colors>
    <mruColors>
      <color rgb="FF007A37"/>
      <color rgb="FF3C1464"/>
      <color rgb="FF2FFF8D"/>
      <color rgb="FF00D25F"/>
      <color rgb="FF91C46E"/>
      <color rgb="FF6DA945"/>
      <color rgb="FF0B6F31"/>
      <color rgb="FFA8F6C6"/>
      <color rgb="FFCFAFEF"/>
      <color rgb="FF240C3C"/>
    </mruColors>
  </colors>
  <extLst>
    <ext xmlns:x14="http://schemas.microsoft.com/office/spreadsheetml/2009/9/main" uri="{46F421CA-312F-682f-3DD2-61675219B42D}">
      <x14:dxfs count="4">
        <dxf>
          <font>
            <b val="0"/>
            <i val="0"/>
            <strike/>
            <color theme="0" tint="-0.14996795556505021"/>
            <name val="Calibri"/>
            <family val="2"/>
            <scheme val="minor"/>
          </font>
        </dxf>
        <dxf>
          <font>
            <b val="0"/>
            <i val="0"/>
            <strike/>
            <color theme="0" tint="-0.14996795556505021"/>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rgb="FFCFAFEF"/>
            </patternFill>
          </fill>
          <border>
            <left style="thin">
              <color theme="0"/>
            </left>
            <right style="thin">
              <color theme="0"/>
            </right>
            <top style="thin">
              <color theme="0"/>
            </top>
            <bottom style="thin">
              <color theme="0"/>
            </bottom>
          </border>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b val="0"/>
            <i val="0"/>
            <sz val="11"/>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 name="Timeline Style 2">
          <x15:timelineStyleElements>
            <x15:timelineStyleElement type="selectionLabel" dxfId="33"/>
            <x15:timelineStyleElement type="timeLevel" dxfId="32"/>
            <x15:timelineStyleElement type="periodLabel1" dxfId="31"/>
            <x15:timelineStyleElement type="periodLabel2" dxfId="30"/>
            <x15:timelineStyleElement type="selectedTimeBlock" dxfId="35"/>
            <x15:timelineStyleElement type="unselectedTimeBlock" dxfId="34"/>
          </x15:timelineStyleElements>
        </x15:timelineStyle>
        <x15:timelineStyle name="Timeline Style 3">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4">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5">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6">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[CoffeeSalesProject.xlsx]TotalSales!Tot_Sales</c:name>
    <c:fmtId val="25"/>
  </c:pivotSource>
  <c:chart>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3AEF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944808813052E-2"/>
          <c:y val="4.4809318840265865E-2"/>
          <c:w val="0.79121159366792781"/>
          <c:h val="0.8096437103317643"/>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TotalSales!$C$5:$C$47</c:f>
              <c:numCache>
                <c:formatCode>General</c:formatCode>
                <c:ptCount val="43"/>
                <c:pt idx="1">
                  <c:v>5.97</c:v>
                </c:pt>
                <c:pt idx="3">
                  <c:v>7.77</c:v>
                </c:pt>
                <c:pt idx="5">
                  <c:v>7.77</c:v>
                </c:pt>
                <c:pt idx="6">
                  <c:v>37.334999999999994</c:v>
                </c:pt>
                <c:pt idx="7">
                  <c:v>25.68</c:v>
                </c:pt>
                <c:pt idx="9">
                  <c:v>13.5</c:v>
                </c:pt>
                <c:pt idx="10">
                  <c:v>16.875</c:v>
                </c:pt>
                <c:pt idx="11">
                  <c:v>3.8849999999999998</c:v>
                </c:pt>
                <c:pt idx="12">
                  <c:v>6.75</c:v>
                </c:pt>
                <c:pt idx="16">
                  <c:v>27.479999999999997</c:v>
                </c:pt>
                <c:pt idx="18">
                  <c:v>31.41</c:v>
                </c:pt>
                <c:pt idx="20">
                  <c:v>24.66</c:v>
                </c:pt>
                <c:pt idx="21">
                  <c:v>6.75</c:v>
                </c:pt>
                <c:pt idx="23">
                  <c:v>46.08</c:v>
                </c:pt>
                <c:pt idx="26">
                  <c:v>23.31</c:v>
                </c:pt>
                <c:pt idx="27">
                  <c:v>15.54</c:v>
                </c:pt>
                <c:pt idx="28">
                  <c:v>11.94</c:v>
                </c:pt>
                <c:pt idx="32">
                  <c:v>29.204999999999998</c:v>
                </c:pt>
                <c:pt idx="33">
                  <c:v>20.25</c:v>
                </c:pt>
                <c:pt idx="35">
                  <c:v>8.9550000000000001</c:v>
                </c:pt>
                <c:pt idx="36">
                  <c:v>3.8849999999999998</c:v>
                </c:pt>
                <c:pt idx="37">
                  <c:v>11.94</c:v>
                </c:pt>
                <c:pt idx="38">
                  <c:v>44.984999999999999</c:v>
                </c:pt>
                <c:pt idx="39">
                  <c:v>2.9849999999999999</c:v>
                </c:pt>
              </c:numCache>
            </c:numRef>
          </c:val>
          <c:smooth val="0"/>
          <c:extLst>
            <c:ext xmlns:c16="http://schemas.microsoft.com/office/drawing/2014/chart" uri="{C3380CC4-5D6E-409C-BE32-E72D297353CC}">
              <c16:uniqueId val="{00000000-F3CD-4700-8342-CFCCB7F8340A}"/>
            </c:ext>
          </c:extLst>
        </c:ser>
        <c:ser>
          <c:idx val="1"/>
          <c:order val="1"/>
          <c:tx>
            <c:strRef>
              <c:f>TotalSales!$D$3:$D$4</c:f>
              <c:strCache>
                <c:ptCount val="1"/>
                <c:pt idx="0">
                  <c:v>Excelsa</c:v>
                </c:pt>
              </c:strCache>
            </c:strRef>
          </c:tx>
          <c:spPr>
            <a:ln w="28575" cap="rnd">
              <a:solidFill>
                <a:srgbClr val="43AEF7"/>
              </a:solidFill>
              <a:round/>
            </a:ln>
            <a:effectLst/>
          </c:spPr>
          <c:marker>
            <c:symbol val="none"/>
          </c:marker>
          <c:cat>
            <c:multiLvlStrRef>
              <c:f>TotalSales!$A$5:$B$47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TotalSales!$D$5:$D$47</c:f>
              <c:numCache>
                <c:formatCode>General</c:formatCode>
                <c:ptCount val="43"/>
                <c:pt idx="4">
                  <c:v>22.274999999999999</c:v>
                </c:pt>
                <c:pt idx="5">
                  <c:v>4.125</c:v>
                </c:pt>
                <c:pt idx="6">
                  <c:v>8.25</c:v>
                </c:pt>
                <c:pt idx="9">
                  <c:v>17.82</c:v>
                </c:pt>
                <c:pt idx="11">
                  <c:v>8.25</c:v>
                </c:pt>
                <c:pt idx="12">
                  <c:v>10.935</c:v>
                </c:pt>
                <c:pt idx="13">
                  <c:v>34.980000000000004</c:v>
                </c:pt>
                <c:pt idx="14">
                  <c:v>14.58</c:v>
                </c:pt>
                <c:pt idx="21">
                  <c:v>24.75</c:v>
                </c:pt>
                <c:pt idx="22">
                  <c:v>8.91</c:v>
                </c:pt>
                <c:pt idx="23">
                  <c:v>14.58</c:v>
                </c:pt>
                <c:pt idx="25">
                  <c:v>40.094999999999999</c:v>
                </c:pt>
                <c:pt idx="26">
                  <c:v>34.020000000000003</c:v>
                </c:pt>
                <c:pt idx="27">
                  <c:v>3.645</c:v>
                </c:pt>
                <c:pt idx="28">
                  <c:v>21.87</c:v>
                </c:pt>
                <c:pt idx="29">
                  <c:v>55.08</c:v>
                </c:pt>
                <c:pt idx="30">
                  <c:v>43.484999999999999</c:v>
                </c:pt>
                <c:pt idx="34">
                  <c:v>8.25</c:v>
                </c:pt>
                <c:pt idx="35">
                  <c:v>18.225000000000001</c:v>
                </c:pt>
                <c:pt idx="37">
                  <c:v>4.125</c:v>
                </c:pt>
                <c:pt idx="38">
                  <c:v>3.645</c:v>
                </c:pt>
                <c:pt idx="39">
                  <c:v>26.73</c:v>
                </c:pt>
                <c:pt idx="40">
                  <c:v>4.4550000000000001</c:v>
                </c:pt>
                <c:pt idx="41">
                  <c:v>35.234999999999999</c:v>
                </c:pt>
                <c:pt idx="42">
                  <c:v>7.29</c:v>
                </c:pt>
              </c:numCache>
            </c:numRef>
          </c:val>
          <c:smooth val="0"/>
          <c:extLst>
            <c:ext xmlns:c16="http://schemas.microsoft.com/office/drawing/2014/chart" uri="{C3380CC4-5D6E-409C-BE32-E72D297353CC}">
              <c16:uniqueId val="{00000001-F3CD-4700-8342-CFCCB7F8340A}"/>
            </c:ext>
          </c:extLst>
        </c:ser>
        <c:ser>
          <c:idx val="2"/>
          <c:order val="2"/>
          <c:tx>
            <c:strRef>
              <c:f>TotalSales!$E$3:$E$4</c:f>
              <c:strCache>
                <c:ptCount val="1"/>
                <c:pt idx="0">
                  <c:v>Liberia</c:v>
                </c:pt>
              </c:strCache>
            </c:strRef>
          </c:tx>
          <c:spPr>
            <a:ln w="28575" cap="rnd">
              <a:solidFill>
                <a:srgbClr val="00B050"/>
              </a:solidFill>
              <a:round/>
            </a:ln>
            <a:effectLst/>
          </c:spPr>
          <c:marker>
            <c:symbol val="none"/>
          </c:marker>
          <c:cat>
            <c:multiLvlStrRef>
              <c:f>TotalSales!$A$5:$B$47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TotalSales!$E$5:$E$47</c:f>
              <c:numCache>
                <c:formatCode>General</c:formatCode>
                <c:ptCount val="43"/>
                <c:pt idx="1">
                  <c:v>23.774999999999999</c:v>
                </c:pt>
                <c:pt idx="3">
                  <c:v>41.25</c:v>
                </c:pt>
                <c:pt idx="4">
                  <c:v>21.825000000000003</c:v>
                </c:pt>
                <c:pt idx="5">
                  <c:v>8.73</c:v>
                </c:pt>
                <c:pt idx="12">
                  <c:v>9.51</c:v>
                </c:pt>
                <c:pt idx="13">
                  <c:v>54.72</c:v>
                </c:pt>
                <c:pt idx="15">
                  <c:v>23.774999999999999</c:v>
                </c:pt>
                <c:pt idx="16">
                  <c:v>23.774999999999999</c:v>
                </c:pt>
                <c:pt idx="17">
                  <c:v>4.7549999999999999</c:v>
                </c:pt>
                <c:pt idx="18">
                  <c:v>8.73</c:v>
                </c:pt>
                <c:pt idx="19">
                  <c:v>19.02</c:v>
                </c:pt>
                <c:pt idx="20">
                  <c:v>25.049999999999997</c:v>
                </c:pt>
                <c:pt idx="21">
                  <c:v>11.654999999999999</c:v>
                </c:pt>
                <c:pt idx="22">
                  <c:v>39.285000000000004</c:v>
                </c:pt>
                <c:pt idx="23">
                  <c:v>23.31</c:v>
                </c:pt>
                <c:pt idx="24">
                  <c:v>31.08</c:v>
                </c:pt>
                <c:pt idx="25">
                  <c:v>7.77</c:v>
                </c:pt>
                <c:pt idx="28">
                  <c:v>3.8849999999999998</c:v>
                </c:pt>
                <c:pt idx="29">
                  <c:v>21.825000000000003</c:v>
                </c:pt>
                <c:pt idx="30">
                  <c:v>8.73</c:v>
                </c:pt>
                <c:pt idx="34">
                  <c:v>27.75</c:v>
                </c:pt>
                <c:pt idx="35">
                  <c:v>26.19</c:v>
                </c:pt>
                <c:pt idx="37">
                  <c:v>23.774999999999999</c:v>
                </c:pt>
                <c:pt idx="38">
                  <c:v>9.51</c:v>
                </c:pt>
                <c:pt idx="39">
                  <c:v>11.654999999999999</c:v>
                </c:pt>
                <c:pt idx="40">
                  <c:v>4.7549999999999999</c:v>
                </c:pt>
              </c:numCache>
            </c:numRef>
          </c:val>
          <c:smooth val="0"/>
          <c:extLst>
            <c:ext xmlns:c16="http://schemas.microsoft.com/office/drawing/2014/chart" uri="{C3380CC4-5D6E-409C-BE32-E72D297353CC}">
              <c16:uniqueId val="{00000002-F3CD-4700-8342-CFCCB7F8340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lvl>
                <c:lvl>
                  <c:pt idx="0">
                    <c:v>2019</c:v>
                  </c:pt>
                  <c:pt idx="12">
                    <c:v>2020</c:v>
                  </c:pt>
                  <c:pt idx="24">
                    <c:v>2021</c:v>
                  </c:pt>
                  <c:pt idx="36">
                    <c:v>2022</c:v>
                  </c:pt>
                </c:lvl>
              </c:multiLvlStrCache>
            </c:multiLvlStrRef>
          </c:cat>
          <c:val>
            <c:numRef>
              <c:f>TotalSales!$F$5:$F$47</c:f>
              <c:numCache>
                <c:formatCode>General</c:formatCode>
                <c:ptCount val="43"/>
                <c:pt idx="0">
                  <c:v>11.94</c:v>
                </c:pt>
                <c:pt idx="2">
                  <c:v>29.55</c:v>
                </c:pt>
                <c:pt idx="3">
                  <c:v>14.339999999999998</c:v>
                </c:pt>
                <c:pt idx="4">
                  <c:v>16.11</c:v>
                </c:pt>
                <c:pt idx="5">
                  <c:v>2.6849999999999996</c:v>
                </c:pt>
                <c:pt idx="8">
                  <c:v>11.94</c:v>
                </c:pt>
                <c:pt idx="10">
                  <c:v>13.424999999999997</c:v>
                </c:pt>
                <c:pt idx="11">
                  <c:v>21.509999999999998</c:v>
                </c:pt>
                <c:pt idx="12">
                  <c:v>3.5849999999999995</c:v>
                </c:pt>
                <c:pt idx="13">
                  <c:v>27.15</c:v>
                </c:pt>
                <c:pt idx="15">
                  <c:v>8.0549999999999997</c:v>
                </c:pt>
                <c:pt idx="16">
                  <c:v>14.924999999999999</c:v>
                </c:pt>
                <c:pt idx="17">
                  <c:v>8.0549999999999997</c:v>
                </c:pt>
                <c:pt idx="18">
                  <c:v>24.164999999999996</c:v>
                </c:pt>
                <c:pt idx="21">
                  <c:v>21.509999999999998</c:v>
                </c:pt>
                <c:pt idx="23">
                  <c:v>13.424999999999997</c:v>
                </c:pt>
                <c:pt idx="24">
                  <c:v>8.9549999999999983</c:v>
                </c:pt>
                <c:pt idx="25">
                  <c:v>10.739999999999998</c:v>
                </c:pt>
                <c:pt idx="26">
                  <c:v>10.754999999999999</c:v>
                </c:pt>
                <c:pt idx="28">
                  <c:v>8.0549999999999997</c:v>
                </c:pt>
                <c:pt idx="31">
                  <c:v>21.509999999999998</c:v>
                </c:pt>
                <c:pt idx="33">
                  <c:v>19.695</c:v>
                </c:pt>
                <c:pt idx="34">
                  <c:v>5.3699999999999992</c:v>
                </c:pt>
                <c:pt idx="36">
                  <c:v>3.5849999999999995</c:v>
                </c:pt>
                <c:pt idx="40">
                  <c:v>35.849999999999994</c:v>
                </c:pt>
              </c:numCache>
            </c:numRef>
          </c:val>
          <c:smooth val="0"/>
          <c:extLst>
            <c:ext xmlns:c16="http://schemas.microsoft.com/office/drawing/2014/chart" uri="{C3380CC4-5D6E-409C-BE32-E72D297353CC}">
              <c16:uniqueId val="{00000006-F3CD-4700-8342-CFCCB7F8340A}"/>
            </c:ext>
          </c:extLst>
        </c:ser>
        <c:dLbls>
          <c:showLegendKey val="0"/>
          <c:showVal val="0"/>
          <c:showCatName val="0"/>
          <c:showSerName val="0"/>
          <c:showPercent val="0"/>
          <c:showBubbleSize val="0"/>
        </c:dLbls>
        <c:smooth val="0"/>
        <c:axId val="15256015"/>
        <c:axId val="15255599"/>
      </c:lineChart>
      <c:catAx>
        <c:axId val="1525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55599"/>
        <c:crosses val="autoZero"/>
        <c:auto val="1"/>
        <c:lblAlgn val="ctr"/>
        <c:lblOffset val="100"/>
        <c:noMultiLvlLbl val="0"/>
      </c:catAx>
      <c:valAx>
        <c:axId val="1525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5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[CoffeeSalesProject.xlsx]SalesbyCountry!Tot_Sales</c:name>
    <c:fmtId val="5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25F"/>
          </a:solidFill>
          <a:ln w="12700">
            <a:solidFill>
              <a:schemeClr val="bg1"/>
            </a:solidFill>
          </a:ln>
          <a:effectLst/>
        </c:spPr>
      </c:pivotFmt>
      <c:pivotFmt>
        <c:idx val="2"/>
        <c:spPr>
          <a:solidFill>
            <a:srgbClr val="2FFF8D"/>
          </a:solidFill>
          <a:ln w="12700">
            <a:solidFill>
              <a:schemeClr val="bg1"/>
            </a:solidFill>
          </a:ln>
          <a:effectLst/>
        </c:spPr>
      </c:pivotFmt>
      <c:pivotFmt>
        <c:idx val="3"/>
        <c:spPr>
          <a:solidFill>
            <a:srgbClr val="007A37"/>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D25F"/>
          </a:solidFill>
          <a:ln w="12700">
            <a:solidFill>
              <a:schemeClr val="bg1"/>
            </a:solidFill>
          </a:ln>
          <a:effectLst/>
        </c:spPr>
      </c:pivotFmt>
      <c:pivotFmt>
        <c:idx val="6"/>
        <c:spPr>
          <a:solidFill>
            <a:srgbClr val="2FFF8D"/>
          </a:solidFill>
          <a:ln w="12700">
            <a:solidFill>
              <a:schemeClr val="bg1"/>
            </a:solidFill>
          </a:ln>
          <a:effectLst/>
        </c:spPr>
      </c:pivotFmt>
      <c:pivotFmt>
        <c:idx val="7"/>
        <c:spPr>
          <a:solidFill>
            <a:srgbClr val="007A37"/>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D25F"/>
          </a:solidFill>
          <a:ln w="12700">
            <a:solidFill>
              <a:schemeClr val="bg1"/>
            </a:solidFill>
          </a:ln>
          <a:effectLst/>
        </c:spPr>
      </c:pivotFmt>
      <c:pivotFmt>
        <c:idx val="10"/>
        <c:spPr>
          <a:solidFill>
            <a:srgbClr val="2FFF8D"/>
          </a:solidFill>
          <a:ln w="12700">
            <a:solidFill>
              <a:schemeClr val="bg1"/>
            </a:solidFill>
          </a:ln>
          <a:effectLst/>
        </c:spPr>
      </c:pivotFmt>
      <c:pivotFmt>
        <c:idx val="11"/>
        <c:spPr>
          <a:solidFill>
            <a:srgbClr val="007A37"/>
          </a:solidFill>
          <a:ln w="127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2FFF8D"/>
              </a:solidFill>
              <a:ln w="12700">
                <a:solidFill>
                  <a:schemeClr val="bg1"/>
                </a:solidFill>
              </a:ln>
              <a:effectLst/>
            </c:spPr>
            <c:extLst>
              <c:ext xmlns:c16="http://schemas.microsoft.com/office/drawing/2014/chart" uri="{C3380CC4-5D6E-409C-BE32-E72D297353CC}">
                <c16:uniqueId val="{00000001-C130-4088-95DC-DB40CED1B4AB}"/>
              </c:ext>
            </c:extLst>
          </c:dPt>
          <c:dPt>
            <c:idx val="1"/>
            <c:invertIfNegative val="0"/>
            <c:bubble3D val="0"/>
            <c:spPr>
              <a:solidFill>
                <a:srgbClr val="00D25F"/>
              </a:solidFill>
              <a:ln w="12700">
                <a:solidFill>
                  <a:schemeClr val="bg1"/>
                </a:solidFill>
              </a:ln>
              <a:effectLst/>
            </c:spPr>
            <c:extLst>
              <c:ext xmlns:c16="http://schemas.microsoft.com/office/drawing/2014/chart" uri="{C3380CC4-5D6E-409C-BE32-E72D297353CC}">
                <c16:uniqueId val="{00000003-C130-4088-95DC-DB40CED1B4AB}"/>
              </c:ext>
            </c:extLst>
          </c:dPt>
          <c:dPt>
            <c:idx val="2"/>
            <c:invertIfNegative val="0"/>
            <c:bubble3D val="0"/>
            <c:spPr>
              <a:solidFill>
                <a:srgbClr val="007A37"/>
              </a:solidFill>
              <a:ln w="12700">
                <a:solidFill>
                  <a:schemeClr val="bg1"/>
                </a:solidFill>
              </a:ln>
              <a:effectLst/>
            </c:spPr>
            <c:extLst>
              <c:ext xmlns:c16="http://schemas.microsoft.com/office/drawing/2014/chart" uri="{C3380CC4-5D6E-409C-BE32-E72D297353CC}">
                <c16:uniqueId val="{00000005-C130-4088-95DC-DB40CED1B4A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[$$-409]#,##0.00</c:formatCode>
                <c:ptCount val="3"/>
                <c:pt idx="0">
                  <c:v>82.575000000000003</c:v>
                </c:pt>
                <c:pt idx="1">
                  <c:v>279.315</c:v>
                </c:pt>
                <c:pt idx="2">
                  <c:v>1431.5999999999997</c:v>
                </c:pt>
              </c:numCache>
            </c:numRef>
          </c:val>
          <c:extLst>
            <c:ext xmlns:c16="http://schemas.microsoft.com/office/drawing/2014/chart" uri="{C3380CC4-5D6E-409C-BE32-E72D297353CC}">
              <c16:uniqueId val="{00000006-C130-4088-95DC-DB40CED1B4AB}"/>
            </c:ext>
          </c:extLst>
        </c:ser>
        <c:dLbls>
          <c:dLblPos val="outEnd"/>
          <c:showLegendKey val="0"/>
          <c:showVal val="1"/>
          <c:showCatName val="0"/>
          <c:showSerName val="0"/>
          <c:showPercent val="0"/>
          <c:showBubbleSize val="0"/>
        </c:dLbls>
        <c:gapWidth val="182"/>
        <c:axId val="59108847"/>
        <c:axId val="59109679"/>
      </c:barChart>
      <c:catAx>
        <c:axId val="5910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09679"/>
        <c:crosses val="autoZero"/>
        <c:auto val="1"/>
        <c:lblAlgn val="ctr"/>
        <c:lblOffset val="100"/>
        <c:noMultiLvlLbl val="0"/>
      </c:catAx>
      <c:valAx>
        <c:axId val="5910967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0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[CoffeeSalesProject.xlsx]TopCustomers!Tot_Sales</c:name>
    <c:fmtId val="6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A3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A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7A37"/>
            </a:solidFill>
            <a:ln>
              <a:noFill/>
            </a:ln>
            <a:effectLst/>
          </c:spPr>
          <c:invertIfNegative val="0"/>
          <c:cat>
            <c:strRef>
              <c:f>TopCustomers!$A$4:$A$8</c:f>
              <c:strCache>
                <c:ptCount val="5"/>
                <c:pt idx="0">
                  <c:v>Clement Vasiliev</c:v>
                </c:pt>
                <c:pt idx="1">
                  <c:v>Wilek Lightollers</c:v>
                </c:pt>
                <c:pt idx="2">
                  <c:v>Faunie Brigham</c:v>
                </c:pt>
                <c:pt idx="3">
                  <c:v>Jemimah Ethelston</c:v>
                </c:pt>
                <c:pt idx="4">
                  <c:v>Aurea Corradino</c:v>
                </c:pt>
              </c:strCache>
            </c:strRef>
          </c:cat>
          <c:val>
            <c:numRef>
              <c:f>TopCustomers!$B$4:$B$8</c:f>
              <c:numCache>
                <c:formatCode>[$$-409]#,##0.00</c:formatCode>
                <c:ptCount val="5"/>
                <c:pt idx="0">
                  <c:v>28.53</c:v>
                </c:pt>
                <c:pt idx="1">
                  <c:v>28.574999999999999</c:v>
                </c:pt>
                <c:pt idx="2">
                  <c:v>29.715</c:v>
                </c:pt>
                <c:pt idx="3">
                  <c:v>30.06</c:v>
                </c:pt>
                <c:pt idx="4">
                  <c:v>31.454999999999998</c:v>
                </c:pt>
              </c:numCache>
            </c:numRef>
          </c:val>
          <c:extLst>
            <c:ext xmlns:c16="http://schemas.microsoft.com/office/drawing/2014/chart" uri="{C3380CC4-5D6E-409C-BE32-E72D297353CC}">
              <c16:uniqueId val="{00000000-FDF7-4486-A6A2-B142762EF966}"/>
            </c:ext>
          </c:extLst>
        </c:ser>
        <c:dLbls>
          <c:showLegendKey val="0"/>
          <c:showVal val="0"/>
          <c:showCatName val="0"/>
          <c:showSerName val="0"/>
          <c:showPercent val="0"/>
          <c:showBubbleSize val="0"/>
        </c:dLbls>
        <c:gapWidth val="182"/>
        <c:axId val="492720655"/>
        <c:axId val="492723567"/>
      </c:barChart>
      <c:catAx>
        <c:axId val="49272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2723567"/>
        <c:crosses val="autoZero"/>
        <c:auto val="1"/>
        <c:lblAlgn val="ctr"/>
        <c:lblOffset val="100"/>
        <c:noMultiLvlLbl val="0"/>
      </c:catAx>
      <c:valAx>
        <c:axId val="492723567"/>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272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127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85725</xdr:rowOff>
    </xdr:from>
    <xdr:to>
      <xdr:col>26</xdr:col>
      <xdr:colOff>0</xdr:colOff>
      <xdr:row>11</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6E18E83-9A45-489E-861F-0B4156E679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714375"/>
              <a:ext cx="15240000" cy="1247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11</xdr:row>
      <xdr:rowOff>181841</xdr:rowOff>
    </xdr:from>
    <xdr:to>
      <xdr:col>16</xdr:col>
      <xdr:colOff>541337</xdr:colOff>
      <xdr:row>48</xdr:row>
      <xdr:rowOff>116170</xdr:rowOff>
    </xdr:to>
    <xdr:graphicFrame macro="">
      <xdr:nvGraphicFramePr>
        <xdr:cNvPr id="4" name="Chart 3">
          <a:extLst>
            <a:ext uri="{FF2B5EF4-FFF2-40B4-BE49-F238E27FC236}">
              <a16:creationId xmlns:a16="http://schemas.microsoft.com/office/drawing/2014/main" id="{BF91F4E9-8A27-4979-B717-707D2F98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11906</xdr:colOff>
      <xdr:row>17</xdr:row>
      <xdr:rowOff>71900</xdr:rowOff>
    </xdr:from>
    <xdr:to>
      <xdr:col>22</xdr:col>
      <xdr:colOff>0</xdr:colOff>
      <xdr:row>22</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649AE4B-2B50-46CD-BB6A-FC8CF08D14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79806" y="3177050"/>
              <a:ext cx="3036094" cy="88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107157</xdr:colOff>
      <xdr:row>17</xdr:row>
      <xdr:rowOff>50632</xdr:rowOff>
    </xdr:from>
    <xdr:to>
      <xdr:col>26</xdr:col>
      <xdr:colOff>0</xdr:colOff>
      <xdr:row>21</xdr:row>
      <xdr:rowOff>166688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2F79040-BAA5-49BB-A14C-74A519EB09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23057" y="3155782"/>
              <a:ext cx="2331243" cy="878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0</xdr:rowOff>
    </xdr:from>
    <xdr:to>
      <xdr:col>26</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oast Type2">
              <a:extLst>
                <a:ext uri="{FF2B5EF4-FFF2-40B4-BE49-F238E27FC236}">
                  <a16:creationId xmlns:a16="http://schemas.microsoft.com/office/drawing/2014/main" id="{A4953160-1407-44A0-8585-971D714D6FFE}"/>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9867900" y="2152650"/>
              <a:ext cx="5486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26</xdr:col>
      <xdr:colOff>0</xdr:colOff>
      <xdr:row>4</xdr:row>
      <xdr:rowOff>0</xdr:rowOff>
    </xdr:to>
    <xdr:sp macro="" textlink="">
      <xdr:nvSpPr>
        <xdr:cNvPr id="9" name="Rectangle 8">
          <a:extLst>
            <a:ext uri="{FF2B5EF4-FFF2-40B4-BE49-F238E27FC236}">
              <a16:creationId xmlns:a16="http://schemas.microsoft.com/office/drawing/2014/main" id="{815FA915-C7E5-445E-8FA8-DFAD91251390}"/>
            </a:ext>
          </a:extLst>
        </xdr:cNvPr>
        <xdr:cNvSpPr/>
      </xdr:nvSpPr>
      <xdr:spPr>
        <a:xfrm>
          <a:off x="119063" y="59531"/>
          <a:ext cx="15180468" cy="5715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 SALES DASHBOARD</a:t>
          </a:r>
        </a:p>
      </xdr:txBody>
    </xdr:sp>
    <xdr:clientData/>
  </xdr:twoCellAnchor>
  <xdr:twoCellAnchor>
    <xdr:from>
      <xdr:col>17</xdr:col>
      <xdr:colOff>17318</xdr:colOff>
      <xdr:row>22</xdr:row>
      <xdr:rowOff>71437</xdr:rowOff>
    </xdr:from>
    <xdr:to>
      <xdr:col>25</xdr:col>
      <xdr:colOff>604621</xdr:colOff>
      <xdr:row>36</xdr:row>
      <xdr:rowOff>34636</xdr:rowOff>
    </xdr:to>
    <xdr:graphicFrame macro="">
      <xdr:nvGraphicFramePr>
        <xdr:cNvPr id="11" name="Sales by Country">
          <a:extLst>
            <a:ext uri="{FF2B5EF4-FFF2-40B4-BE49-F238E27FC236}">
              <a16:creationId xmlns:a16="http://schemas.microsoft.com/office/drawing/2014/main" id="{0E42E381-1C5B-4467-8D73-839277CC0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36</xdr:row>
      <xdr:rowOff>112569</xdr:rowOff>
    </xdr:from>
    <xdr:to>
      <xdr:col>26</xdr:col>
      <xdr:colOff>0</xdr:colOff>
      <xdr:row>48</xdr:row>
      <xdr:rowOff>112569</xdr:rowOff>
    </xdr:to>
    <xdr:graphicFrame macro="">
      <xdr:nvGraphicFramePr>
        <xdr:cNvPr id="12" name="Chart 11">
          <a:extLst>
            <a:ext uri="{FF2B5EF4-FFF2-40B4-BE49-F238E27FC236}">
              <a16:creationId xmlns:a16="http://schemas.microsoft.com/office/drawing/2014/main" id="{5EF825E0-A332-4DD8-ACBA-066F52EE8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refreshedDate="45692.652937500003" createdVersion="7" refreshedVersion="7" minRefreshableVersion="3" recordCount="1000" xr:uid="{DF23510A-0FF1-416C-8483-746F945DD17C}">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4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a"/>
      </sharedItems>
    </cacheField>
    <cacheField name="Roast Type2" numFmtId="0">
      <sharedItems count="3">
        <s v="Medium"/>
        <s v="Light"/>
        <s v="Dark"/>
      </sharedItems>
    </cacheField>
    <cacheField name="Loyalty Card" numFmtId="44">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98034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675DC9-2FFE-4A8A-948C-DF4A6487DCE8}" name="Tot_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6">
  <location ref="A3:F47"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44" outline="0" showAll="0" defaultSubtotal="0">
      <items count="4">
        <item x="3"/>
        <item h="1" x="1"/>
        <item h="1"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43">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rowItems>
  <colFields count="1">
    <field x="13"/>
  </colFields>
  <colItems count="4">
    <i>
      <x/>
    </i>
    <i>
      <x v="1"/>
    </i>
    <i>
      <x v="2"/>
    </i>
    <i>
      <x v="3"/>
    </i>
  </colItems>
  <dataFields count="1">
    <dataField name="Sum of Sales" fld="12" baseField="0" baseItem="0"/>
  </dataFields>
  <chartFormats count="8">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2"/>
          </reference>
        </references>
      </pivotArea>
    </chartFormat>
    <chartFormat chart="24" format="7" series="1">
      <pivotArea type="data" outline="0" fieldPosition="0">
        <references count="2">
          <reference field="4294967294" count="1" selected="0">
            <x v="0"/>
          </reference>
          <reference field="13" count="1" selected="0">
            <x v="3"/>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 chart="25" format="10" series="1">
      <pivotArea type="data" outline="0" fieldPosition="0">
        <references count="2">
          <reference field="4294967294" count="1" selected="0">
            <x v="0"/>
          </reference>
          <reference field="13" count="1" selected="0">
            <x v="2"/>
          </reference>
        </references>
      </pivotArea>
    </chartFormat>
    <chartFormat chart="25" format="11" series="1">
      <pivotArea type="data" outline="0" fieldPosition="0">
        <references count="2">
          <reference field="4294967294" count="1" selected="0">
            <x v="0"/>
          </reference>
          <reference field="13"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5CC3A-EA8F-4ABD-A7E6-FBE335C77D73}" name="Tot_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44"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formats count="4">
    <format dxfId="24">
      <pivotArea outline="0" fieldPosition="0">
        <references count="1">
          <reference field="7" count="1" selected="0">
            <x v="0"/>
          </reference>
        </references>
      </pivotArea>
    </format>
    <format dxfId="25">
      <pivotArea outline="0" fieldPosition="0">
        <references count="1">
          <reference field="7" count="1" selected="0">
            <x v="2"/>
          </reference>
        </references>
      </pivotArea>
    </format>
    <format dxfId="26">
      <pivotArea outline="0" collapsedLevelsAreSubtotals="1" fieldPosition="0"/>
    </format>
    <format dxfId="27">
      <pivotArea outline="0" fieldPosition="0">
        <references count="1">
          <reference field="4294967294" count="1">
            <x v="0"/>
          </reference>
        </references>
      </pivotArea>
    </format>
  </formats>
  <chartFormats count="4">
    <chartFormat chart="53" format="8" series="1">
      <pivotArea type="data" outline="0" fieldPosition="0">
        <references count="1">
          <reference field="4294967294" count="1" selected="0">
            <x v="0"/>
          </reference>
        </references>
      </pivotArea>
    </chartFormat>
    <chartFormat chart="53" format="9">
      <pivotArea type="data" outline="0" fieldPosition="0">
        <references count="2">
          <reference field="4294967294" count="1" selected="0">
            <x v="0"/>
          </reference>
          <reference field="7" count="1" selected="0">
            <x v="0"/>
          </reference>
        </references>
      </pivotArea>
    </chartFormat>
    <chartFormat chart="53" format="10">
      <pivotArea type="data" outline="0" fieldPosition="0">
        <references count="2">
          <reference field="4294967294" count="1" selected="0">
            <x v="0"/>
          </reference>
          <reference field="7" count="1" selected="0">
            <x v="1"/>
          </reference>
        </references>
      </pivotArea>
    </chartFormat>
    <chartFormat chart="53" format="11">
      <pivotArea type="data" outline="0" fieldPosition="0">
        <references count="2">
          <reference field="4294967294" count="1" selected="0">
            <x v="0"/>
          </reference>
          <reference field="7"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18638-85F7-44DF-A5A3-61A8147282E1}" name="Tot_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44"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5">
    <i>
      <x v="184"/>
    </i>
    <i>
      <x v="885"/>
    </i>
    <i>
      <x v="312"/>
    </i>
    <i>
      <x v="451"/>
    </i>
    <i>
      <x v="72"/>
    </i>
  </rowItems>
  <colItems count="1">
    <i/>
  </colItems>
  <dataFields count="1">
    <dataField name="Sum of Sales" fld="12" baseField="7" baseItem="2" numFmtId="169"/>
  </dataFields>
  <formats count="2">
    <format dxfId="22">
      <pivotArea outline="0" collapsedLevelsAreSubtotals="1" fieldPosition="0"/>
    </format>
    <format dxfId="23">
      <pivotArea outline="0" fieldPosition="0">
        <references count="1">
          <reference field="4294967294" count="1">
            <x v="0"/>
          </reference>
        </references>
      </pivotArea>
    </format>
  </formats>
  <chartFormats count="4">
    <chartFormat chart="53" format="8"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3F3A70-5E76-43FC-B5FD-D0C95CB751A1}" sourceName="Size">
  <pivotTables>
    <pivotTable tabId="20" name="Tot_Sales"/>
    <pivotTable tabId="23" name="Tot_Sales"/>
    <pivotTable tabId="27" name="Tot_Sales"/>
  </pivotTables>
  <data>
    <tabular pivotCacheId="498034744">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F185F1-68CA-4346-A6A3-80549A458B5D}" sourceName="Loyalty Card">
  <pivotTables>
    <pivotTable tabId="20" name="Tot_Sales"/>
    <pivotTable tabId="23" name="Tot_Sales"/>
    <pivotTable tabId="27" name="Tot_Sales"/>
  </pivotTables>
  <data>
    <tabular pivotCacheId="498034744">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9EA530A5-F19D-43C6-B880-B7D665087F43}" sourceName="Roast Type2">
  <pivotTables>
    <pivotTable tabId="20" name="Tot_Sales"/>
    <pivotTable tabId="23" name="Tot_Sales"/>
    <pivotTable tabId="27" name="Tot_Sales"/>
  </pivotTables>
  <data>
    <tabular pivotCacheId="49803474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2D12D2-320C-47AF-8C77-A75027247291}" cache="Slicer_Size" caption="Size" columnCount="2" style="Slicer Style 1" rowHeight="241300"/>
  <slicer name="Loyalty Card" xr10:uid="{153EB2D6-8CBE-4C43-A339-49FA57F967B5}" cache="Slicer_Loyalty_Card" caption="Loyalty Card" startItem="1" style="Slicer Style 1" rowHeight="241300"/>
  <slicer name="Roast Type2" xr10:uid="{97ADE5FB-FB9F-4487-915A-DD49F9DD5F41}" cache="Slicer_Roast_Type2" caption="Roast Type2"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015E7-09A5-4020-AB8F-476B84502E45}" name="OrdersTable" displayName="OrdersTable" ref="A1:P1001" totalsRowShown="0" headerRowDxfId="45" dataDxfId="46" dataCellStyle="Currency">
  <autoFilter ref="A1:P1001" xr:uid="{C97015E7-09A5-4020-AB8F-476B84502E45}"/>
  <tableColumns count="16">
    <tableColumn id="1" xr3:uid="{3093D6A6-8E06-4B6B-AB85-91F856CA68CF}" name="Order ID" dataDxfId="56"/>
    <tableColumn id="2" xr3:uid="{04A0B29B-7498-47C4-94A2-7E09DE187D23}" name="Order Date" dataDxfId="55"/>
    <tableColumn id="3" xr3:uid="{98E5B571-08A5-4617-B8E6-D15329BADE2E}" name="Customer ID" dataDxfId="54"/>
    <tableColumn id="4" xr3:uid="{5F3C27A1-8F78-47C3-879B-326ED892DDD0}" name="Product ID"/>
    <tableColumn id="5" xr3:uid="{71EDD993-5E68-4EB1-8ACC-BB6278D4302C}" name="Quantity" dataDxfId="53"/>
    <tableColumn id="6" xr3:uid="{4C54EE0D-6136-43CB-A307-B25D60012E7A}" name="Customer Name" dataDxfId="52">
      <calculatedColumnFormula>_xlfn.XLOOKUP(C2,customers!$A$1:$A$1001,customers!$B$1:$B$1001,,0)</calculatedColumnFormula>
    </tableColumn>
    <tableColumn id="7" xr3:uid="{1708A6FE-FC1F-4EE2-B090-43EAD148C877}" name="Email" dataDxfId="51">
      <calculatedColumnFormula>IF(_xlfn.XLOOKUP(C2,customers!$A$1:$A$1001,customers!$C$1:$C$1001,,0)=0,"",_xlfn.XLOOKUP(C2,customers!$A$1:$A$1001,customers!$C$1:$C$1001,,0))</calculatedColumnFormula>
    </tableColumn>
    <tableColumn id="8" xr3:uid="{C864C62B-29FF-4456-AD9B-407E1595CD75}" name="Country" dataDxfId="50">
      <calculatedColumnFormula>_xlfn.XLOOKUP(C2,customers!$A$1:$A$1001,customers!$G$1:$G$1001,,0)</calculatedColumnFormula>
    </tableColumn>
    <tableColumn id="9" xr3:uid="{111A8739-C427-4855-AF05-5A5BD181621A}" name="Coffee Type">
      <calculatedColumnFormula>INDEX(products!$A$1:$G$49,MATCH('orders '!$D2,products!$A$1:$A$49,0),MATCH('orders '!I$1,products!$A$1:$G$1,0))</calculatedColumnFormula>
    </tableColumn>
    <tableColumn id="10" xr3:uid="{9326C91E-417B-472D-803F-5FC90D08476E}" name="Roast Type">
      <calculatedColumnFormula>INDEX(products!$A$1:$G$49,MATCH('orders '!$D2,products!$A$1:$A$49,0),MATCH('orders '!J$1,products!$A$1:$G$1,0))</calculatedColumnFormula>
    </tableColumn>
    <tableColumn id="11" xr3:uid="{5575F9EA-A174-445A-A197-6FBED9C49572}" name="Size" dataDxfId="49" dataCellStyle="Currency">
      <calculatedColumnFormula>INDEX(products!$A$1:$G$49,MATCH('orders '!$D2,products!$A$1:$A$49,0),MATCH('orders '!K$1,products!$A$1:$G$1,0))</calculatedColumnFormula>
    </tableColumn>
    <tableColumn id="12" xr3:uid="{FE670E9C-5B18-43B6-BF20-B91DB48FBAC8}" name="Unit Price" dataDxfId="48" dataCellStyle="Currency">
      <calculatedColumnFormula>INDEX(products!$A$1:$G$49,MATCH('orders '!$D2,products!$A$1:$A$49,0),MATCH('orders '!L$1,products!$A$1:$G$1,0))</calculatedColumnFormula>
    </tableColumn>
    <tableColumn id="13" xr3:uid="{AF9A28ED-4304-41DC-A127-6885366CE909}" name="Sales" dataDxfId="47" dataCellStyle="Currency">
      <calculatedColumnFormula>L2*E2</calculatedColumnFormula>
    </tableColumn>
    <tableColumn id="14" xr3:uid="{0B8848C6-DBEB-4A4D-B5F9-7AFB8A389C12}" name="Coffee  Type Name">
      <calculatedColumnFormula>IF(I2="Rob","Robusta",IF(I2="Exc","Excelsa",IF(I2="Ara","Arabica",IF(I2="Lib","Liberia"))))</calculatedColumnFormula>
    </tableColumn>
    <tableColumn id="15" xr3:uid="{0A36027B-BC2A-4AD2-9173-4A1926886D37}" name="Roast Type2">
      <calculatedColumnFormula>IF(J2="M","Medium",IF(J2="L","Light",IF(J2="D","Dark","")))</calculatedColumnFormula>
    </tableColumn>
    <tableColumn id="16" xr3:uid="{610F227B-983A-43B6-B852-77F657577D47}" name="Loyalty Card" dataDxfId="38" dataCellStyle="Currency">
      <calculatedColumnFormula>_xlfn.XLOOKUP(OrdersTable[[#This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B24462-EA70-4DA3-AA57-38DCE50C7E51}" sourceName="Order Date">
  <pivotTables>
    <pivotTable tabId="20" name="Tot_Sales"/>
    <pivotTable tabId="23" name="Tot_Sales"/>
    <pivotTable tabId="27" name="Tot_Sales"/>
  </pivotTables>
  <state minimalRefreshVersion="6" lastRefreshVersion="6" pivotCacheId="4980347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4EC0E8-E82C-433A-B0CD-DBA97425D764}" cache="NativeTimeline_Order_Date" caption="Order Date" level="2" selectionLevel="2" scrollPosition="2020-05-29T00:00:00" style="Purple"/>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sqref="A1:XFD1048576"/>
    </sheetView>
  </sheetViews>
  <sheetFormatPr defaultRowHeight="15" x14ac:dyDescent="0.25"/>
  <cols>
    <col min="1" max="1" width="15.5703125" bestFit="1" customWidth="1"/>
    <col min="2" max="2" width="10.7109375" bestFit="1" customWidth="1"/>
    <col min="3" max="3" width="16.28515625" bestFit="1" customWidth="1"/>
    <col min="4" max="4" width="10.140625" bestFit="1" customWidth="1"/>
    <col min="5" max="5" width="8.7109375" bestFit="1" customWidth="1"/>
    <col min="6" max="6" width="15.42578125" customWidth="1"/>
    <col min="7" max="7" width="5.85546875" bestFit="1" customWidth="1"/>
    <col min="8" max="8" width="8"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CCDA-CC45-4F0F-AE77-50444BB27873}">
  <dimension ref="A1"/>
  <sheetViews>
    <sheetView showGridLines="0" showRowColHeaders="0" tabSelected="1" zoomScaleNormal="100" workbookViewId="0">
      <selection activeCell="T12" sqref="T12"/>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FC05-25C3-4FDA-AC6F-B1FE83BC80B6}">
  <dimension ref="A3:F47"/>
  <sheetViews>
    <sheetView workbookViewId="0">
      <selection activeCell="P12" sqref="P12"/>
    </sheetView>
  </sheetViews>
  <sheetFormatPr defaultRowHeight="15" x14ac:dyDescent="0.25"/>
  <cols>
    <col min="1" max="1" width="13.140625" bestFit="1" customWidth="1"/>
    <col min="2" max="2" width="13" bestFit="1" customWidth="1"/>
    <col min="3" max="3" width="20.42578125" bestFit="1" customWidth="1"/>
    <col min="4" max="4" width="7.42578125" bestFit="1" customWidth="1"/>
    <col min="5" max="5" width="7" bestFit="1" customWidth="1"/>
    <col min="6" max="6" width="8.140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c r="D5" s="9"/>
      <c r="E5" s="9"/>
      <c r="F5" s="9">
        <v>11.94</v>
      </c>
    </row>
    <row r="6" spans="1:6" x14ac:dyDescent="0.25">
      <c r="B6" s="8" t="s">
        <v>6200</v>
      </c>
      <c r="C6" s="9">
        <v>5.97</v>
      </c>
      <c r="D6" s="9"/>
      <c r="E6" s="9">
        <v>23.774999999999999</v>
      </c>
      <c r="F6" s="9"/>
    </row>
    <row r="7" spans="1:6" x14ac:dyDescent="0.25">
      <c r="B7" s="8" t="s">
        <v>6201</v>
      </c>
      <c r="C7" s="9"/>
      <c r="D7" s="9"/>
      <c r="E7" s="9"/>
      <c r="F7" s="9">
        <v>29.55</v>
      </c>
    </row>
    <row r="8" spans="1:6" x14ac:dyDescent="0.25">
      <c r="B8" s="8" t="s">
        <v>6202</v>
      </c>
      <c r="C8" s="9">
        <v>7.77</v>
      </c>
      <c r="D8" s="9"/>
      <c r="E8" s="9">
        <v>41.25</v>
      </c>
      <c r="F8" s="9">
        <v>14.339999999999998</v>
      </c>
    </row>
    <row r="9" spans="1:6" x14ac:dyDescent="0.25">
      <c r="B9" s="8" t="s">
        <v>6203</v>
      </c>
      <c r="C9" s="9"/>
      <c r="D9" s="9">
        <v>22.274999999999999</v>
      </c>
      <c r="E9" s="9">
        <v>21.825000000000003</v>
      </c>
      <c r="F9" s="9">
        <v>16.11</v>
      </c>
    </row>
    <row r="10" spans="1:6" x14ac:dyDescent="0.25">
      <c r="B10" s="8" t="s">
        <v>6204</v>
      </c>
      <c r="C10" s="9">
        <v>7.77</v>
      </c>
      <c r="D10" s="9">
        <v>4.125</v>
      </c>
      <c r="E10" s="9">
        <v>8.73</v>
      </c>
      <c r="F10" s="9">
        <v>2.6849999999999996</v>
      </c>
    </row>
    <row r="11" spans="1:6" x14ac:dyDescent="0.25">
      <c r="B11" s="8" t="s">
        <v>6205</v>
      </c>
      <c r="C11" s="9">
        <v>37.334999999999994</v>
      </c>
      <c r="D11" s="9">
        <v>8.25</v>
      </c>
      <c r="E11" s="9"/>
      <c r="F11" s="9"/>
    </row>
    <row r="12" spans="1:6" x14ac:dyDescent="0.25">
      <c r="B12" s="8" t="s">
        <v>6206</v>
      </c>
      <c r="C12" s="9">
        <v>25.68</v>
      </c>
      <c r="D12" s="9"/>
      <c r="E12" s="9"/>
      <c r="F12" s="9"/>
    </row>
    <row r="13" spans="1:6" x14ac:dyDescent="0.25">
      <c r="B13" s="8" t="s">
        <v>6207</v>
      </c>
      <c r="C13" s="9"/>
      <c r="D13" s="9"/>
      <c r="E13" s="9"/>
      <c r="F13" s="9">
        <v>11.94</v>
      </c>
    </row>
    <row r="14" spans="1:6" x14ac:dyDescent="0.25">
      <c r="B14" s="8" t="s">
        <v>6208</v>
      </c>
      <c r="C14" s="9">
        <v>13.5</v>
      </c>
      <c r="D14" s="9">
        <v>17.82</v>
      </c>
      <c r="E14" s="9"/>
      <c r="F14" s="9"/>
    </row>
    <row r="15" spans="1:6" x14ac:dyDescent="0.25">
      <c r="B15" s="8" t="s">
        <v>6209</v>
      </c>
      <c r="C15" s="9">
        <v>16.875</v>
      </c>
      <c r="D15" s="9"/>
      <c r="E15" s="9"/>
      <c r="F15" s="9">
        <v>13.424999999999997</v>
      </c>
    </row>
    <row r="16" spans="1:6" x14ac:dyDescent="0.25">
      <c r="B16" s="8" t="s">
        <v>6210</v>
      </c>
      <c r="C16" s="9">
        <v>3.8849999999999998</v>
      </c>
      <c r="D16" s="9">
        <v>8.25</v>
      </c>
      <c r="E16" s="9"/>
      <c r="F16" s="9">
        <v>21.509999999999998</v>
      </c>
    </row>
    <row r="17" spans="1:6" x14ac:dyDescent="0.25">
      <c r="A17" t="s">
        <v>6211</v>
      </c>
      <c r="B17" s="8" t="s">
        <v>6199</v>
      </c>
      <c r="C17" s="9">
        <v>6.75</v>
      </c>
      <c r="D17" s="9">
        <v>10.935</v>
      </c>
      <c r="E17" s="9">
        <v>9.51</v>
      </c>
      <c r="F17" s="9">
        <v>3.5849999999999995</v>
      </c>
    </row>
    <row r="18" spans="1:6" x14ac:dyDescent="0.25">
      <c r="B18" s="8" t="s">
        <v>6200</v>
      </c>
      <c r="C18" s="9"/>
      <c r="D18" s="9">
        <v>34.980000000000004</v>
      </c>
      <c r="E18" s="9">
        <v>54.72</v>
      </c>
      <c r="F18" s="9">
        <v>27.15</v>
      </c>
    </row>
    <row r="19" spans="1:6" x14ac:dyDescent="0.25">
      <c r="B19" s="8" t="s">
        <v>6201</v>
      </c>
      <c r="C19" s="9"/>
      <c r="D19" s="9">
        <v>14.58</v>
      </c>
      <c r="E19" s="9"/>
      <c r="F19" s="9"/>
    </row>
    <row r="20" spans="1:6" x14ac:dyDescent="0.25">
      <c r="B20" s="8" t="s">
        <v>6202</v>
      </c>
      <c r="C20" s="9"/>
      <c r="D20" s="9"/>
      <c r="E20" s="9">
        <v>23.774999999999999</v>
      </c>
      <c r="F20" s="9">
        <v>8.0549999999999997</v>
      </c>
    </row>
    <row r="21" spans="1:6" x14ac:dyDescent="0.25">
      <c r="B21" s="8" t="s">
        <v>6203</v>
      </c>
      <c r="C21" s="9">
        <v>27.479999999999997</v>
      </c>
      <c r="D21" s="9"/>
      <c r="E21" s="9">
        <v>23.774999999999999</v>
      </c>
      <c r="F21" s="9">
        <v>14.924999999999999</v>
      </c>
    </row>
    <row r="22" spans="1:6" x14ac:dyDescent="0.25">
      <c r="B22" s="8" t="s">
        <v>6204</v>
      </c>
      <c r="C22" s="9"/>
      <c r="D22" s="9"/>
      <c r="E22" s="9">
        <v>4.7549999999999999</v>
      </c>
      <c r="F22" s="9">
        <v>8.0549999999999997</v>
      </c>
    </row>
    <row r="23" spans="1:6" x14ac:dyDescent="0.25">
      <c r="B23" s="8" t="s">
        <v>6205</v>
      </c>
      <c r="C23" s="9">
        <v>31.41</v>
      </c>
      <c r="D23" s="9"/>
      <c r="E23" s="9">
        <v>8.73</v>
      </c>
      <c r="F23" s="9">
        <v>24.164999999999996</v>
      </c>
    </row>
    <row r="24" spans="1:6" x14ac:dyDescent="0.25">
      <c r="B24" s="8" t="s">
        <v>6206</v>
      </c>
      <c r="C24" s="9"/>
      <c r="D24" s="9"/>
      <c r="E24" s="9">
        <v>19.02</v>
      </c>
      <c r="F24" s="9"/>
    </row>
    <row r="25" spans="1:6" x14ac:dyDescent="0.25">
      <c r="B25" s="8" t="s">
        <v>6207</v>
      </c>
      <c r="C25" s="9">
        <v>24.66</v>
      </c>
      <c r="D25" s="9"/>
      <c r="E25" s="9">
        <v>25.049999999999997</v>
      </c>
      <c r="F25" s="9"/>
    </row>
    <row r="26" spans="1:6" x14ac:dyDescent="0.25">
      <c r="B26" s="8" t="s">
        <v>6208</v>
      </c>
      <c r="C26" s="9">
        <v>6.75</v>
      </c>
      <c r="D26" s="9">
        <v>24.75</v>
      </c>
      <c r="E26" s="9">
        <v>11.654999999999999</v>
      </c>
      <c r="F26" s="9">
        <v>21.509999999999998</v>
      </c>
    </row>
    <row r="27" spans="1:6" x14ac:dyDescent="0.25">
      <c r="B27" s="8" t="s">
        <v>6209</v>
      </c>
      <c r="C27" s="9"/>
      <c r="D27" s="9">
        <v>8.91</v>
      </c>
      <c r="E27" s="9">
        <v>39.285000000000004</v>
      </c>
      <c r="F27" s="9"/>
    </row>
    <row r="28" spans="1:6" x14ac:dyDescent="0.25">
      <c r="B28" s="8" t="s">
        <v>6210</v>
      </c>
      <c r="C28" s="9">
        <v>46.08</v>
      </c>
      <c r="D28" s="9">
        <v>14.58</v>
      </c>
      <c r="E28" s="9">
        <v>23.31</v>
      </c>
      <c r="F28" s="9">
        <v>13.424999999999997</v>
      </c>
    </row>
    <row r="29" spans="1:6" x14ac:dyDescent="0.25">
      <c r="A29" t="s">
        <v>6212</v>
      </c>
      <c r="B29" s="8" t="s">
        <v>6199</v>
      </c>
      <c r="C29" s="9"/>
      <c r="D29" s="9"/>
      <c r="E29" s="9">
        <v>31.08</v>
      </c>
      <c r="F29" s="9">
        <v>8.9549999999999983</v>
      </c>
    </row>
    <row r="30" spans="1:6" x14ac:dyDescent="0.25">
      <c r="B30" s="8" t="s">
        <v>6200</v>
      </c>
      <c r="C30" s="9"/>
      <c r="D30" s="9">
        <v>40.094999999999999</v>
      </c>
      <c r="E30" s="9">
        <v>7.77</v>
      </c>
      <c r="F30" s="9">
        <v>10.739999999999998</v>
      </c>
    </row>
    <row r="31" spans="1:6" x14ac:dyDescent="0.25">
      <c r="B31" s="8" t="s">
        <v>6201</v>
      </c>
      <c r="C31" s="9">
        <v>23.31</v>
      </c>
      <c r="D31" s="9">
        <v>34.020000000000003</v>
      </c>
      <c r="E31" s="9"/>
      <c r="F31" s="9">
        <v>10.754999999999999</v>
      </c>
    </row>
    <row r="32" spans="1:6" x14ac:dyDescent="0.25">
      <c r="B32" s="8" t="s">
        <v>6202</v>
      </c>
      <c r="C32" s="9">
        <v>15.54</v>
      </c>
      <c r="D32" s="9">
        <v>3.645</v>
      </c>
      <c r="E32" s="9"/>
      <c r="F32" s="9"/>
    </row>
    <row r="33" spans="1:6" x14ac:dyDescent="0.25">
      <c r="B33" s="8" t="s">
        <v>6203</v>
      </c>
      <c r="C33" s="9">
        <v>11.94</v>
      </c>
      <c r="D33" s="9">
        <v>21.87</v>
      </c>
      <c r="E33" s="9">
        <v>3.8849999999999998</v>
      </c>
      <c r="F33" s="9">
        <v>8.0549999999999997</v>
      </c>
    </row>
    <row r="34" spans="1:6" x14ac:dyDescent="0.25">
      <c r="B34" s="8" t="s">
        <v>6204</v>
      </c>
      <c r="C34" s="9"/>
      <c r="D34" s="9">
        <v>55.08</v>
      </c>
      <c r="E34" s="9">
        <v>21.825000000000003</v>
      </c>
      <c r="F34" s="9"/>
    </row>
    <row r="35" spans="1:6" x14ac:dyDescent="0.25">
      <c r="B35" s="8" t="s">
        <v>6205</v>
      </c>
      <c r="C35" s="9"/>
      <c r="D35" s="9">
        <v>43.484999999999999</v>
      </c>
      <c r="E35" s="9">
        <v>8.73</v>
      </c>
      <c r="F35" s="9"/>
    </row>
    <row r="36" spans="1:6" x14ac:dyDescent="0.25">
      <c r="B36" s="8" t="s">
        <v>6206</v>
      </c>
      <c r="C36" s="9"/>
      <c r="D36" s="9"/>
      <c r="E36" s="9"/>
      <c r="F36" s="9">
        <v>21.509999999999998</v>
      </c>
    </row>
    <row r="37" spans="1:6" x14ac:dyDescent="0.25">
      <c r="B37" s="8" t="s">
        <v>6207</v>
      </c>
      <c r="C37" s="9">
        <v>29.204999999999998</v>
      </c>
      <c r="D37" s="9"/>
      <c r="E37" s="9"/>
      <c r="F37" s="9"/>
    </row>
    <row r="38" spans="1:6" x14ac:dyDescent="0.25">
      <c r="B38" s="8" t="s">
        <v>6208</v>
      </c>
      <c r="C38" s="9">
        <v>20.25</v>
      </c>
      <c r="D38" s="9"/>
      <c r="E38" s="9"/>
      <c r="F38" s="9">
        <v>19.695</v>
      </c>
    </row>
    <row r="39" spans="1:6" x14ac:dyDescent="0.25">
      <c r="B39" s="8" t="s">
        <v>6209</v>
      </c>
      <c r="C39" s="9"/>
      <c r="D39" s="9">
        <v>8.25</v>
      </c>
      <c r="E39" s="9">
        <v>27.75</v>
      </c>
      <c r="F39" s="9">
        <v>5.3699999999999992</v>
      </c>
    </row>
    <row r="40" spans="1:6" x14ac:dyDescent="0.25">
      <c r="B40" s="8" t="s">
        <v>6210</v>
      </c>
      <c r="C40" s="9">
        <v>8.9550000000000001</v>
      </c>
      <c r="D40" s="9">
        <v>18.225000000000001</v>
      </c>
      <c r="E40" s="9">
        <v>26.19</v>
      </c>
      <c r="F40" s="9"/>
    </row>
    <row r="41" spans="1:6" x14ac:dyDescent="0.25">
      <c r="A41" t="s">
        <v>6213</v>
      </c>
      <c r="B41" s="8" t="s">
        <v>6199</v>
      </c>
      <c r="C41" s="9">
        <v>3.8849999999999998</v>
      </c>
      <c r="D41" s="9"/>
      <c r="E41" s="9"/>
      <c r="F41" s="9">
        <v>3.5849999999999995</v>
      </c>
    </row>
    <row r="42" spans="1:6" x14ac:dyDescent="0.25">
      <c r="B42" s="8" t="s">
        <v>6200</v>
      </c>
      <c r="C42" s="9">
        <v>11.94</v>
      </c>
      <c r="D42" s="9">
        <v>4.125</v>
      </c>
      <c r="E42" s="9">
        <v>23.774999999999999</v>
      </c>
      <c r="F42" s="9"/>
    </row>
    <row r="43" spans="1:6" x14ac:dyDescent="0.25">
      <c r="B43" s="8" t="s">
        <v>6201</v>
      </c>
      <c r="C43" s="9">
        <v>44.984999999999999</v>
      </c>
      <c r="D43" s="9">
        <v>3.645</v>
      </c>
      <c r="E43" s="9">
        <v>9.51</v>
      </c>
      <c r="F43" s="9"/>
    </row>
    <row r="44" spans="1:6" x14ac:dyDescent="0.25">
      <c r="B44" s="8" t="s">
        <v>6202</v>
      </c>
      <c r="C44" s="9">
        <v>2.9849999999999999</v>
      </c>
      <c r="D44" s="9">
        <v>26.73</v>
      </c>
      <c r="E44" s="9">
        <v>11.654999999999999</v>
      </c>
      <c r="F44" s="9"/>
    </row>
    <row r="45" spans="1:6" x14ac:dyDescent="0.25">
      <c r="B45" s="8" t="s">
        <v>6203</v>
      </c>
      <c r="C45" s="9"/>
      <c r="D45" s="9">
        <v>4.4550000000000001</v>
      </c>
      <c r="E45" s="9">
        <v>4.7549999999999999</v>
      </c>
      <c r="F45" s="9">
        <v>35.849999999999994</v>
      </c>
    </row>
    <row r="46" spans="1:6" x14ac:dyDescent="0.25">
      <c r="B46" s="8" t="s">
        <v>6204</v>
      </c>
      <c r="C46" s="9"/>
      <c r="D46" s="9">
        <v>35.234999999999999</v>
      </c>
      <c r="E46" s="9"/>
      <c r="F46" s="9"/>
    </row>
    <row r="47" spans="1:6" x14ac:dyDescent="0.25">
      <c r="B47" s="8" t="s">
        <v>6205</v>
      </c>
      <c r="C47" s="9"/>
      <c r="D47" s="9">
        <v>7.29</v>
      </c>
      <c r="E47" s="9"/>
      <c r="F4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92A36-7997-46BD-9389-C4FFDF2834E3}">
  <dimension ref="A3:B6"/>
  <sheetViews>
    <sheetView workbookViewId="0">
      <selection activeCell="B4" sqref="B4"/>
    </sheetView>
  </sheetViews>
  <sheetFormatPr defaultRowHeight="15" x14ac:dyDescent="0.25"/>
  <cols>
    <col min="1" max="1" width="15.42578125" bestFit="1" customWidth="1"/>
    <col min="2" max="2" width="12.140625" style="10" bestFit="1" customWidth="1"/>
    <col min="3" max="3" width="8" bestFit="1" customWidth="1"/>
    <col min="4" max="6" width="9" bestFit="1" customWidth="1"/>
  </cols>
  <sheetData>
    <row r="3" spans="1:2" x14ac:dyDescent="0.25">
      <c r="A3" s="7" t="s">
        <v>7</v>
      </c>
      <c r="B3" t="s">
        <v>6219</v>
      </c>
    </row>
    <row r="4" spans="1:2" x14ac:dyDescent="0.25">
      <c r="A4" t="s">
        <v>28</v>
      </c>
      <c r="B4" s="11">
        <v>82.575000000000003</v>
      </c>
    </row>
    <row r="5" spans="1:2" x14ac:dyDescent="0.25">
      <c r="A5" t="s">
        <v>318</v>
      </c>
      <c r="B5" s="11">
        <v>279.315</v>
      </c>
    </row>
    <row r="6" spans="1:2" x14ac:dyDescent="0.25">
      <c r="A6" t="s">
        <v>19</v>
      </c>
      <c r="B6" s="11">
        <v>1431.5999999999997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C7F0-5451-4F3C-B0C9-AA6EA3CAAC7B}">
  <dimension ref="A3:B916"/>
  <sheetViews>
    <sheetView workbookViewId="0">
      <selection activeCell="T11" sqref="T11"/>
    </sheetView>
  </sheetViews>
  <sheetFormatPr defaultRowHeight="15" x14ac:dyDescent="0.25"/>
  <cols>
    <col min="1" max="1" width="18.140625" bestFit="1" customWidth="1"/>
    <col min="2" max="2" width="12.140625" style="10" bestFit="1" customWidth="1"/>
    <col min="3" max="3" width="8" bestFit="1" customWidth="1"/>
    <col min="4" max="6" width="9" bestFit="1" customWidth="1"/>
  </cols>
  <sheetData>
    <row r="3" spans="1:2" x14ac:dyDescent="0.25">
      <c r="A3" s="7" t="s">
        <v>4</v>
      </c>
      <c r="B3" t="s">
        <v>6219</v>
      </c>
    </row>
    <row r="4" spans="1:2" x14ac:dyDescent="0.25">
      <c r="A4" t="s">
        <v>2381</v>
      </c>
      <c r="B4" s="11">
        <v>28.53</v>
      </c>
    </row>
    <row r="5" spans="1:2" x14ac:dyDescent="0.25">
      <c r="A5" t="s">
        <v>3595</v>
      </c>
      <c r="B5" s="11">
        <v>28.574999999999999</v>
      </c>
    </row>
    <row r="6" spans="1:2" x14ac:dyDescent="0.25">
      <c r="A6" t="s">
        <v>4037</v>
      </c>
      <c r="B6" s="11">
        <v>29.715</v>
      </c>
    </row>
    <row r="7" spans="1:2" x14ac:dyDescent="0.25">
      <c r="A7" t="s">
        <v>5290</v>
      </c>
      <c r="B7" s="11">
        <v>30.06</v>
      </c>
    </row>
    <row r="8" spans="1:2" x14ac:dyDescent="0.25">
      <c r="A8" t="s">
        <v>600</v>
      </c>
      <c r="B8" s="11">
        <v>31.454999999999998</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3EC7-BE3B-4264-A1E0-08553D97D40E}">
  <dimension ref="A1:P1001"/>
  <sheetViews>
    <sheetView topLeftCell="D1" zoomScaleNormal="100" workbookViewId="0">
      <selection activeCell="P3" sqref="P3"/>
    </sheetView>
  </sheetViews>
  <sheetFormatPr defaultColWidth="6"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8.140625" style="6" customWidth="1"/>
    <col min="12" max="12" width="13.28515625" style="6" customWidth="1"/>
    <col min="13" max="13" width="9.140625" style="6" customWidth="1"/>
    <col min="14" max="14" width="20" customWidth="1"/>
    <col min="15" max="15" width="13.710937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5" t="s">
        <v>12</v>
      </c>
      <c r="L1" s="5" t="s">
        <v>13</v>
      </c>
      <c r="M1" s="5"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 '!$D2,products!$A$1:$A$49,0),MATCH('orders '!I$1,products!$A$1:$G$1,0))</f>
        <v>Rob</v>
      </c>
      <c r="J2" t="str">
        <f>INDEX(products!$A$1:$G$49,MATCH('orders '!$D2,products!$A$1:$A$49,0),MATCH('orders '!J$1,products!$A$1:$G$1,0))</f>
        <v>M</v>
      </c>
      <c r="K2" s="6">
        <f>INDEX(products!$A$1:$G$49,MATCH('orders '!$D2,products!$A$1:$A$49,0),MATCH('orders '!K$1,products!$A$1:$G$1,0))</f>
        <v>1</v>
      </c>
      <c r="L2" s="6">
        <f>INDEX(products!$A$1:$G$49,MATCH('orders '!$D2,products!$A$1:$A$49,0),MATCH('orders '!L$1,products!$A$1:$G$1,0))</f>
        <v>9.9499999999999993</v>
      </c>
      <c r="M2" s="6">
        <f>L2*E2</f>
        <v>19.899999999999999</v>
      </c>
      <c r="N2" t="str">
        <f>IF(I2="Rob","Robusta",IF(I2="Exc","Excelsa",IF(I2="Ara","Arabica",IF(I2="Lib","Liberia"))))</f>
        <v>Robusta</v>
      </c>
      <c r="O2" t="str">
        <f>IF(J2="M","Medium",IF(J2="L","Light",IF(J2="D","Dark","")))</f>
        <v>Medium</v>
      </c>
      <c r="P2" s="6" t="str">
        <f>_xlfn.XLOOKUP(OrdersTable[[#This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 '!$D3,products!$A$1:$A$49,0),MATCH('orders '!I$1,products!$A$1:$G$1,0))</f>
        <v>Exc</v>
      </c>
      <c r="J3" t="str">
        <f>INDEX(products!$A$1:$G$49,MATCH('orders '!$D3,products!$A$1:$A$49,0),MATCH('orders '!J$1,products!$A$1:$G$1,0))</f>
        <v>M</v>
      </c>
      <c r="K3" s="6">
        <f>INDEX(products!$A$1:$G$49,MATCH('orders '!$D3,products!$A$1:$A$49,0),MATCH('orders '!K$1,products!$A$1:$G$1,0))</f>
        <v>0.5</v>
      </c>
      <c r="L3" s="6">
        <f>INDEX(products!$A$1:$G$49,MATCH('orders '!$D3,products!$A$1:$A$49,0),MATCH('orders '!L$1,products!$A$1:$G$1,0))</f>
        <v>8.25</v>
      </c>
      <c r="M3" s="6">
        <f t="shared" ref="M3:M66" si="0">L3*E3</f>
        <v>41.25</v>
      </c>
      <c r="N3" t="str">
        <f t="shared" ref="N3:N66" si="1">IF(I3="Rob","Robusta",IF(I3="Exc","Excelsa",IF(I3="Ara","Arabica",IF(I3="Lib","Liberia"))))</f>
        <v>Excelsa</v>
      </c>
      <c r="O3" t="str">
        <f t="shared" ref="O3:O66" si="2">IF(J3="M","Medium",IF(J3="L","Light",IF(J3="D","Dark","")))</f>
        <v>Medium</v>
      </c>
      <c r="P3" s="6" t="str">
        <f>_xlfn.XLOOKUP(OrdersTable[[#This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 '!$D4,products!$A$1:$A$49,0),MATCH('orders '!I$1,products!$A$1:$G$1,0))</f>
        <v>Ara</v>
      </c>
      <c r="J4" t="str">
        <f>INDEX(products!$A$1:$G$49,MATCH('orders '!$D4,products!$A$1:$A$49,0),MATCH('orders '!J$1,products!$A$1:$G$1,0))</f>
        <v>L</v>
      </c>
      <c r="K4" s="6">
        <f>INDEX(products!$A$1:$G$49,MATCH('orders '!$D4,products!$A$1:$A$49,0),MATCH('orders '!K$1,products!$A$1:$G$1,0))</f>
        <v>1</v>
      </c>
      <c r="L4" s="6">
        <f>INDEX(products!$A$1:$G$49,MATCH('orders '!$D4,products!$A$1:$A$49,0),MATCH('orders '!L$1,products!$A$1:$G$1,0))</f>
        <v>12.95</v>
      </c>
      <c r="M4" s="6">
        <f t="shared" si="0"/>
        <v>12.95</v>
      </c>
      <c r="N4" t="str">
        <f t="shared" si="1"/>
        <v>Arabica</v>
      </c>
      <c r="O4" t="str">
        <f t="shared" si="2"/>
        <v>Light</v>
      </c>
      <c r="P4" s="6" t="str">
        <f>_xlfn.XLOOKUP(OrdersTable[[#This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 '!$D5,products!$A$1:$A$49,0),MATCH('orders '!I$1,products!$A$1:$G$1,0))</f>
        <v>Exc</v>
      </c>
      <c r="J5" t="str">
        <f>INDEX(products!$A$1:$G$49,MATCH('orders '!$D5,products!$A$1:$A$49,0),MATCH('orders '!J$1,products!$A$1:$G$1,0))</f>
        <v>M</v>
      </c>
      <c r="K5" s="6">
        <f>INDEX(products!$A$1:$G$49,MATCH('orders '!$D5,products!$A$1:$A$49,0),MATCH('orders '!K$1,products!$A$1:$G$1,0))</f>
        <v>1</v>
      </c>
      <c r="L5" s="6">
        <f>INDEX(products!$A$1:$G$49,MATCH('orders '!$D5,products!$A$1:$A$49,0),MATCH('orders '!L$1,products!$A$1:$G$1,0))</f>
        <v>13.75</v>
      </c>
      <c r="M5" s="6">
        <f t="shared" si="0"/>
        <v>27.5</v>
      </c>
      <c r="N5" t="str">
        <f t="shared" si="1"/>
        <v>Excelsa</v>
      </c>
      <c r="O5" t="str">
        <f t="shared" si="2"/>
        <v>Medium</v>
      </c>
      <c r="P5" s="6" t="str">
        <f>_xlfn.XLOOKUP(OrdersTable[[#This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 '!$D6,products!$A$1:$A$49,0),MATCH('orders '!I$1,products!$A$1:$G$1,0))</f>
        <v>Rob</v>
      </c>
      <c r="J6" t="str">
        <f>INDEX(products!$A$1:$G$49,MATCH('orders '!$D6,products!$A$1:$A$49,0),MATCH('orders '!J$1,products!$A$1:$G$1,0))</f>
        <v>L</v>
      </c>
      <c r="K6" s="6">
        <f>INDEX(products!$A$1:$G$49,MATCH('orders '!$D6,products!$A$1:$A$49,0),MATCH('orders '!K$1,products!$A$1:$G$1,0))</f>
        <v>2.5</v>
      </c>
      <c r="L6" s="6">
        <f>INDEX(products!$A$1:$G$49,MATCH('orders '!$D6,products!$A$1:$A$49,0),MATCH('orders '!L$1,products!$A$1:$G$1,0))</f>
        <v>27.484999999999996</v>
      </c>
      <c r="M6" s="6">
        <f t="shared" si="0"/>
        <v>54.969999999999992</v>
      </c>
      <c r="N6" t="str">
        <f t="shared" si="1"/>
        <v>Robusta</v>
      </c>
      <c r="O6" t="str">
        <f t="shared" si="2"/>
        <v>Light</v>
      </c>
      <c r="P6" s="6" t="str">
        <f>_xlfn.XLOOKUP(OrdersTable[[#This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 '!$D7,products!$A$1:$A$49,0),MATCH('orders '!I$1,products!$A$1:$G$1,0))</f>
        <v>Lib</v>
      </c>
      <c r="J7" t="str">
        <f>INDEX(products!$A$1:$G$49,MATCH('orders '!$D7,products!$A$1:$A$49,0),MATCH('orders '!J$1,products!$A$1:$G$1,0))</f>
        <v>D</v>
      </c>
      <c r="K7" s="6">
        <f>INDEX(products!$A$1:$G$49,MATCH('orders '!$D7,products!$A$1:$A$49,0),MATCH('orders '!K$1,products!$A$1:$G$1,0))</f>
        <v>1</v>
      </c>
      <c r="L7" s="6">
        <f>INDEX(products!$A$1:$G$49,MATCH('orders '!$D7,products!$A$1:$A$49,0),MATCH('orders '!L$1,products!$A$1:$G$1,0))</f>
        <v>12.95</v>
      </c>
      <c r="M7" s="6">
        <f t="shared" si="0"/>
        <v>38.849999999999994</v>
      </c>
      <c r="N7" t="str">
        <f t="shared" si="1"/>
        <v>Liberia</v>
      </c>
      <c r="O7" t="str">
        <f t="shared" si="2"/>
        <v>Dark</v>
      </c>
      <c r="P7" s="6" t="str">
        <f>_xlfn.XLOOKUP(OrdersTable[[#This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 '!$D8,products!$A$1:$A$49,0),MATCH('orders '!I$1,products!$A$1:$G$1,0))</f>
        <v>Exc</v>
      </c>
      <c r="J8" t="str">
        <f>INDEX(products!$A$1:$G$49,MATCH('orders '!$D8,products!$A$1:$A$49,0),MATCH('orders '!J$1,products!$A$1:$G$1,0))</f>
        <v>D</v>
      </c>
      <c r="K8" s="6">
        <f>INDEX(products!$A$1:$G$49,MATCH('orders '!$D8,products!$A$1:$A$49,0),MATCH('orders '!K$1,products!$A$1:$G$1,0))</f>
        <v>0.5</v>
      </c>
      <c r="L8" s="6">
        <f>INDEX(products!$A$1:$G$49,MATCH('orders '!$D8,products!$A$1:$A$49,0),MATCH('orders '!L$1,products!$A$1:$G$1,0))</f>
        <v>7.29</v>
      </c>
      <c r="M8" s="6">
        <f t="shared" si="0"/>
        <v>21.87</v>
      </c>
      <c r="N8" t="str">
        <f t="shared" si="1"/>
        <v>Excelsa</v>
      </c>
      <c r="O8" t="str">
        <f t="shared" si="2"/>
        <v>Dark</v>
      </c>
      <c r="P8" s="6" t="str">
        <f>_xlfn.XLOOKUP(OrdersTable[[#This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 '!$D9,products!$A$1:$A$49,0),MATCH('orders '!I$1,products!$A$1:$G$1,0))</f>
        <v>Lib</v>
      </c>
      <c r="J9" t="str">
        <f>INDEX(products!$A$1:$G$49,MATCH('orders '!$D9,products!$A$1:$A$49,0),MATCH('orders '!J$1,products!$A$1:$G$1,0))</f>
        <v>L</v>
      </c>
      <c r="K9" s="6">
        <f>INDEX(products!$A$1:$G$49,MATCH('orders '!$D9,products!$A$1:$A$49,0),MATCH('orders '!K$1,products!$A$1:$G$1,0))</f>
        <v>0.2</v>
      </c>
      <c r="L9" s="6">
        <f>INDEX(products!$A$1:$G$49,MATCH('orders '!$D9,products!$A$1:$A$49,0),MATCH('orders '!L$1,products!$A$1:$G$1,0))</f>
        <v>4.7549999999999999</v>
      </c>
      <c r="M9" s="6">
        <f t="shared" si="0"/>
        <v>4.7549999999999999</v>
      </c>
      <c r="N9" t="str">
        <f t="shared" si="1"/>
        <v>Liberia</v>
      </c>
      <c r="O9" t="str">
        <f t="shared" si="2"/>
        <v>Light</v>
      </c>
      <c r="P9" s="6" t="str">
        <f>_xlfn.XLOOKUP(OrdersTable[[#This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 '!$D10,products!$A$1:$A$49,0),MATCH('orders '!I$1,products!$A$1:$G$1,0))</f>
        <v>Rob</v>
      </c>
      <c r="J10" t="str">
        <f>INDEX(products!$A$1:$G$49,MATCH('orders '!$D10,products!$A$1:$A$49,0),MATCH('orders '!J$1,products!$A$1:$G$1,0))</f>
        <v>M</v>
      </c>
      <c r="K10" s="6">
        <f>INDEX(products!$A$1:$G$49,MATCH('orders '!$D10,products!$A$1:$A$49,0),MATCH('orders '!K$1,products!$A$1:$G$1,0))</f>
        <v>0.5</v>
      </c>
      <c r="L10" s="6">
        <f>INDEX(products!$A$1:$G$49,MATCH('orders '!$D10,products!$A$1:$A$49,0),MATCH('orders '!L$1,products!$A$1:$G$1,0))</f>
        <v>5.97</v>
      </c>
      <c r="M10" s="6">
        <f t="shared" si="0"/>
        <v>17.91</v>
      </c>
      <c r="N10" t="str">
        <f t="shared" si="1"/>
        <v>Robusta</v>
      </c>
      <c r="O10" t="str">
        <f t="shared" si="2"/>
        <v>Medium</v>
      </c>
      <c r="P10" s="6" t="str">
        <f>_xlfn.XLOOKUP(OrdersTable[[#This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 '!$D11,products!$A$1:$A$49,0),MATCH('orders '!I$1,products!$A$1:$G$1,0))</f>
        <v>Rob</v>
      </c>
      <c r="J11" t="str">
        <f>INDEX(products!$A$1:$G$49,MATCH('orders '!$D11,products!$A$1:$A$49,0),MATCH('orders '!J$1,products!$A$1:$G$1,0))</f>
        <v>M</v>
      </c>
      <c r="K11" s="6">
        <f>INDEX(products!$A$1:$G$49,MATCH('orders '!$D11,products!$A$1:$A$49,0),MATCH('orders '!K$1,products!$A$1:$G$1,0))</f>
        <v>0.5</v>
      </c>
      <c r="L11" s="6">
        <f>INDEX(products!$A$1:$G$49,MATCH('orders '!$D11,products!$A$1:$A$49,0),MATCH('orders '!L$1,products!$A$1:$G$1,0))</f>
        <v>5.97</v>
      </c>
      <c r="M11" s="6">
        <f t="shared" si="0"/>
        <v>5.97</v>
      </c>
      <c r="N11" t="str">
        <f t="shared" si="1"/>
        <v>Robusta</v>
      </c>
      <c r="O11" t="str">
        <f t="shared" si="2"/>
        <v>Medium</v>
      </c>
      <c r="P11" s="6" t="str">
        <f>_xlfn.XLOOKUP(OrdersTable[[#This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 '!$D12,products!$A$1:$A$49,0),MATCH('orders '!I$1,products!$A$1:$G$1,0))</f>
        <v>Ara</v>
      </c>
      <c r="J12" t="str">
        <f>INDEX(products!$A$1:$G$49,MATCH('orders '!$D12,products!$A$1:$A$49,0),MATCH('orders '!J$1,products!$A$1:$G$1,0))</f>
        <v>D</v>
      </c>
      <c r="K12" s="6">
        <f>INDEX(products!$A$1:$G$49,MATCH('orders '!$D12,products!$A$1:$A$49,0),MATCH('orders '!K$1,products!$A$1:$G$1,0))</f>
        <v>1</v>
      </c>
      <c r="L12" s="6">
        <f>INDEX(products!$A$1:$G$49,MATCH('orders '!$D12,products!$A$1:$A$49,0),MATCH('orders '!L$1,products!$A$1:$G$1,0))</f>
        <v>9.9499999999999993</v>
      </c>
      <c r="M12" s="6">
        <f t="shared" si="0"/>
        <v>39.799999999999997</v>
      </c>
      <c r="N12" t="str">
        <f t="shared" si="1"/>
        <v>Arabica</v>
      </c>
      <c r="O12" t="str">
        <f t="shared" si="2"/>
        <v>Dark</v>
      </c>
      <c r="P12" s="6" t="str">
        <f>_xlfn.XLOOKUP(OrdersTable[[#This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 '!$D13,products!$A$1:$A$49,0),MATCH('orders '!I$1,products!$A$1:$G$1,0))</f>
        <v>Exc</v>
      </c>
      <c r="J13" t="str">
        <f>INDEX(products!$A$1:$G$49,MATCH('orders '!$D13,products!$A$1:$A$49,0),MATCH('orders '!J$1,products!$A$1:$G$1,0))</f>
        <v>L</v>
      </c>
      <c r="K13" s="6">
        <f>INDEX(products!$A$1:$G$49,MATCH('orders '!$D13,products!$A$1:$A$49,0),MATCH('orders '!K$1,products!$A$1:$G$1,0))</f>
        <v>2.5</v>
      </c>
      <c r="L13" s="6">
        <f>INDEX(products!$A$1:$G$49,MATCH('orders '!$D13,products!$A$1:$A$49,0),MATCH('orders '!L$1,products!$A$1:$G$1,0))</f>
        <v>34.154999999999994</v>
      </c>
      <c r="M13" s="6">
        <f t="shared" si="0"/>
        <v>170.77499999999998</v>
      </c>
      <c r="N13" t="str">
        <f t="shared" si="1"/>
        <v>Excelsa</v>
      </c>
      <c r="O13" t="str">
        <f t="shared" si="2"/>
        <v>Light</v>
      </c>
      <c r="P13" s="6" t="str">
        <f>_xlfn.XLOOKUP(OrdersTable[[#This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 '!$D14,products!$A$1:$A$49,0),MATCH('orders '!I$1,products!$A$1:$G$1,0))</f>
        <v>Rob</v>
      </c>
      <c r="J14" t="str">
        <f>INDEX(products!$A$1:$G$49,MATCH('orders '!$D14,products!$A$1:$A$49,0),MATCH('orders '!J$1,products!$A$1:$G$1,0))</f>
        <v>M</v>
      </c>
      <c r="K14" s="6">
        <f>INDEX(products!$A$1:$G$49,MATCH('orders '!$D14,products!$A$1:$A$49,0),MATCH('orders '!K$1,products!$A$1:$G$1,0))</f>
        <v>1</v>
      </c>
      <c r="L14" s="6">
        <f>INDEX(products!$A$1:$G$49,MATCH('orders '!$D14,products!$A$1:$A$49,0),MATCH('orders '!L$1,products!$A$1:$G$1,0))</f>
        <v>9.9499999999999993</v>
      </c>
      <c r="M14" s="6">
        <f t="shared" si="0"/>
        <v>49.75</v>
      </c>
      <c r="N14" t="str">
        <f t="shared" si="1"/>
        <v>Robusta</v>
      </c>
      <c r="O14" t="str">
        <f t="shared" si="2"/>
        <v>Medium</v>
      </c>
      <c r="P14" s="6" t="str">
        <f>_xlfn.XLOOKUP(OrdersTable[[#This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 '!$D15,products!$A$1:$A$49,0),MATCH('orders '!I$1,products!$A$1:$G$1,0))</f>
        <v>Rob</v>
      </c>
      <c r="J15" t="str">
        <f>INDEX(products!$A$1:$G$49,MATCH('orders '!$D15,products!$A$1:$A$49,0),MATCH('orders '!J$1,products!$A$1:$G$1,0))</f>
        <v>D</v>
      </c>
      <c r="K15" s="6">
        <f>INDEX(products!$A$1:$G$49,MATCH('orders '!$D15,products!$A$1:$A$49,0),MATCH('orders '!K$1,products!$A$1:$G$1,0))</f>
        <v>2.5</v>
      </c>
      <c r="L15" s="6">
        <f>INDEX(products!$A$1:$G$49,MATCH('orders '!$D15,products!$A$1:$A$49,0),MATCH('orders '!L$1,products!$A$1:$G$1,0))</f>
        <v>20.584999999999997</v>
      </c>
      <c r="M15" s="6">
        <f t="shared" si="0"/>
        <v>41.169999999999995</v>
      </c>
      <c r="N15" t="str">
        <f t="shared" si="1"/>
        <v>Robusta</v>
      </c>
      <c r="O15" t="str">
        <f t="shared" si="2"/>
        <v>Dark</v>
      </c>
      <c r="P15" s="6" t="str">
        <f>_xlfn.XLOOKUP(OrdersTable[[#This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 '!$D16,products!$A$1:$A$49,0),MATCH('orders '!I$1,products!$A$1:$G$1,0))</f>
        <v>Lib</v>
      </c>
      <c r="J16" t="str">
        <f>INDEX(products!$A$1:$G$49,MATCH('orders '!$D16,products!$A$1:$A$49,0),MATCH('orders '!J$1,products!$A$1:$G$1,0))</f>
        <v>D</v>
      </c>
      <c r="K16" s="6">
        <f>INDEX(products!$A$1:$G$49,MATCH('orders '!$D16,products!$A$1:$A$49,0),MATCH('orders '!K$1,products!$A$1:$G$1,0))</f>
        <v>0.2</v>
      </c>
      <c r="L16" s="6">
        <f>INDEX(products!$A$1:$G$49,MATCH('orders '!$D16,products!$A$1:$A$49,0),MATCH('orders '!L$1,products!$A$1:$G$1,0))</f>
        <v>3.8849999999999998</v>
      </c>
      <c r="M16" s="6">
        <f t="shared" si="0"/>
        <v>11.654999999999999</v>
      </c>
      <c r="N16" t="str">
        <f t="shared" si="1"/>
        <v>Liberia</v>
      </c>
      <c r="O16" t="str">
        <f t="shared" si="2"/>
        <v>Dark</v>
      </c>
      <c r="P16" s="6" t="str">
        <f>_xlfn.XLOOKUP(OrdersTable[[#This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 '!$D17,products!$A$1:$A$49,0),MATCH('orders '!I$1,products!$A$1:$G$1,0))</f>
        <v>Rob</v>
      </c>
      <c r="J17" t="str">
        <f>INDEX(products!$A$1:$G$49,MATCH('orders '!$D17,products!$A$1:$A$49,0),MATCH('orders '!J$1,products!$A$1:$G$1,0))</f>
        <v>M</v>
      </c>
      <c r="K17" s="6">
        <f>INDEX(products!$A$1:$G$49,MATCH('orders '!$D17,products!$A$1:$A$49,0),MATCH('orders '!K$1,products!$A$1:$G$1,0))</f>
        <v>2.5</v>
      </c>
      <c r="L17" s="6">
        <f>INDEX(products!$A$1:$G$49,MATCH('orders '!$D17,products!$A$1:$A$49,0),MATCH('orders '!L$1,products!$A$1:$G$1,0))</f>
        <v>22.884999999999998</v>
      </c>
      <c r="M17" s="6">
        <f t="shared" si="0"/>
        <v>114.42499999999998</v>
      </c>
      <c r="N17" t="str">
        <f t="shared" si="1"/>
        <v>Robusta</v>
      </c>
      <c r="O17" t="str">
        <f t="shared" si="2"/>
        <v>Medium</v>
      </c>
      <c r="P17" s="6" t="str">
        <f>_xlfn.XLOOKUP(OrdersTable[[#This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 '!$D18,products!$A$1:$A$49,0),MATCH('orders '!I$1,products!$A$1:$G$1,0))</f>
        <v>Ara</v>
      </c>
      <c r="J18" t="str">
        <f>INDEX(products!$A$1:$G$49,MATCH('orders '!$D18,products!$A$1:$A$49,0),MATCH('orders '!J$1,products!$A$1:$G$1,0))</f>
        <v>M</v>
      </c>
      <c r="K18" s="6">
        <f>INDEX(products!$A$1:$G$49,MATCH('orders '!$D18,products!$A$1:$A$49,0),MATCH('orders '!K$1,products!$A$1:$G$1,0))</f>
        <v>0.2</v>
      </c>
      <c r="L18" s="6">
        <f>INDEX(products!$A$1:$G$49,MATCH('orders '!$D18,products!$A$1:$A$49,0),MATCH('orders '!L$1,products!$A$1:$G$1,0))</f>
        <v>3.375</v>
      </c>
      <c r="M18" s="6">
        <f t="shared" si="0"/>
        <v>20.25</v>
      </c>
      <c r="N18" t="str">
        <f t="shared" si="1"/>
        <v>Arabica</v>
      </c>
      <c r="O18" t="str">
        <f t="shared" si="2"/>
        <v>Medium</v>
      </c>
      <c r="P18" s="6" t="str">
        <f>_xlfn.XLOOKUP(OrdersTable[[#This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 '!$D19,products!$A$1:$A$49,0),MATCH('orders '!I$1,products!$A$1:$G$1,0))</f>
        <v>Ara</v>
      </c>
      <c r="J19" t="str">
        <f>INDEX(products!$A$1:$G$49,MATCH('orders '!$D19,products!$A$1:$A$49,0),MATCH('orders '!J$1,products!$A$1:$G$1,0))</f>
        <v>L</v>
      </c>
      <c r="K19" s="6">
        <f>INDEX(products!$A$1:$G$49,MATCH('orders '!$D19,products!$A$1:$A$49,0),MATCH('orders '!K$1,products!$A$1:$G$1,0))</f>
        <v>1</v>
      </c>
      <c r="L19" s="6">
        <f>INDEX(products!$A$1:$G$49,MATCH('orders '!$D19,products!$A$1:$A$49,0),MATCH('orders '!L$1,products!$A$1:$G$1,0))</f>
        <v>12.95</v>
      </c>
      <c r="M19" s="6">
        <f t="shared" si="0"/>
        <v>77.699999999999989</v>
      </c>
      <c r="N19" t="str">
        <f t="shared" si="1"/>
        <v>Arabica</v>
      </c>
      <c r="O19" t="str">
        <f t="shared" si="2"/>
        <v>Light</v>
      </c>
      <c r="P19" s="6" t="str">
        <f>_xlfn.XLOOKUP(OrdersTable[[#This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 '!$D20,products!$A$1:$A$49,0),MATCH('orders '!I$1,products!$A$1:$G$1,0))</f>
        <v>Rob</v>
      </c>
      <c r="J20" t="str">
        <f>INDEX(products!$A$1:$G$49,MATCH('orders '!$D20,products!$A$1:$A$49,0),MATCH('orders '!J$1,products!$A$1:$G$1,0))</f>
        <v>D</v>
      </c>
      <c r="K20" s="6">
        <f>INDEX(products!$A$1:$G$49,MATCH('orders '!$D20,products!$A$1:$A$49,0),MATCH('orders '!K$1,products!$A$1:$G$1,0))</f>
        <v>2.5</v>
      </c>
      <c r="L20" s="6">
        <f>INDEX(products!$A$1:$G$49,MATCH('orders '!$D20,products!$A$1:$A$49,0),MATCH('orders '!L$1,products!$A$1:$G$1,0))</f>
        <v>20.584999999999997</v>
      </c>
      <c r="M20" s="6">
        <f t="shared" si="0"/>
        <v>82.339999999999989</v>
      </c>
      <c r="N20" t="str">
        <f t="shared" si="1"/>
        <v>Robusta</v>
      </c>
      <c r="O20" t="str">
        <f t="shared" si="2"/>
        <v>Dark</v>
      </c>
      <c r="P20" s="6" t="str">
        <f>_xlfn.XLOOKUP(OrdersTable[[#This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 '!$D21,products!$A$1:$A$49,0),MATCH('orders '!I$1,products!$A$1:$G$1,0))</f>
        <v>Ara</v>
      </c>
      <c r="J21" t="str">
        <f>INDEX(products!$A$1:$G$49,MATCH('orders '!$D21,products!$A$1:$A$49,0),MATCH('orders '!J$1,products!$A$1:$G$1,0))</f>
        <v>M</v>
      </c>
      <c r="K21" s="6">
        <f>INDEX(products!$A$1:$G$49,MATCH('orders '!$D21,products!$A$1:$A$49,0),MATCH('orders '!K$1,products!$A$1:$G$1,0))</f>
        <v>0.2</v>
      </c>
      <c r="L21" s="6">
        <f>INDEX(products!$A$1:$G$49,MATCH('orders '!$D21,products!$A$1:$A$49,0),MATCH('orders '!L$1,products!$A$1:$G$1,0))</f>
        <v>3.375</v>
      </c>
      <c r="M21" s="6">
        <f t="shared" si="0"/>
        <v>16.875</v>
      </c>
      <c r="N21" t="str">
        <f t="shared" si="1"/>
        <v>Arabica</v>
      </c>
      <c r="O21" t="str">
        <f t="shared" si="2"/>
        <v>Medium</v>
      </c>
      <c r="P21" s="6" t="str">
        <f>_xlfn.XLOOKUP(OrdersTable[[#This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 '!$D22,products!$A$1:$A$49,0),MATCH('orders '!I$1,products!$A$1:$G$1,0))</f>
        <v>Exc</v>
      </c>
      <c r="J22" t="str">
        <f>INDEX(products!$A$1:$G$49,MATCH('orders '!$D22,products!$A$1:$A$49,0),MATCH('orders '!J$1,products!$A$1:$G$1,0))</f>
        <v>D</v>
      </c>
      <c r="K22" s="6">
        <f>INDEX(products!$A$1:$G$49,MATCH('orders '!$D22,products!$A$1:$A$49,0),MATCH('orders '!K$1,products!$A$1:$G$1,0))</f>
        <v>0.2</v>
      </c>
      <c r="L22" s="6">
        <f>INDEX(products!$A$1:$G$49,MATCH('orders '!$D22,products!$A$1:$A$49,0),MATCH('orders '!L$1,products!$A$1:$G$1,0))</f>
        <v>3.645</v>
      </c>
      <c r="M22" s="6">
        <f t="shared" si="0"/>
        <v>14.58</v>
      </c>
      <c r="N22" t="str">
        <f t="shared" si="1"/>
        <v>Excelsa</v>
      </c>
      <c r="O22" t="str">
        <f t="shared" si="2"/>
        <v>Dark</v>
      </c>
      <c r="P22" s="6" t="str">
        <f>_xlfn.XLOOKUP(OrdersTable[[#This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 '!$D23,products!$A$1:$A$49,0),MATCH('orders '!I$1,products!$A$1:$G$1,0))</f>
        <v>Ara</v>
      </c>
      <c r="J23" t="str">
        <f>INDEX(products!$A$1:$G$49,MATCH('orders '!$D23,products!$A$1:$A$49,0),MATCH('orders '!J$1,products!$A$1:$G$1,0))</f>
        <v>D</v>
      </c>
      <c r="K23" s="6">
        <f>INDEX(products!$A$1:$G$49,MATCH('orders '!$D23,products!$A$1:$A$49,0),MATCH('orders '!K$1,products!$A$1:$G$1,0))</f>
        <v>0.2</v>
      </c>
      <c r="L23" s="6">
        <f>INDEX(products!$A$1:$G$49,MATCH('orders '!$D23,products!$A$1:$A$49,0),MATCH('orders '!L$1,products!$A$1:$G$1,0))</f>
        <v>2.9849999999999999</v>
      </c>
      <c r="M23" s="6">
        <f t="shared" si="0"/>
        <v>17.91</v>
      </c>
      <c r="N23" t="str">
        <f t="shared" si="1"/>
        <v>Arabica</v>
      </c>
      <c r="O23" t="str">
        <f t="shared" si="2"/>
        <v>Dark</v>
      </c>
      <c r="P23" s="6" t="str">
        <f>_xlfn.XLOOKUP(OrdersTable[[#This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 '!$D24,products!$A$1:$A$49,0),MATCH('orders '!I$1,products!$A$1:$G$1,0))</f>
        <v>Rob</v>
      </c>
      <c r="J24" t="str">
        <f>INDEX(products!$A$1:$G$49,MATCH('orders '!$D24,products!$A$1:$A$49,0),MATCH('orders '!J$1,products!$A$1:$G$1,0))</f>
        <v>M</v>
      </c>
      <c r="K24" s="6">
        <f>INDEX(products!$A$1:$G$49,MATCH('orders '!$D24,products!$A$1:$A$49,0),MATCH('orders '!K$1,products!$A$1:$G$1,0))</f>
        <v>2.5</v>
      </c>
      <c r="L24" s="6">
        <f>INDEX(products!$A$1:$G$49,MATCH('orders '!$D24,products!$A$1:$A$49,0),MATCH('orders '!L$1,products!$A$1:$G$1,0))</f>
        <v>22.884999999999998</v>
      </c>
      <c r="M24" s="6">
        <f t="shared" si="0"/>
        <v>91.539999999999992</v>
      </c>
      <c r="N24" t="str">
        <f t="shared" si="1"/>
        <v>Robusta</v>
      </c>
      <c r="O24" t="str">
        <f t="shared" si="2"/>
        <v>Medium</v>
      </c>
      <c r="P24" s="6" t="str">
        <f>_xlfn.XLOOKUP(OrdersTable[[#This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 '!$D25,products!$A$1:$A$49,0),MATCH('orders '!I$1,products!$A$1:$G$1,0))</f>
        <v>Ara</v>
      </c>
      <c r="J25" t="str">
        <f>INDEX(products!$A$1:$G$49,MATCH('orders '!$D25,products!$A$1:$A$49,0),MATCH('orders '!J$1,products!$A$1:$G$1,0))</f>
        <v>D</v>
      </c>
      <c r="K25" s="6">
        <f>INDEX(products!$A$1:$G$49,MATCH('orders '!$D25,products!$A$1:$A$49,0),MATCH('orders '!K$1,products!$A$1:$G$1,0))</f>
        <v>0.2</v>
      </c>
      <c r="L25" s="6">
        <f>INDEX(products!$A$1:$G$49,MATCH('orders '!$D25,products!$A$1:$A$49,0),MATCH('orders '!L$1,products!$A$1:$G$1,0))</f>
        <v>2.9849999999999999</v>
      </c>
      <c r="M25" s="6">
        <f t="shared" si="0"/>
        <v>11.94</v>
      </c>
      <c r="N25" t="str">
        <f t="shared" si="1"/>
        <v>Arabica</v>
      </c>
      <c r="O25" t="str">
        <f t="shared" si="2"/>
        <v>Dark</v>
      </c>
      <c r="P25" s="6" t="str">
        <f>_xlfn.XLOOKUP(OrdersTable[[#This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 '!$D26,products!$A$1:$A$49,0),MATCH('orders '!I$1,products!$A$1:$G$1,0))</f>
        <v>Ara</v>
      </c>
      <c r="J26" t="str">
        <f>INDEX(products!$A$1:$G$49,MATCH('orders '!$D26,products!$A$1:$A$49,0),MATCH('orders '!J$1,products!$A$1:$G$1,0))</f>
        <v>M</v>
      </c>
      <c r="K26" s="6">
        <f>INDEX(products!$A$1:$G$49,MATCH('orders '!$D26,products!$A$1:$A$49,0),MATCH('orders '!K$1,products!$A$1:$G$1,0))</f>
        <v>1</v>
      </c>
      <c r="L26" s="6">
        <f>INDEX(products!$A$1:$G$49,MATCH('orders '!$D26,products!$A$1:$A$49,0),MATCH('orders '!L$1,products!$A$1:$G$1,0))</f>
        <v>11.25</v>
      </c>
      <c r="M26" s="6">
        <f t="shared" si="0"/>
        <v>11.25</v>
      </c>
      <c r="N26" t="str">
        <f t="shared" si="1"/>
        <v>Arabica</v>
      </c>
      <c r="O26" t="str">
        <f t="shared" si="2"/>
        <v>Medium</v>
      </c>
      <c r="P26" s="6" t="str">
        <f>_xlfn.XLOOKUP(OrdersTable[[#This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 '!$D27,products!$A$1:$A$49,0),MATCH('orders '!I$1,products!$A$1:$G$1,0))</f>
        <v>Exc</v>
      </c>
      <c r="J27" t="str">
        <f>INDEX(products!$A$1:$G$49,MATCH('orders '!$D27,products!$A$1:$A$49,0),MATCH('orders '!J$1,products!$A$1:$G$1,0))</f>
        <v>M</v>
      </c>
      <c r="K27" s="6">
        <f>INDEX(products!$A$1:$G$49,MATCH('orders '!$D27,products!$A$1:$A$49,0),MATCH('orders '!K$1,products!$A$1:$G$1,0))</f>
        <v>0.2</v>
      </c>
      <c r="L27" s="6">
        <f>INDEX(products!$A$1:$G$49,MATCH('orders '!$D27,products!$A$1:$A$49,0),MATCH('orders '!L$1,products!$A$1:$G$1,0))</f>
        <v>4.125</v>
      </c>
      <c r="M27" s="6">
        <f t="shared" si="0"/>
        <v>12.375</v>
      </c>
      <c r="N27" t="str">
        <f t="shared" si="1"/>
        <v>Excelsa</v>
      </c>
      <c r="O27" t="str">
        <f t="shared" si="2"/>
        <v>Medium</v>
      </c>
      <c r="P27" s="6" t="str">
        <f>_xlfn.XLOOKUP(OrdersTable[[#This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 '!$D28,products!$A$1:$A$49,0),MATCH('orders '!I$1,products!$A$1:$G$1,0))</f>
        <v>Ara</v>
      </c>
      <c r="J28" t="str">
        <f>INDEX(products!$A$1:$G$49,MATCH('orders '!$D28,products!$A$1:$A$49,0),MATCH('orders '!J$1,products!$A$1:$G$1,0))</f>
        <v>M</v>
      </c>
      <c r="K28" s="6">
        <f>INDEX(products!$A$1:$G$49,MATCH('orders '!$D28,products!$A$1:$A$49,0),MATCH('orders '!K$1,products!$A$1:$G$1,0))</f>
        <v>0.5</v>
      </c>
      <c r="L28" s="6">
        <f>INDEX(products!$A$1:$G$49,MATCH('orders '!$D28,products!$A$1:$A$49,0),MATCH('orders '!L$1,products!$A$1:$G$1,0))</f>
        <v>6.75</v>
      </c>
      <c r="M28" s="6">
        <f t="shared" si="0"/>
        <v>27</v>
      </c>
      <c r="N28" t="str">
        <f t="shared" si="1"/>
        <v>Arabica</v>
      </c>
      <c r="O28" t="str">
        <f t="shared" si="2"/>
        <v>Medium</v>
      </c>
      <c r="P28" s="6" t="str">
        <f>_xlfn.XLOOKUP(OrdersTable[[#This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 '!$D29,products!$A$1:$A$49,0),MATCH('orders '!I$1,products!$A$1:$G$1,0))</f>
        <v>Ara</v>
      </c>
      <c r="J29" t="str">
        <f>INDEX(products!$A$1:$G$49,MATCH('orders '!$D29,products!$A$1:$A$49,0),MATCH('orders '!J$1,products!$A$1:$G$1,0))</f>
        <v>M</v>
      </c>
      <c r="K29" s="6">
        <f>INDEX(products!$A$1:$G$49,MATCH('orders '!$D29,products!$A$1:$A$49,0),MATCH('orders '!K$1,products!$A$1:$G$1,0))</f>
        <v>0.2</v>
      </c>
      <c r="L29" s="6">
        <f>INDEX(products!$A$1:$G$49,MATCH('orders '!$D29,products!$A$1:$A$49,0),MATCH('orders '!L$1,products!$A$1:$G$1,0))</f>
        <v>3.375</v>
      </c>
      <c r="M29" s="6">
        <f t="shared" si="0"/>
        <v>16.875</v>
      </c>
      <c r="N29" t="str">
        <f t="shared" si="1"/>
        <v>Arabica</v>
      </c>
      <c r="O29" t="str">
        <f t="shared" si="2"/>
        <v>Medium</v>
      </c>
      <c r="P29" s="6" t="str">
        <f>_xlfn.XLOOKUP(OrdersTable[[#This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 '!$D30,products!$A$1:$A$49,0),MATCH('orders '!I$1,products!$A$1:$G$1,0))</f>
        <v>Ara</v>
      </c>
      <c r="J30" t="str">
        <f>INDEX(products!$A$1:$G$49,MATCH('orders '!$D30,products!$A$1:$A$49,0),MATCH('orders '!J$1,products!$A$1:$G$1,0))</f>
        <v>D</v>
      </c>
      <c r="K30" s="6">
        <f>INDEX(products!$A$1:$G$49,MATCH('orders '!$D30,products!$A$1:$A$49,0),MATCH('orders '!K$1,products!$A$1:$G$1,0))</f>
        <v>0.5</v>
      </c>
      <c r="L30" s="6">
        <f>INDEX(products!$A$1:$G$49,MATCH('orders '!$D30,products!$A$1:$A$49,0),MATCH('orders '!L$1,products!$A$1:$G$1,0))</f>
        <v>5.97</v>
      </c>
      <c r="M30" s="6">
        <f t="shared" si="0"/>
        <v>17.91</v>
      </c>
      <c r="N30" t="str">
        <f t="shared" si="1"/>
        <v>Arabica</v>
      </c>
      <c r="O30" t="str">
        <f t="shared" si="2"/>
        <v>Dark</v>
      </c>
      <c r="P30" s="6" t="str">
        <f>_xlfn.XLOOKUP(OrdersTable[[#This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 '!$D31,products!$A$1:$A$49,0),MATCH('orders '!I$1,products!$A$1:$G$1,0))</f>
        <v>Ara</v>
      </c>
      <c r="J31" t="str">
        <f>INDEX(products!$A$1:$G$49,MATCH('orders '!$D31,products!$A$1:$A$49,0),MATCH('orders '!J$1,products!$A$1:$G$1,0))</f>
        <v>D</v>
      </c>
      <c r="K31" s="6">
        <f>INDEX(products!$A$1:$G$49,MATCH('orders '!$D31,products!$A$1:$A$49,0),MATCH('orders '!K$1,products!$A$1:$G$1,0))</f>
        <v>1</v>
      </c>
      <c r="L31" s="6">
        <f>INDEX(products!$A$1:$G$49,MATCH('orders '!$D31,products!$A$1:$A$49,0),MATCH('orders '!L$1,products!$A$1:$G$1,0))</f>
        <v>9.9499999999999993</v>
      </c>
      <c r="M31" s="6">
        <f t="shared" si="0"/>
        <v>39.799999999999997</v>
      </c>
      <c r="N31" t="str">
        <f t="shared" si="1"/>
        <v>Arabica</v>
      </c>
      <c r="O31" t="str">
        <f t="shared" si="2"/>
        <v>Dark</v>
      </c>
      <c r="P31" s="6" t="str">
        <f>_xlfn.XLOOKUP(OrdersTable[[#This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 '!$D32,products!$A$1:$A$49,0),MATCH('orders '!I$1,products!$A$1:$G$1,0))</f>
        <v>Lib</v>
      </c>
      <c r="J32" t="str">
        <f>INDEX(products!$A$1:$G$49,MATCH('orders '!$D32,products!$A$1:$A$49,0),MATCH('orders '!J$1,products!$A$1:$G$1,0))</f>
        <v>M</v>
      </c>
      <c r="K32" s="6">
        <f>INDEX(products!$A$1:$G$49,MATCH('orders '!$D32,products!$A$1:$A$49,0),MATCH('orders '!K$1,products!$A$1:$G$1,0))</f>
        <v>0.2</v>
      </c>
      <c r="L32" s="6">
        <f>INDEX(products!$A$1:$G$49,MATCH('orders '!$D32,products!$A$1:$A$49,0),MATCH('orders '!L$1,products!$A$1:$G$1,0))</f>
        <v>4.3650000000000002</v>
      </c>
      <c r="M32" s="6">
        <f t="shared" si="0"/>
        <v>21.825000000000003</v>
      </c>
      <c r="N32" t="str">
        <f t="shared" si="1"/>
        <v>Liberia</v>
      </c>
      <c r="O32" t="str">
        <f t="shared" si="2"/>
        <v>Medium</v>
      </c>
      <c r="P32" s="6" t="str">
        <f>_xlfn.XLOOKUP(OrdersTable[[#This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 '!$D33,products!$A$1:$A$49,0),MATCH('orders '!I$1,products!$A$1:$G$1,0))</f>
        <v>Ara</v>
      </c>
      <c r="J33" t="str">
        <f>INDEX(products!$A$1:$G$49,MATCH('orders '!$D33,products!$A$1:$A$49,0),MATCH('orders '!J$1,products!$A$1:$G$1,0))</f>
        <v>D</v>
      </c>
      <c r="K33" s="6">
        <f>INDEX(products!$A$1:$G$49,MATCH('orders '!$D33,products!$A$1:$A$49,0),MATCH('orders '!K$1,products!$A$1:$G$1,0))</f>
        <v>0.5</v>
      </c>
      <c r="L33" s="6">
        <f>INDEX(products!$A$1:$G$49,MATCH('orders '!$D33,products!$A$1:$A$49,0),MATCH('orders '!L$1,products!$A$1:$G$1,0))</f>
        <v>5.97</v>
      </c>
      <c r="M33" s="6">
        <f t="shared" si="0"/>
        <v>35.82</v>
      </c>
      <c r="N33" t="str">
        <f t="shared" si="1"/>
        <v>Arabica</v>
      </c>
      <c r="O33" t="str">
        <f t="shared" si="2"/>
        <v>Dark</v>
      </c>
      <c r="P33" s="6" t="str">
        <f>_xlfn.XLOOKUP(OrdersTable[[#This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 '!$D34,products!$A$1:$A$49,0),MATCH('orders '!I$1,products!$A$1:$G$1,0))</f>
        <v>Lib</v>
      </c>
      <c r="J34" t="str">
        <f>INDEX(products!$A$1:$G$49,MATCH('orders '!$D34,products!$A$1:$A$49,0),MATCH('orders '!J$1,products!$A$1:$G$1,0))</f>
        <v>M</v>
      </c>
      <c r="K34" s="6">
        <f>INDEX(products!$A$1:$G$49,MATCH('orders '!$D34,products!$A$1:$A$49,0),MATCH('orders '!K$1,products!$A$1:$G$1,0))</f>
        <v>0.5</v>
      </c>
      <c r="L34" s="6">
        <f>INDEX(products!$A$1:$G$49,MATCH('orders '!$D34,products!$A$1:$A$49,0),MATCH('orders '!L$1,products!$A$1:$G$1,0))</f>
        <v>8.73</v>
      </c>
      <c r="M34" s="6">
        <f t="shared" si="0"/>
        <v>52.38</v>
      </c>
      <c r="N34" t="str">
        <f t="shared" si="1"/>
        <v>Liberia</v>
      </c>
      <c r="O34" t="str">
        <f t="shared" si="2"/>
        <v>Medium</v>
      </c>
      <c r="P34" s="6" t="str">
        <f>_xlfn.XLOOKUP(OrdersTable[[#This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 '!$D35,products!$A$1:$A$49,0),MATCH('orders '!I$1,products!$A$1:$G$1,0))</f>
        <v>Lib</v>
      </c>
      <c r="J35" t="str">
        <f>INDEX(products!$A$1:$G$49,MATCH('orders '!$D35,products!$A$1:$A$49,0),MATCH('orders '!J$1,products!$A$1:$G$1,0))</f>
        <v>L</v>
      </c>
      <c r="K35" s="6">
        <f>INDEX(products!$A$1:$G$49,MATCH('orders '!$D35,products!$A$1:$A$49,0),MATCH('orders '!K$1,products!$A$1:$G$1,0))</f>
        <v>0.2</v>
      </c>
      <c r="L35" s="6">
        <f>INDEX(products!$A$1:$G$49,MATCH('orders '!$D35,products!$A$1:$A$49,0),MATCH('orders '!L$1,products!$A$1:$G$1,0))</f>
        <v>4.7549999999999999</v>
      </c>
      <c r="M35" s="6">
        <f t="shared" si="0"/>
        <v>23.774999999999999</v>
      </c>
      <c r="N35" t="str">
        <f t="shared" si="1"/>
        <v>Liberia</v>
      </c>
      <c r="O35" t="str">
        <f t="shared" si="2"/>
        <v>Light</v>
      </c>
      <c r="P35" s="6" t="str">
        <f>_xlfn.XLOOKUP(OrdersTable[[#This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 '!$D36,products!$A$1:$A$49,0),MATCH('orders '!I$1,products!$A$1:$G$1,0))</f>
        <v>Lib</v>
      </c>
      <c r="J36" t="str">
        <f>INDEX(products!$A$1:$G$49,MATCH('orders '!$D36,products!$A$1:$A$49,0),MATCH('orders '!J$1,products!$A$1:$G$1,0))</f>
        <v>L</v>
      </c>
      <c r="K36" s="6">
        <f>INDEX(products!$A$1:$G$49,MATCH('orders '!$D36,products!$A$1:$A$49,0),MATCH('orders '!K$1,products!$A$1:$G$1,0))</f>
        <v>0.5</v>
      </c>
      <c r="L36" s="6">
        <f>INDEX(products!$A$1:$G$49,MATCH('orders '!$D36,products!$A$1:$A$49,0),MATCH('orders '!L$1,products!$A$1:$G$1,0))</f>
        <v>9.51</v>
      </c>
      <c r="M36" s="6">
        <f t="shared" si="0"/>
        <v>57.06</v>
      </c>
      <c r="N36" t="str">
        <f t="shared" si="1"/>
        <v>Liberia</v>
      </c>
      <c r="O36" t="str">
        <f t="shared" si="2"/>
        <v>Light</v>
      </c>
      <c r="P36" s="6" t="str">
        <f>_xlfn.XLOOKUP(OrdersTable[[#This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 '!$D37,products!$A$1:$A$49,0),MATCH('orders '!I$1,products!$A$1:$G$1,0))</f>
        <v>Ara</v>
      </c>
      <c r="J37" t="str">
        <f>INDEX(products!$A$1:$G$49,MATCH('orders '!$D37,products!$A$1:$A$49,0),MATCH('orders '!J$1,products!$A$1:$G$1,0))</f>
        <v>D</v>
      </c>
      <c r="K37" s="6">
        <f>INDEX(products!$A$1:$G$49,MATCH('orders '!$D37,products!$A$1:$A$49,0),MATCH('orders '!K$1,products!$A$1:$G$1,0))</f>
        <v>0.5</v>
      </c>
      <c r="L37" s="6">
        <f>INDEX(products!$A$1:$G$49,MATCH('orders '!$D37,products!$A$1:$A$49,0),MATCH('orders '!L$1,products!$A$1:$G$1,0))</f>
        <v>5.97</v>
      </c>
      <c r="M37" s="6">
        <f t="shared" si="0"/>
        <v>35.82</v>
      </c>
      <c r="N37" t="str">
        <f t="shared" si="1"/>
        <v>Arabica</v>
      </c>
      <c r="O37" t="str">
        <f t="shared" si="2"/>
        <v>Dark</v>
      </c>
      <c r="P37" s="6" t="str">
        <f>_xlfn.XLOOKUP(OrdersTable[[#This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 '!$D38,products!$A$1:$A$49,0),MATCH('orders '!I$1,products!$A$1:$G$1,0))</f>
        <v>Lib</v>
      </c>
      <c r="J38" t="str">
        <f>INDEX(products!$A$1:$G$49,MATCH('orders '!$D38,products!$A$1:$A$49,0),MATCH('orders '!J$1,products!$A$1:$G$1,0))</f>
        <v>M</v>
      </c>
      <c r="K38" s="6">
        <f>INDEX(products!$A$1:$G$49,MATCH('orders '!$D38,products!$A$1:$A$49,0),MATCH('orders '!K$1,products!$A$1:$G$1,0))</f>
        <v>0.2</v>
      </c>
      <c r="L38" s="6">
        <f>INDEX(products!$A$1:$G$49,MATCH('orders '!$D38,products!$A$1:$A$49,0),MATCH('orders '!L$1,products!$A$1:$G$1,0))</f>
        <v>4.3650000000000002</v>
      </c>
      <c r="M38" s="6">
        <f t="shared" si="0"/>
        <v>8.73</v>
      </c>
      <c r="N38" t="str">
        <f t="shared" si="1"/>
        <v>Liberia</v>
      </c>
      <c r="O38" t="str">
        <f t="shared" si="2"/>
        <v>Medium</v>
      </c>
      <c r="P38" s="6" t="str">
        <f>_xlfn.XLOOKUP(OrdersTable[[#This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 '!$D39,products!$A$1:$A$49,0),MATCH('orders '!I$1,products!$A$1:$G$1,0))</f>
        <v>Lib</v>
      </c>
      <c r="J39" t="str">
        <f>INDEX(products!$A$1:$G$49,MATCH('orders '!$D39,products!$A$1:$A$49,0),MATCH('orders '!J$1,products!$A$1:$G$1,0))</f>
        <v>L</v>
      </c>
      <c r="K39" s="6">
        <f>INDEX(products!$A$1:$G$49,MATCH('orders '!$D39,products!$A$1:$A$49,0),MATCH('orders '!K$1,products!$A$1:$G$1,0))</f>
        <v>0.5</v>
      </c>
      <c r="L39" s="6">
        <f>INDEX(products!$A$1:$G$49,MATCH('orders '!$D39,products!$A$1:$A$49,0),MATCH('orders '!L$1,products!$A$1:$G$1,0))</f>
        <v>9.51</v>
      </c>
      <c r="M39" s="6">
        <f t="shared" si="0"/>
        <v>28.53</v>
      </c>
      <c r="N39" t="str">
        <f t="shared" si="1"/>
        <v>Liberia</v>
      </c>
      <c r="O39" t="str">
        <f t="shared" si="2"/>
        <v>Light</v>
      </c>
      <c r="P39" s="6" t="str">
        <f>_xlfn.XLOOKUP(OrdersTable[[#This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 '!$D40,products!$A$1:$A$49,0),MATCH('orders '!I$1,products!$A$1:$G$1,0))</f>
        <v>Rob</v>
      </c>
      <c r="J40" t="str">
        <f>INDEX(products!$A$1:$G$49,MATCH('orders '!$D40,products!$A$1:$A$49,0),MATCH('orders '!J$1,products!$A$1:$G$1,0))</f>
        <v>M</v>
      </c>
      <c r="K40" s="6">
        <f>INDEX(products!$A$1:$G$49,MATCH('orders '!$D40,products!$A$1:$A$49,0),MATCH('orders '!K$1,products!$A$1:$G$1,0))</f>
        <v>2.5</v>
      </c>
      <c r="L40" s="6">
        <f>INDEX(products!$A$1:$G$49,MATCH('orders '!$D40,products!$A$1:$A$49,0),MATCH('orders '!L$1,products!$A$1:$G$1,0))</f>
        <v>22.884999999999998</v>
      </c>
      <c r="M40" s="6">
        <f t="shared" si="0"/>
        <v>114.42499999999998</v>
      </c>
      <c r="N40" t="str">
        <f t="shared" si="1"/>
        <v>Robusta</v>
      </c>
      <c r="O40" t="str">
        <f t="shared" si="2"/>
        <v>Medium</v>
      </c>
      <c r="P40" s="6" t="str">
        <f>_xlfn.XLOOKUP(OrdersTable[[#This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 '!$D41,products!$A$1:$A$49,0),MATCH('orders '!I$1,products!$A$1:$G$1,0))</f>
        <v>Rob</v>
      </c>
      <c r="J41" t="str">
        <f>INDEX(products!$A$1:$G$49,MATCH('orders '!$D41,products!$A$1:$A$49,0),MATCH('orders '!J$1,products!$A$1:$G$1,0))</f>
        <v>M</v>
      </c>
      <c r="K41" s="6">
        <f>INDEX(products!$A$1:$G$49,MATCH('orders '!$D41,products!$A$1:$A$49,0),MATCH('orders '!K$1,products!$A$1:$G$1,0))</f>
        <v>1</v>
      </c>
      <c r="L41" s="6">
        <f>INDEX(products!$A$1:$G$49,MATCH('orders '!$D41,products!$A$1:$A$49,0),MATCH('orders '!L$1,products!$A$1:$G$1,0))</f>
        <v>9.9499999999999993</v>
      </c>
      <c r="M41" s="6">
        <f t="shared" si="0"/>
        <v>59.699999999999996</v>
      </c>
      <c r="N41" t="str">
        <f t="shared" si="1"/>
        <v>Robusta</v>
      </c>
      <c r="O41" t="str">
        <f t="shared" si="2"/>
        <v>Medium</v>
      </c>
      <c r="P41" s="6" t="str">
        <f>_xlfn.XLOOKUP(OrdersTable[[#This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 '!$D42,products!$A$1:$A$49,0),MATCH('orders '!I$1,products!$A$1:$G$1,0))</f>
        <v>Lib</v>
      </c>
      <c r="J42" t="str">
        <f>INDEX(products!$A$1:$G$49,MATCH('orders '!$D42,products!$A$1:$A$49,0),MATCH('orders '!J$1,products!$A$1:$G$1,0))</f>
        <v>M</v>
      </c>
      <c r="K42" s="6">
        <f>INDEX(products!$A$1:$G$49,MATCH('orders '!$D42,products!$A$1:$A$49,0),MATCH('orders '!K$1,products!$A$1:$G$1,0))</f>
        <v>1</v>
      </c>
      <c r="L42" s="6">
        <f>INDEX(products!$A$1:$G$49,MATCH('orders '!$D42,products!$A$1:$A$49,0),MATCH('orders '!L$1,products!$A$1:$G$1,0))</f>
        <v>14.55</v>
      </c>
      <c r="M42" s="6">
        <f t="shared" si="0"/>
        <v>43.650000000000006</v>
      </c>
      <c r="N42" t="str">
        <f t="shared" si="1"/>
        <v>Liberia</v>
      </c>
      <c r="O42" t="str">
        <f t="shared" si="2"/>
        <v>Medium</v>
      </c>
      <c r="P42" s="6" t="str">
        <f>_xlfn.XLOOKUP(OrdersTable[[#This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 '!$D43,products!$A$1:$A$49,0),MATCH('orders '!I$1,products!$A$1:$G$1,0))</f>
        <v>Exc</v>
      </c>
      <c r="J43" t="str">
        <f>INDEX(products!$A$1:$G$49,MATCH('orders '!$D43,products!$A$1:$A$49,0),MATCH('orders '!J$1,products!$A$1:$G$1,0))</f>
        <v>D</v>
      </c>
      <c r="K43" s="6">
        <f>INDEX(products!$A$1:$G$49,MATCH('orders '!$D43,products!$A$1:$A$49,0),MATCH('orders '!K$1,products!$A$1:$G$1,0))</f>
        <v>0.2</v>
      </c>
      <c r="L43" s="6">
        <f>INDEX(products!$A$1:$G$49,MATCH('orders '!$D43,products!$A$1:$A$49,0),MATCH('orders '!L$1,products!$A$1:$G$1,0))</f>
        <v>3.645</v>
      </c>
      <c r="M43" s="6">
        <f t="shared" si="0"/>
        <v>7.29</v>
      </c>
      <c r="N43" t="str">
        <f t="shared" si="1"/>
        <v>Excelsa</v>
      </c>
      <c r="O43" t="str">
        <f t="shared" si="2"/>
        <v>Dark</v>
      </c>
      <c r="P43" s="6" t="str">
        <f>_xlfn.XLOOKUP(OrdersTable[[#This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 '!$D44,products!$A$1:$A$49,0),MATCH('orders '!I$1,products!$A$1:$G$1,0))</f>
        <v>Rob</v>
      </c>
      <c r="J44" t="str">
        <f>INDEX(products!$A$1:$G$49,MATCH('orders '!$D44,products!$A$1:$A$49,0),MATCH('orders '!J$1,products!$A$1:$G$1,0))</f>
        <v>D</v>
      </c>
      <c r="K44" s="6">
        <f>INDEX(products!$A$1:$G$49,MATCH('orders '!$D44,products!$A$1:$A$49,0),MATCH('orders '!K$1,products!$A$1:$G$1,0))</f>
        <v>0.2</v>
      </c>
      <c r="L44" s="6">
        <f>INDEX(products!$A$1:$G$49,MATCH('orders '!$D44,products!$A$1:$A$49,0),MATCH('orders '!L$1,products!$A$1:$G$1,0))</f>
        <v>2.6849999999999996</v>
      </c>
      <c r="M44" s="6">
        <f t="shared" si="0"/>
        <v>8.0549999999999997</v>
      </c>
      <c r="N44" t="str">
        <f t="shared" si="1"/>
        <v>Robusta</v>
      </c>
      <c r="O44" t="str">
        <f t="shared" si="2"/>
        <v>Dark</v>
      </c>
      <c r="P44" s="6" t="str">
        <f>_xlfn.XLOOKUP(OrdersTable[[#This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 '!$D45,products!$A$1:$A$49,0),MATCH('orders '!I$1,products!$A$1:$G$1,0))</f>
        <v>Lib</v>
      </c>
      <c r="J45" t="str">
        <f>INDEX(products!$A$1:$G$49,MATCH('orders '!$D45,products!$A$1:$A$49,0),MATCH('orders '!J$1,products!$A$1:$G$1,0))</f>
        <v>L</v>
      </c>
      <c r="K45" s="6">
        <f>INDEX(products!$A$1:$G$49,MATCH('orders '!$D45,products!$A$1:$A$49,0),MATCH('orders '!K$1,products!$A$1:$G$1,0))</f>
        <v>2.5</v>
      </c>
      <c r="L45" s="6">
        <f>INDEX(products!$A$1:$G$49,MATCH('orders '!$D45,products!$A$1:$A$49,0),MATCH('orders '!L$1,products!$A$1:$G$1,0))</f>
        <v>36.454999999999998</v>
      </c>
      <c r="M45" s="6">
        <f t="shared" si="0"/>
        <v>72.91</v>
      </c>
      <c r="N45" t="str">
        <f t="shared" si="1"/>
        <v>Liberia</v>
      </c>
      <c r="O45" t="str">
        <f t="shared" si="2"/>
        <v>Light</v>
      </c>
      <c r="P45" s="6" t="str">
        <f>_xlfn.XLOOKUP(OrdersTable[[#This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 '!$D46,products!$A$1:$A$49,0),MATCH('orders '!I$1,products!$A$1:$G$1,0))</f>
        <v>Exc</v>
      </c>
      <c r="J46" t="str">
        <f>INDEX(products!$A$1:$G$49,MATCH('orders '!$D46,products!$A$1:$A$49,0),MATCH('orders '!J$1,products!$A$1:$G$1,0))</f>
        <v>M</v>
      </c>
      <c r="K46" s="6">
        <f>INDEX(products!$A$1:$G$49,MATCH('orders '!$D46,products!$A$1:$A$49,0),MATCH('orders '!K$1,products!$A$1:$G$1,0))</f>
        <v>0.5</v>
      </c>
      <c r="L46" s="6">
        <f>INDEX(products!$A$1:$G$49,MATCH('orders '!$D46,products!$A$1:$A$49,0),MATCH('orders '!L$1,products!$A$1:$G$1,0))</f>
        <v>8.25</v>
      </c>
      <c r="M46" s="6">
        <f t="shared" si="0"/>
        <v>16.5</v>
      </c>
      <c r="N46" t="str">
        <f t="shared" si="1"/>
        <v>Excelsa</v>
      </c>
      <c r="O46" t="str">
        <f t="shared" si="2"/>
        <v>Medium</v>
      </c>
      <c r="P46" s="6" t="str">
        <f>_xlfn.XLOOKUP(OrdersTable[[#This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 '!$D47,products!$A$1:$A$49,0),MATCH('orders '!I$1,products!$A$1:$G$1,0))</f>
        <v>Lib</v>
      </c>
      <c r="J47" t="str">
        <f>INDEX(products!$A$1:$G$49,MATCH('orders '!$D47,products!$A$1:$A$49,0),MATCH('orders '!J$1,products!$A$1:$G$1,0))</f>
        <v>D</v>
      </c>
      <c r="K47" s="6">
        <f>INDEX(products!$A$1:$G$49,MATCH('orders '!$D47,products!$A$1:$A$49,0),MATCH('orders '!K$1,products!$A$1:$G$1,0))</f>
        <v>2.5</v>
      </c>
      <c r="L47" s="6">
        <f>INDEX(products!$A$1:$G$49,MATCH('orders '!$D47,products!$A$1:$A$49,0),MATCH('orders '!L$1,products!$A$1:$G$1,0))</f>
        <v>29.784999999999997</v>
      </c>
      <c r="M47" s="6">
        <f t="shared" si="0"/>
        <v>178.70999999999998</v>
      </c>
      <c r="N47" t="str">
        <f t="shared" si="1"/>
        <v>Liberia</v>
      </c>
      <c r="O47" t="str">
        <f t="shared" si="2"/>
        <v>Dark</v>
      </c>
      <c r="P47" s="6" t="str">
        <f>_xlfn.XLOOKUP(OrdersTable[[#This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 '!$D48,products!$A$1:$A$49,0),MATCH('orders '!I$1,products!$A$1:$G$1,0))</f>
        <v>Exc</v>
      </c>
      <c r="J48" t="str">
        <f>INDEX(products!$A$1:$G$49,MATCH('orders '!$D48,products!$A$1:$A$49,0),MATCH('orders '!J$1,products!$A$1:$G$1,0))</f>
        <v>M</v>
      </c>
      <c r="K48" s="6">
        <f>INDEX(products!$A$1:$G$49,MATCH('orders '!$D48,products!$A$1:$A$49,0),MATCH('orders '!K$1,products!$A$1:$G$1,0))</f>
        <v>2.5</v>
      </c>
      <c r="L48" s="6">
        <f>INDEX(products!$A$1:$G$49,MATCH('orders '!$D48,products!$A$1:$A$49,0),MATCH('orders '!L$1,products!$A$1:$G$1,0))</f>
        <v>31.624999999999996</v>
      </c>
      <c r="M48" s="6">
        <f t="shared" si="0"/>
        <v>63.249999999999993</v>
      </c>
      <c r="N48" t="str">
        <f t="shared" si="1"/>
        <v>Excelsa</v>
      </c>
      <c r="O48" t="str">
        <f t="shared" si="2"/>
        <v>Medium</v>
      </c>
      <c r="P48" s="6" t="str">
        <f>_xlfn.XLOOKUP(OrdersTable[[#This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 '!$D49,products!$A$1:$A$49,0),MATCH('orders '!I$1,products!$A$1:$G$1,0))</f>
        <v>Ara</v>
      </c>
      <c r="J49" t="str">
        <f>INDEX(products!$A$1:$G$49,MATCH('orders '!$D49,products!$A$1:$A$49,0),MATCH('orders '!J$1,products!$A$1:$G$1,0))</f>
        <v>L</v>
      </c>
      <c r="K49" s="6">
        <f>INDEX(products!$A$1:$G$49,MATCH('orders '!$D49,products!$A$1:$A$49,0),MATCH('orders '!K$1,products!$A$1:$G$1,0))</f>
        <v>0.2</v>
      </c>
      <c r="L49" s="6">
        <f>INDEX(products!$A$1:$G$49,MATCH('orders '!$D49,products!$A$1:$A$49,0),MATCH('orders '!L$1,products!$A$1:$G$1,0))</f>
        <v>3.8849999999999998</v>
      </c>
      <c r="M49" s="6">
        <f t="shared" si="0"/>
        <v>7.77</v>
      </c>
      <c r="N49" t="str">
        <f t="shared" si="1"/>
        <v>Arabica</v>
      </c>
      <c r="O49" t="str">
        <f t="shared" si="2"/>
        <v>Light</v>
      </c>
      <c r="P49" s="6" t="str">
        <f>_xlfn.XLOOKUP(OrdersTable[[#This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 '!$D50,products!$A$1:$A$49,0),MATCH('orders '!I$1,products!$A$1:$G$1,0))</f>
        <v>Ara</v>
      </c>
      <c r="J50" t="str">
        <f>INDEX(products!$A$1:$G$49,MATCH('orders '!$D50,products!$A$1:$A$49,0),MATCH('orders '!J$1,products!$A$1:$G$1,0))</f>
        <v>D</v>
      </c>
      <c r="K50" s="6">
        <f>INDEX(products!$A$1:$G$49,MATCH('orders '!$D50,products!$A$1:$A$49,0),MATCH('orders '!K$1,products!$A$1:$G$1,0))</f>
        <v>2.5</v>
      </c>
      <c r="L50" s="6">
        <f>INDEX(products!$A$1:$G$49,MATCH('orders '!$D50,products!$A$1:$A$49,0),MATCH('orders '!L$1,products!$A$1:$G$1,0))</f>
        <v>22.884999999999998</v>
      </c>
      <c r="M50" s="6">
        <f t="shared" si="0"/>
        <v>91.539999999999992</v>
      </c>
      <c r="N50" t="str">
        <f t="shared" si="1"/>
        <v>Arabica</v>
      </c>
      <c r="O50" t="str">
        <f t="shared" si="2"/>
        <v>Dark</v>
      </c>
      <c r="P50" s="6" t="str">
        <f>_xlfn.XLOOKUP(OrdersTable[[#This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 '!$D51,products!$A$1:$A$49,0),MATCH('orders '!I$1,products!$A$1:$G$1,0))</f>
        <v>Ara</v>
      </c>
      <c r="J51" t="str">
        <f>INDEX(products!$A$1:$G$49,MATCH('orders '!$D51,products!$A$1:$A$49,0),MATCH('orders '!J$1,products!$A$1:$G$1,0))</f>
        <v>L</v>
      </c>
      <c r="K51" s="6">
        <f>INDEX(products!$A$1:$G$49,MATCH('orders '!$D51,products!$A$1:$A$49,0),MATCH('orders '!K$1,products!$A$1:$G$1,0))</f>
        <v>1</v>
      </c>
      <c r="L51" s="6">
        <f>INDEX(products!$A$1:$G$49,MATCH('orders '!$D51,products!$A$1:$A$49,0),MATCH('orders '!L$1,products!$A$1:$G$1,0))</f>
        <v>12.95</v>
      </c>
      <c r="M51" s="6">
        <f t="shared" si="0"/>
        <v>38.849999999999994</v>
      </c>
      <c r="N51" t="str">
        <f t="shared" si="1"/>
        <v>Arabica</v>
      </c>
      <c r="O51" t="str">
        <f t="shared" si="2"/>
        <v>Light</v>
      </c>
      <c r="P51" s="6" t="str">
        <f>_xlfn.XLOOKUP(OrdersTable[[#This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 '!$D52,products!$A$1:$A$49,0),MATCH('orders '!I$1,products!$A$1:$G$1,0))</f>
        <v>Lib</v>
      </c>
      <c r="J52" t="str">
        <f>INDEX(products!$A$1:$G$49,MATCH('orders '!$D52,products!$A$1:$A$49,0),MATCH('orders '!J$1,products!$A$1:$G$1,0))</f>
        <v>D</v>
      </c>
      <c r="K52" s="6">
        <f>INDEX(products!$A$1:$G$49,MATCH('orders '!$D52,products!$A$1:$A$49,0),MATCH('orders '!K$1,products!$A$1:$G$1,0))</f>
        <v>0.5</v>
      </c>
      <c r="L52" s="6">
        <f>INDEX(products!$A$1:$G$49,MATCH('orders '!$D52,products!$A$1:$A$49,0),MATCH('orders '!L$1,products!$A$1:$G$1,0))</f>
        <v>7.77</v>
      </c>
      <c r="M52" s="6">
        <f t="shared" si="0"/>
        <v>15.54</v>
      </c>
      <c r="N52" t="str">
        <f t="shared" si="1"/>
        <v>Liberia</v>
      </c>
      <c r="O52" t="str">
        <f t="shared" si="2"/>
        <v>Dark</v>
      </c>
      <c r="P52" s="6" t="str">
        <f>_xlfn.XLOOKUP(OrdersTable[[#This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 '!$D53,products!$A$1:$A$49,0),MATCH('orders '!I$1,products!$A$1:$G$1,0))</f>
        <v>Lib</v>
      </c>
      <c r="J53" t="str">
        <f>INDEX(products!$A$1:$G$49,MATCH('orders '!$D53,products!$A$1:$A$49,0),MATCH('orders '!J$1,products!$A$1:$G$1,0))</f>
        <v>L</v>
      </c>
      <c r="K53" s="6">
        <f>INDEX(products!$A$1:$G$49,MATCH('orders '!$D53,products!$A$1:$A$49,0),MATCH('orders '!K$1,products!$A$1:$G$1,0))</f>
        <v>2.5</v>
      </c>
      <c r="L53" s="6">
        <f>INDEX(products!$A$1:$G$49,MATCH('orders '!$D53,products!$A$1:$A$49,0),MATCH('orders '!L$1,products!$A$1:$G$1,0))</f>
        <v>36.454999999999998</v>
      </c>
      <c r="M53" s="6">
        <f t="shared" si="0"/>
        <v>145.82</v>
      </c>
      <c r="N53" t="str">
        <f t="shared" si="1"/>
        <v>Liberia</v>
      </c>
      <c r="O53" t="str">
        <f t="shared" si="2"/>
        <v>Light</v>
      </c>
      <c r="P53" s="6" t="str">
        <f>_xlfn.XLOOKUP(OrdersTable[[#This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 '!$D54,products!$A$1:$A$49,0),MATCH('orders '!I$1,products!$A$1:$G$1,0))</f>
        <v>Rob</v>
      </c>
      <c r="J54" t="str">
        <f>INDEX(products!$A$1:$G$49,MATCH('orders '!$D54,products!$A$1:$A$49,0),MATCH('orders '!J$1,products!$A$1:$G$1,0))</f>
        <v>M</v>
      </c>
      <c r="K54" s="6">
        <f>INDEX(products!$A$1:$G$49,MATCH('orders '!$D54,products!$A$1:$A$49,0),MATCH('orders '!K$1,products!$A$1:$G$1,0))</f>
        <v>0.5</v>
      </c>
      <c r="L54" s="6">
        <f>INDEX(products!$A$1:$G$49,MATCH('orders '!$D54,products!$A$1:$A$49,0),MATCH('orders '!L$1,products!$A$1:$G$1,0))</f>
        <v>5.97</v>
      </c>
      <c r="M54" s="6">
        <f t="shared" si="0"/>
        <v>29.849999999999998</v>
      </c>
      <c r="N54" t="str">
        <f t="shared" si="1"/>
        <v>Robusta</v>
      </c>
      <c r="O54" t="str">
        <f t="shared" si="2"/>
        <v>Medium</v>
      </c>
      <c r="P54" s="6" t="str">
        <f>_xlfn.XLOOKUP(OrdersTable[[#This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 '!$D55,products!$A$1:$A$49,0),MATCH('orders '!I$1,products!$A$1:$G$1,0))</f>
        <v>Lib</v>
      </c>
      <c r="J55" t="str">
        <f>INDEX(products!$A$1:$G$49,MATCH('orders '!$D55,products!$A$1:$A$49,0),MATCH('orders '!J$1,products!$A$1:$G$1,0))</f>
        <v>L</v>
      </c>
      <c r="K55" s="6">
        <f>INDEX(products!$A$1:$G$49,MATCH('orders '!$D55,products!$A$1:$A$49,0),MATCH('orders '!K$1,products!$A$1:$G$1,0))</f>
        <v>2.5</v>
      </c>
      <c r="L55" s="6">
        <f>INDEX(products!$A$1:$G$49,MATCH('orders '!$D55,products!$A$1:$A$49,0),MATCH('orders '!L$1,products!$A$1:$G$1,0))</f>
        <v>36.454999999999998</v>
      </c>
      <c r="M55" s="6">
        <f t="shared" si="0"/>
        <v>72.91</v>
      </c>
      <c r="N55" t="str">
        <f t="shared" si="1"/>
        <v>Liberia</v>
      </c>
      <c r="O55" t="str">
        <f t="shared" si="2"/>
        <v>Light</v>
      </c>
      <c r="P55" s="6" t="str">
        <f>_xlfn.XLOOKUP(OrdersTable[[#This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 '!$D56,products!$A$1:$A$49,0),MATCH('orders '!I$1,products!$A$1:$G$1,0))</f>
        <v>Lib</v>
      </c>
      <c r="J56" t="str">
        <f>INDEX(products!$A$1:$G$49,MATCH('orders '!$D56,products!$A$1:$A$49,0),MATCH('orders '!J$1,products!$A$1:$G$1,0))</f>
        <v>M</v>
      </c>
      <c r="K56" s="6">
        <f>INDEX(products!$A$1:$G$49,MATCH('orders '!$D56,products!$A$1:$A$49,0),MATCH('orders '!K$1,products!$A$1:$G$1,0))</f>
        <v>1</v>
      </c>
      <c r="L56" s="6">
        <f>INDEX(products!$A$1:$G$49,MATCH('orders '!$D56,products!$A$1:$A$49,0),MATCH('orders '!L$1,products!$A$1:$G$1,0))</f>
        <v>14.55</v>
      </c>
      <c r="M56" s="6">
        <f t="shared" si="0"/>
        <v>72.75</v>
      </c>
      <c r="N56" t="str">
        <f t="shared" si="1"/>
        <v>Liberia</v>
      </c>
      <c r="O56" t="str">
        <f t="shared" si="2"/>
        <v>Medium</v>
      </c>
      <c r="P56" s="6" t="str">
        <f>_xlfn.XLOOKUP(OrdersTable[[#This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 '!$D57,products!$A$1:$A$49,0),MATCH('orders '!I$1,products!$A$1:$G$1,0))</f>
        <v>Lib</v>
      </c>
      <c r="J57" t="str">
        <f>INDEX(products!$A$1:$G$49,MATCH('orders '!$D57,products!$A$1:$A$49,0),MATCH('orders '!J$1,products!$A$1:$G$1,0))</f>
        <v>L</v>
      </c>
      <c r="K57" s="6">
        <f>INDEX(products!$A$1:$G$49,MATCH('orders '!$D57,products!$A$1:$A$49,0),MATCH('orders '!K$1,products!$A$1:$G$1,0))</f>
        <v>1</v>
      </c>
      <c r="L57" s="6">
        <f>INDEX(products!$A$1:$G$49,MATCH('orders '!$D57,products!$A$1:$A$49,0),MATCH('orders '!L$1,products!$A$1:$G$1,0))</f>
        <v>15.85</v>
      </c>
      <c r="M57" s="6">
        <f t="shared" si="0"/>
        <v>47.55</v>
      </c>
      <c r="N57" t="str">
        <f t="shared" si="1"/>
        <v>Liberia</v>
      </c>
      <c r="O57" t="str">
        <f t="shared" si="2"/>
        <v>Light</v>
      </c>
      <c r="P57" s="6" t="str">
        <f>_xlfn.XLOOKUP(OrdersTable[[#This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 '!$D58,products!$A$1:$A$49,0),MATCH('orders '!I$1,products!$A$1:$G$1,0))</f>
        <v>Exc</v>
      </c>
      <c r="J58" t="str">
        <f>INDEX(products!$A$1:$G$49,MATCH('orders '!$D58,products!$A$1:$A$49,0),MATCH('orders '!J$1,products!$A$1:$G$1,0))</f>
        <v>D</v>
      </c>
      <c r="K58" s="6">
        <f>INDEX(products!$A$1:$G$49,MATCH('orders '!$D58,products!$A$1:$A$49,0),MATCH('orders '!K$1,products!$A$1:$G$1,0))</f>
        <v>0.2</v>
      </c>
      <c r="L58" s="6">
        <f>INDEX(products!$A$1:$G$49,MATCH('orders '!$D58,products!$A$1:$A$49,0),MATCH('orders '!L$1,products!$A$1:$G$1,0))</f>
        <v>3.645</v>
      </c>
      <c r="M58" s="6">
        <f t="shared" si="0"/>
        <v>10.935</v>
      </c>
      <c r="N58" t="str">
        <f t="shared" si="1"/>
        <v>Excelsa</v>
      </c>
      <c r="O58" t="str">
        <f t="shared" si="2"/>
        <v>Dark</v>
      </c>
      <c r="P58" s="6" t="str">
        <f>_xlfn.XLOOKUP(OrdersTable[[#This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 '!$D59,products!$A$1:$A$49,0),MATCH('orders '!I$1,products!$A$1:$G$1,0))</f>
        <v>Exc</v>
      </c>
      <c r="J59" t="str">
        <f>INDEX(products!$A$1:$G$49,MATCH('orders '!$D59,products!$A$1:$A$49,0),MATCH('orders '!J$1,products!$A$1:$G$1,0))</f>
        <v>L</v>
      </c>
      <c r="K59" s="6">
        <f>INDEX(products!$A$1:$G$49,MATCH('orders '!$D59,products!$A$1:$A$49,0),MATCH('orders '!K$1,products!$A$1:$G$1,0))</f>
        <v>1</v>
      </c>
      <c r="L59" s="6">
        <f>INDEX(products!$A$1:$G$49,MATCH('orders '!$D59,products!$A$1:$A$49,0),MATCH('orders '!L$1,products!$A$1:$G$1,0))</f>
        <v>14.85</v>
      </c>
      <c r="M59" s="6">
        <f t="shared" si="0"/>
        <v>59.4</v>
      </c>
      <c r="N59" t="str">
        <f t="shared" si="1"/>
        <v>Excelsa</v>
      </c>
      <c r="O59" t="str">
        <f t="shared" si="2"/>
        <v>Light</v>
      </c>
      <c r="P59" s="6" t="str">
        <f>_xlfn.XLOOKUP(OrdersTable[[#This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 '!$D60,products!$A$1:$A$49,0),MATCH('orders '!I$1,products!$A$1:$G$1,0))</f>
        <v>Lib</v>
      </c>
      <c r="J60" t="str">
        <f>INDEX(products!$A$1:$G$49,MATCH('orders '!$D60,products!$A$1:$A$49,0),MATCH('orders '!J$1,products!$A$1:$G$1,0))</f>
        <v>D</v>
      </c>
      <c r="K60" s="6">
        <f>INDEX(products!$A$1:$G$49,MATCH('orders '!$D60,products!$A$1:$A$49,0),MATCH('orders '!K$1,products!$A$1:$G$1,0))</f>
        <v>2.5</v>
      </c>
      <c r="L60" s="6">
        <f>INDEX(products!$A$1:$G$49,MATCH('orders '!$D60,products!$A$1:$A$49,0),MATCH('orders '!L$1,products!$A$1:$G$1,0))</f>
        <v>29.784999999999997</v>
      </c>
      <c r="M60" s="6">
        <f t="shared" si="0"/>
        <v>89.35499999999999</v>
      </c>
      <c r="N60" t="str">
        <f t="shared" si="1"/>
        <v>Liberia</v>
      </c>
      <c r="O60" t="str">
        <f t="shared" si="2"/>
        <v>Dark</v>
      </c>
      <c r="P60" s="6" t="str">
        <f>_xlfn.XLOOKUP(OrdersTable[[#This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 '!$D61,products!$A$1:$A$49,0),MATCH('orders '!I$1,products!$A$1:$G$1,0))</f>
        <v>Lib</v>
      </c>
      <c r="J61" t="str">
        <f>INDEX(products!$A$1:$G$49,MATCH('orders '!$D61,products!$A$1:$A$49,0),MATCH('orders '!J$1,products!$A$1:$G$1,0))</f>
        <v>M</v>
      </c>
      <c r="K61" s="6">
        <f>INDEX(products!$A$1:$G$49,MATCH('orders '!$D61,products!$A$1:$A$49,0),MATCH('orders '!K$1,products!$A$1:$G$1,0))</f>
        <v>0.5</v>
      </c>
      <c r="L61" s="6">
        <f>INDEX(products!$A$1:$G$49,MATCH('orders '!$D61,products!$A$1:$A$49,0),MATCH('orders '!L$1,products!$A$1:$G$1,0))</f>
        <v>8.73</v>
      </c>
      <c r="M61" s="6">
        <f t="shared" si="0"/>
        <v>26.19</v>
      </c>
      <c r="N61" t="str">
        <f t="shared" si="1"/>
        <v>Liberia</v>
      </c>
      <c r="O61" t="str">
        <f t="shared" si="2"/>
        <v>Medium</v>
      </c>
      <c r="P61" s="6" t="str">
        <f>_xlfn.XLOOKUP(OrdersTable[[#This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 '!$D62,products!$A$1:$A$49,0),MATCH('orders '!I$1,products!$A$1:$G$1,0))</f>
        <v>Ara</v>
      </c>
      <c r="J62" t="str">
        <f>INDEX(products!$A$1:$G$49,MATCH('orders '!$D62,products!$A$1:$A$49,0),MATCH('orders '!J$1,products!$A$1:$G$1,0))</f>
        <v>D</v>
      </c>
      <c r="K62" s="6">
        <f>INDEX(products!$A$1:$G$49,MATCH('orders '!$D62,products!$A$1:$A$49,0),MATCH('orders '!K$1,products!$A$1:$G$1,0))</f>
        <v>2.5</v>
      </c>
      <c r="L62" s="6">
        <f>INDEX(products!$A$1:$G$49,MATCH('orders '!$D62,products!$A$1:$A$49,0),MATCH('orders '!L$1,products!$A$1:$G$1,0))</f>
        <v>22.884999999999998</v>
      </c>
      <c r="M62" s="6">
        <f t="shared" si="0"/>
        <v>114.42499999999998</v>
      </c>
      <c r="N62" t="str">
        <f t="shared" si="1"/>
        <v>Arabica</v>
      </c>
      <c r="O62" t="str">
        <f t="shared" si="2"/>
        <v>Dark</v>
      </c>
      <c r="P62" s="6" t="str">
        <f>_xlfn.XLOOKUP(OrdersTable[[#This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 '!$D63,products!$A$1:$A$49,0),MATCH('orders '!I$1,products!$A$1:$G$1,0))</f>
        <v>Rob</v>
      </c>
      <c r="J63" t="str">
        <f>INDEX(products!$A$1:$G$49,MATCH('orders '!$D63,products!$A$1:$A$49,0),MATCH('orders '!J$1,products!$A$1:$G$1,0))</f>
        <v>D</v>
      </c>
      <c r="K63" s="6">
        <f>INDEX(products!$A$1:$G$49,MATCH('orders '!$D63,products!$A$1:$A$49,0),MATCH('orders '!K$1,products!$A$1:$G$1,0))</f>
        <v>0.5</v>
      </c>
      <c r="L63" s="6">
        <f>INDEX(products!$A$1:$G$49,MATCH('orders '!$D63,products!$A$1:$A$49,0),MATCH('orders '!L$1,products!$A$1:$G$1,0))</f>
        <v>5.3699999999999992</v>
      </c>
      <c r="M63" s="6">
        <f t="shared" si="0"/>
        <v>26.849999999999994</v>
      </c>
      <c r="N63" t="str">
        <f t="shared" si="1"/>
        <v>Robusta</v>
      </c>
      <c r="O63" t="str">
        <f t="shared" si="2"/>
        <v>Dark</v>
      </c>
      <c r="P63" s="6" t="str">
        <f>_xlfn.XLOOKUP(OrdersTable[[#This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 '!$D64,products!$A$1:$A$49,0),MATCH('orders '!I$1,products!$A$1:$G$1,0))</f>
        <v>Lib</v>
      </c>
      <c r="J64" t="str">
        <f>INDEX(products!$A$1:$G$49,MATCH('orders '!$D64,products!$A$1:$A$49,0),MATCH('orders '!J$1,products!$A$1:$G$1,0))</f>
        <v>L</v>
      </c>
      <c r="K64" s="6">
        <f>INDEX(products!$A$1:$G$49,MATCH('orders '!$D64,products!$A$1:$A$49,0),MATCH('orders '!K$1,products!$A$1:$G$1,0))</f>
        <v>0.2</v>
      </c>
      <c r="L64" s="6">
        <f>INDEX(products!$A$1:$G$49,MATCH('orders '!$D64,products!$A$1:$A$49,0),MATCH('orders '!L$1,products!$A$1:$G$1,0))</f>
        <v>4.7549999999999999</v>
      </c>
      <c r="M64" s="6">
        <f t="shared" si="0"/>
        <v>23.774999999999999</v>
      </c>
      <c r="N64" t="str">
        <f t="shared" si="1"/>
        <v>Liberia</v>
      </c>
      <c r="O64" t="str">
        <f t="shared" si="2"/>
        <v>Light</v>
      </c>
      <c r="P64" s="6" t="str">
        <f>_xlfn.XLOOKUP(OrdersTable[[#This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 '!$D65,products!$A$1:$A$49,0),MATCH('orders '!I$1,products!$A$1:$G$1,0))</f>
        <v>Ara</v>
      </c>
      <c r="J65" t="str">
        <f>INDEX(products!$A$1:$G$49,MATCH('orders '!$D65,products!$A$1:$A$49,0),MATCH('orders '!J$1,products!$A$1:$G$1,0))</f>
        <v>M</v>
      </c>
      <c r="K65" s="6">
        <f>INDEX(products!$A$1:$G$49,MATCH('orders '!$D65,products!$A$1:$A$49,0),MATCH('orders '!K$1,products!$A$1:$G$1,0))</f>
        <v>0.5</v>
      </c>
      <c r="L65" s="6">
        <f>INDEX(products!$A$1:$G$49,MATCH('orders '!$D65,products!$A$1:$A$49,0),MATCH('orders '!L$1,products!$A$1:$G$1,0))</f>
        <v>6.75</v>
      </c>
      <c r="M65" s="6">
        <f t="shared" si="0"/>
        <v>6.75</v>
      </c>
      <c r="N65" t="str">
        <f t="shared" si="1"/>
        <v>Arabica</v>
      </c>
      <c r="O65" t="str">
        <f t="shared" si="2"/>
        <v>Medium</v>
      </c>
      <c r="P65" s="6" t="str">
        <f>_xlfn.XLOOKUP(OrdersTable[[#This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 '!$D66,products!$A$1:$A$49,0),MATCH('orders '!I$1,products!$A$1:$G$1,0))</f>
        <v>Rob</v>
      </c>
      <c r="J66" t="str">
        <f>INDEX(products!$A$1:$G$49,MATCH('orders '!$D66,products!$A$1:$A$49,0),MATCH('orders '!J$1,products!$A$1:$G$1,0))</f>
        <v>M</v>
      </c>
      <c r="K66" s="6">
        <f>INDEX(products!$A$1:$G$49,MATCH('orders '!$D66,products!$A$1:$A$49,0),MATCH('orders '!K$1,products!$A$1:$G$1,0))</f>
        <v>0.5</v>
      </c>
      <c r="L66" s="6">
        <f>INDEX(products!$A$1:$G$49,MATCH('orders '!$D66,products!$A$1:$A$49,0),MATCH('orders '!L$1,products!$A$1:$G$1,0))</f>
        <v>5.97</v>
      </c>
      <c r="M66" s="6">
        <f t="shared" si="0"/>
        <v>35.82</v>
      </c>
      <c r="N66" t="str">
        <f t="shared" si="1"/>
        <v>Robusta</v>
      </c>
      <c r="O66" t="str">
        <f t="shared" si="2"/>
        <v>Medium</v>
      </c>
      <c r="P66" s="6" t="str">
        <f>_xlfn.XLOOKUP(OrdersTable[[#This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 '!$D67,products!$A$1:$A$49,0),MATCH('orders '!I$1,products!$A$1:$G$1,0))</f>
        <v>Rob</v>
      </c>
      <c r="J67" t="str">
        <f>INDEX(products!$A$1:$G$49,MATCH('orders '!$D67,products!$A$1:$A$49,0),MATCH('orders '!J$1,products!$A$1:$G$1,0))</f>
        <v>D</v>
      </c>
      <c r="K67" s="6">
        <f>INDEX(products!$A$1:$G$49,MATCH('orders '!$D67,products!$A$1:$A$49,0),MATCH('orders '!K$1,products!$A$1:$G$1,0))</f>
        <v>2.5</v>
      </c>
      <c r="L67" s="6">
        <f>INDEX(products!$A$1:$G$49,MATCH('orders '!$D67,products!$A$1:$A$49,0),MATCH('orders '!L$1,products!$A$1:$G$1,0))</f>
        <v>20.584999999999997</v>
      </c>
      <c r="M67" s="6">
        <f t="shared" ref="M67:M130" si="3">L67*E67</f>
        <v>82.339999999999989</v>
      </c>
      <c r="N67" t="str">
        <f t="shared" ref="N67:N130" si="4">IF(I67="Rob","Robusta",IF(I67="Exc","Excelsa",IF(I67="Ara","Arabica",IF(I67="Lib","Liberia"))))</f>
        <v>Robusta</v>
      </c>
      <c r="O67" t="str">
        <f t="shared" ref="O67:O130" si="5">IF(J67="M","Medium",IF(J67="L","Light",IF(J67="D","Dark","")))</f>
        <v>Dark</v>
      </c>
      <c r="P67" s="6" t="str">
        <f>_xlfn.XLOOKUP(OrdersTable[[#This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 '!$D68,products!$A$1:$A$49,0),MATCH('orders '!I$1,products!$A$1:$G$1,0))</f>
        <v>Rob</v>
      </c>
      <c r="J68" t="str">
        <f>INDEX(products!$A$1:$G$49,MATCH('orders '!$D68,products!$A$1:$A$49,0),MATCH('orders '!J$1,products!$A$1:$G$1,0))</f>
        <v>L</v>
      </c>
      <c r="K68" s="6">
        <f>INDEX(products!$A$1:$G$49,MATCH('orders '!$D68,products!$A$1:$A$49,0),MATCH('orders '!K$1,products!$A$1:$G$1,0))</f>
        <v>0.5</v>
      </c>
      <c r="L68" s="6">
        <f>INDEX(products!$A$1:$G$49,MATCH('orders '!$D68,products!$A$1:$A$49,0),MATCH('orders '!L$1,products!$A$1:$G$1,0))</f>
        <v>7.169999999999999</v>
      </c>
      <c r="M68" s="6">
        <f t="shared" si="3"/>
        <v>7.169999999999999</v>
      </c>
      <c r="N68" t="str">
        <f t="shared" si="4"/>
        <v>Robusta</v>
      </c>
      <c r="O68" t="str">
        <f t="shared" si="5"/>
        <v>Light</v>
      </c>
      <c r="P68" s="6" t="str">
        <f>_xlfn.XLOOKUP(OrdersTable[[#This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 '!$D69,products!$A$1:$A$49,0),MATCH('orders '!I$1,products!$A$1:$G$1,0))</f>
        <v>Lib</v>
      </c>
      <c r="J69" t="str">
        <f>INDEX(products!$A$1:$G$49,MATCH('orders '!$D69,products!$A$1:$A$49,0),MATCH('orders '!J$1,products!$A$1:$G$1,0))</f>
        <v>L</v>
      </c>
      <c r="K69" s="6">
        <f>INDEX(products!$A$1:$G$49,MATCH('orders '!$D69,products!$A$1:$A$49,0),MATCH('orders '!K$1,products!$A$1:$G$1,0))</f>
        <v>0.2</v>
      </c>
      <c r="L69" s="6">
        <f>INDEX(products!$A$1:$G$49,MATCH('orders '!$D69,products!$A$1:$A$49,0),MATCH('orders '!L$1,products!$A$1:$G$1,0))</f>
        <v>4.7549999999999999</v>
      </c>
      <c r="M69" s="6">
        <f t="shared" si="3"/>
        <v>9.51</v>
      </c>
      <c r="N69" t="str">
        <f t="shared" si="4"/>
        <v>Liberia</v>
      </c>
      <c r="O69" t="str">
        <f t="shared" si="5"/>
        <v>Light</v>
      </c>
      <c r="P69" s="6" t="str">
        <f>_xlfn.XLOOKUP(OrdersTable[[#This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 '!$D70,products!$A$1:$A$49,0),MATCH('orders '!I$1,products!$A$1:$G$1,0))</f>
        <v>Rob</v>
      </c>
      <c r="J70" t="str">
        <f>INDEX(products!$A$1:$G$49,MATCH('orders '!$D70,products!$A$1:$A$49,0),MATCH('orders '!J$1,products!$A$1:$G$1,0))</f>
        <v>M</v>
      </c>
      <c r="K70" s="6">
        <f>INDEX(products!$A$1:$G$49,MATCH('orders '!$D70,products!$A$1:$A$49,0),MATCH('orders '!K$1,products!$A$1:$G$1,0))</f>
        <v>0.2</v>
      </c>
      <c r="L70" s="6">
        <f>INDEX(products!$A$1:$G$49,MATCH('orders '!$D70,products!$A$1:$A$49,0),MATCH('orders '!L$1,products!$A$1:$G$1,0))</f>
        <v>2.9849999999999999</v>
      </c>
      <c r="M70" s="6">
        <f t="shared" si="3"/>
        <v>2.9849999999999999</v>
      </c>
      <c r="N70" t="str">
        <f t="shared" si="4"/>
        <v>Robusta</v>
      </c>
      <c r="O70" t="str">
        <f t="shared" si="5"/>
        <v>Medium</v>
      </c>
      <c r="P70" s="6" t="str">
        <f>_xlfn.XLOOKUP(OrdersTable[[#This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 '!$D71,products!$A$1:$A$49,0),MATCH('orders '!I$1,products!$A$1:$G$1,0))</f>
        <v>Rob</v>
      </c>
      <c r="J71" t="str">
        <f>INDEX(products!$A$1:$G$49,MATCH('orders '!$D71,products!$A$1:$A$49,0),MATCH('orders '!J$1,products!$A$1:$G$1,0))</f>
        <v>M</v>
      </c>
      <c r="K71" s="6">
        <f>INDEX(products!$A$1:$G$49,MATCH('orders '!$D71,products!$A$1:$A$49,0),MATCH('orders '!K$1,products!$A$1:$G$1,0))</f>
        <v>1</v>
      </c>
      <c r="L71" s="6">
        <f>INDEX(products!$A$1:$G$49,MATCH('orders '!$D71,products!$A$1:$A$49,0),MATCH('orders '!L$1,products!$A$1:$G$1,0))</f>
        <v>9.9499999999999993</v>
      </c>
      <c r="M71" s="6">
        <f t="shared" si="3"/>
        <v>59.699999999999996</v>
      </c>
      <c r="N71" t="str">
        <f t="shared" si="4"/>
        <v>Robusta</v>
      </c>
      <c r="O71" t="str">
        <f t="shared" si="5"/>
        <v>Medium</v>
      </c>
      <c r="P71" s="6" t="str">
        <f>_xlfn.XLOOKUP(OrdersTable[[#This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 '!$D72,products!$A$1:$A$49,0),MATCH('orders '!I$1,products!$A$1:$G$1,0))</f>
        <v>Exc</v>
      </c>
      <c r="J72" t="str">
        <f>INDEX(products!$A$1:$G$49,MATCH('orders '!$D72,products!$A$1:$A$49,0),MATCH('orders '!J$1,products!$A$1:$G$1,0))</f>
        <v>L</v>
      </c>
      <c r="K72" s="6">
        <f>INDEX(products!$A$1:$G$49,MATCH('orders '!$D72,products!$A$1:$A$49,0),MATCH('orders '!K$1,products!$A$1:$G$1,0))</f>
        <v>2.5</v>
      </c>
      <c r="L72" s="6">
        <f>INDEX(products!$A$1:$G$49,MATCH('orders '!$D72,products!$A$1:$A$49,0),MATCH('orders '!L$1,products!$A$1:$G$1,0))</f>
        <v>34.154999999999994</v>
      </c>
      <c r="M72" s="6">
        <f t="shared" si="3"/>
        <v>136.61999999999998</v>
      </c>
      <c r="N72" t="str">
        <f t="shared" si="4"/>
        <v>Excelsa</v>
      </c>
      <c r="O72" t="str">
        <f t="shared" si="5"/>
        <v>Light</v>
      </c>
      <c r="P72" s="6" t="str">
        <f>_xlfn.XLOOKUP(OrdersTable[[#This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 '!$D73,products!$A$1:$A$49,0),MATCH('orders '!I$1,products!$A$1:$G$1,0))</f>
        <v>Lib</v>
      </c>
      <c r="J73" t="str">
        <f>INDEX(products!$A$1:$G$49,MATCH('orders '!$D73,products!$A$1:$A$49,0),MATCH('orders '!J$1,products!$A$1:$G$1,0))</f>
        <v>L</v>
      </c>
      <c r="K73" s="6">
        <f>INDEX(products!$A$1:$G$49,MATCH('orders '!$D73,products!$A$1:$A$49,0),MATCH('orders '!K$1,products!$A$1:$G$1,0))</f>
        <v>0.2</v>
      </c>
      <c r="L73" s="6">
        <f>INDEX(products!$A$1:$G$49,MATCH('orders '!$D73,products!$A$1:$A$49,0),MATCH('orders '!L$1,products!$A$1:$G$1,0))</f>
        <v>4.7549999999999999</v>
      </c>
      <c r="M73" s="6">
        <f t="shared" si="3"/>
        <v>9.51</v>
      </c>
      <c r="N73" t="str">
        <f t="shared" si="4"/>
        <v>Liberia</v>
      </c>
      <c r="O73" t="str">
        <f t="shared" si="5"/>
        <v>Light</v>
      </c>
      <c r="P73" s="6" t="str">
        <f>_xlfn.XLOOKUP(OrdersTable[[#This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 '!$D74,products!$A$1:$A$49,0),MATCH('orders '!I$1,products!$A$1:$G$1,0))</f>
        <v>Ara</v>
      </c>
      <c r="J74" t="str">
        <f>INDEX(products!$A$1:$G$49,MATCH('orders '!$D74,products!$A$1:$A$49,0),MATCH('orders '!J$1,products!$A$1:$G$1,0))</f>
        <v>M</v>
      </c>
      <c r="K74" s="6">
        <f>INDEX(products!$A$1:$G$49,MATCH('orders '!$D74,products!$A$1:$A$49,0),MATCH('orders '!K$1,products!$A$1:$G$1,0))</f>
        <v>2.5</v>
      </c>
      <c r="L74" s="6">
        <f>INDEX(products!$A$1:$G$49,MATCH('orders '!$D74,products!$A$1:$A$49,0),MATCH('orders '!L$1,products!$A$1:$G$1,0))</f>
        <v>25.874999999999996</v>
      </c>
      <c r="M74" s="6">
        <f t="shared" si="3"/>
        <v>77.624999999999986</v>
      </c>
      <c r="N74" t="str">
        <f t="shared" si="4"/>
        <v>Arabica</v>
      </c>
      <c r="O74" t="str">
        <f t="shared" si="5"/>
        <v>Medium</v>
      </c>
      <c r="P74" s="6" t="str">
        <f>_xlfn.XLOOKUP(OrdersTable[[#This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 '!$D75,products!$A$1:$A$49,0),MATCH('orders '!I$1,products!$A$1:$G$1,0))</f>
        <v>Lib</v>
      </c>
      <c r="J75" t="str">
        <f>INDEX(products!$A$1:$G$49,MATCH('orders '!$D75,products!$A$1:$A$49,0),MATCH('orders '!J$1,products!$A$1:$G$1,0))</f>
        <v>M</v>
      </c>
      <c r="K75" s="6">
        <f>INDEX(products!$A$1:$G$49,MATCH('orders '!$D75,products!$A$1:$A$49,0),MATCH('orders '!K$1,products!$A$1:$G$1,0))</f>
        <v>0.2</v>
      </c>
      <c r="L75" s="6">
        <f>INDEX(products!$A$1:$G$49,MATCH('orders '!$D75,products!$A$1:$A$49,0),MATCH('orders '!L$1,products!$A$1:$G$1,0))</f>
        <v>4.3650000000000002</v>
      </c>
      <c r="M75" s="6">
        <f t="shared" si="3"/>
        <v>21.825000000000003</v>
      </c>
      <c r="N75" t="str">
        <f t="shared" si="4"/>
        <v>Liberia</v>
      </c>
      <c r="O75" t="str">
        <f t="shared" si="5"/>
        <v>Medium</v>
      </c>
      <c r="P75" s="6" t="str">
        <f>_xlfn.XLOOKUP(OrdersTable[[#This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 '!$D76,products!$A$1:$A$49,0),MATCH('orders '!I$1,products!$A$1:$G$1,0))</f>
        <v>Exc</v>
      </c>
      <c r="J76" t="str">
        <f>INDEX(products!$A$1:$G$49,MATCH('orders '!$D76,products!$A$1:$A$49,0),MATCH('orders '!J$1,products!$A$1:$G$1,0))</f>
        <v>L</v>
      </c>
      <c r="K76" s="6">
        <f>INDEX(products!$A$1:$G$49,MATCH('orders '!$D76,products!$A$1:$A$49,0),MATCH('orders '!K$1,products!$A$1:$G$1,0))</f>
        <v>0.5</v>
      </c>
      <c r="L76" s="6">
        <f>INDEX(products!$A$1:$G$49,MATCH('orders '!$D76,products!$A$1:$A$49,0),MATCH('orders '!L$1,products!$A$1:$G$1,0))</f>
        <v>8.91</v>
      </c>
      <c r="M76" s="6">
        <f t="shared" si="3"/>
        <v>17.82</v>
      </c>
      <c r="N76" t="str">
        <f t="shared" si="4"/>
        <v>Excelsa</v>
      </c>
      <c r="O76" t="str">
        <f t="shared" si="5"/>
        <v>Light</v>
      </c>
      <c r="P76" s="6" t="str">
        <f>_xlfn.XLOOKUP(OrdersTable[[#This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 '!$D77,products!$A$1:$A$49,0),MATCH('orders '!I$1,products!$A$1:$G$1,0))</f>
        <v>Rob</v>
      </c>
      <c r="J77" t="str">
        <f>INDEX(products!$A$1:$G$49,MATCH('orders '!$D77,products!$A$1:$A$49,0),MATCH('orders '!J$1,products!$A$1:$G$1,0))</f>
        <v>D</v>
      </c>
      <c r="K77" s="6">
        <f>INDEX(products!$A$1:$G$49,MATCH('orders '!$D77,products!$A$1:$A$49,0),MATCH('orders '!K$1,products!$A$1:$G$1,0))</f>
        <v>1</v>
      </c>
      <c r="L77" s="6">
        <f>INDEX(products!$A$1:$G$49,MATCH('orders '!$D77,products!$A$1:$A$49,0),MATCH('orders '!L$1,products!$A$1:$G$1,0))</f>
        <v>8.9499999999999993</v>
      </c>
      <c r="M77" s="6">
        <f t="shared" si="3"/>
        <v>53.699999999999996</v>
      </c>
      <c r="N77" t="str">
        <f t="shared" si="4"/>
        <v>Robusta</v>
      </c>
      <c r="O77" t="str">
        <f t="shared" si="5"/>
        <v>Dark</v>
      </c>
      <c r="P77" s="6" t="str">
        <f>_xlfn.XLOOKUP(OrdersTable[[#This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 '!$D78,products!$A$1:$A$49,0),MATCH('orders '!I$1,products!$A$1:$G$1,0))</f>
        <v>Rob</v>
      </c>
      <c r="J78" t="str">
        <f>INDEX(products!$A$1:$G$49,MATCH('orders '!$D78,products!$A$1:$A$49,0),MATCH('orders '!J$1,products!$A$1:$G$1,0))</f>
        <v>L</v>
      </c>
      <c r="K78" s="6">
        <f>INDEX(products!$A$1:$G$49,MATCH('orders '!$D78,products!$A$1:$A$49,0),MATCH('orders '!K$1,products!$A$1:$G$1,0))</f>
        <v>0.2</v>
      </c>
      <c r="L78" s="6">
        <f>INDEX(products!$A$1:$G$49,MATCH('orders '!$D78,products!$A$1:$A$49,0),MATCH('orders '!L$1,products!$A$1:$G$1,0))</f>
        <v>3.5849999999999995</v>
      </c>
      <c r="M78" s="6">
        <f t="shared" si="3"/>
        <v>3.5849999999999995</v>
      </c>
      <c r="N78" t="str">
        <f t="shared" si="4"/>
        <v>Robusta</v>
      </c>
      <c r="O78" t="str">
        <f t="shared" si="5"/>
        <v>Light</v>
      </c>
      <c r="P78" s="6" t="str">
        <f>_xlfn.XLOOKUP(OrdersTable[[#This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 '!$D79,products!$A$1:$A$49,0),MATCH('orders '!I$1,products!$A$1:$G$1,0))</f>
        <v>Exc</v>
      </c>
      <c r="J79" t="str">
        <f>INDEX(products!$A$1:$G$49,MATCH('orders '!$D79,products!$A$1:$A$49,0),MATCH('orders '!J$1,products!$A$1:$G$1,0))</f>
        <v>D</v>
      </c>
      <c r="K79" s="6">
        <f>INDEX(products!$A$1:$G$49,MATCH('orders '!$D79,products!$A$1:$A$49,0),MATCH('orders '!K$1,products!$A$1:$G$1,0))</f>
        <v>0.2</v>
      </c>
      <c r="L79" s="6">
        <f>INDEX(products!$A$1:$G$49,MATCH('orders '!$D79,products!$A$1:$A$49,0),MATCH('orders '!L$1,products!$A$1:$G$1,0))</f>
        <v>3.645</v>
      </c>
      <c r="M79" s="6">
        <f t="shared" si="3"/>
        <v>7.29</v>
      </c>
      <c r="N79" t="str">
        <f t="shared" si="4"/>
        <v>Excelsa</v>
      </c>
      <c r="O79" t="str">
        <f t="shared" si="5"/>
        <v>Dark</v>
      </c>
      <c r="P79" s="6" t="str">
        <f>_xlfn.XLOOKUP(OrdersTable[[#This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 '!$D80,products!$A$1:$A$49,0),MATCH('orders '!I$1,products!$A$1:$G$1,0))</f>
        <v>Ara</v>
      </c>
      <c r="J80" t="str">
        <f>INDEX(products!$A$1:$G$49,MATCH('orders '!$D80,products!$A$1:$A$49,0),MATCH('orders '!J$1,products!$A$1:$G$1,0))</f>
        <v>M</v>
      </c>
      <c r="K80" s="6">
        <f>INDEX(products!$A$1:$G$49,MATCH('orders '!$D80,products!$A$1:$A$49,0),MATCH('orders '!K$1,products!$A$1:$G$1,0))</f>
        <v>0.5</v>
      </c>
      <c r="L80" s="6">
        <f>INDEX(products!$A$1:$G$49,MATCH('orders '!$D80,products!$A$1:$A$49,0),MATCH('orders '!L$1,products!$A$1:$G$1,0))</f>
        <v>6.75</v>
      </c>
      <c r="M80" s="6">
        <f t="shared" si="3"/>
        <v>40.5</v>
      </c>
      <c r="N80" t="str">
        <f t="shared" si="4"/>
        <v>Arabica</v>
      </c>
      <c r="O80" t="str">
        <f t="shared" si="5"/>
        <v>Medium</v>
      </c>
      <c r="P80" s="6" t="str">
        <f>_xlfn.XLOOKUP(OrdersTable[[#This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 '!$D81,products!$A$1:$A$49,0),MATCH('orders '!I$1,products!$A$1:$G$1,0))</f>
        <v>Rob</v>
      </c>
      <c r="J81" t="str">
        <f>INDEX(products!$A$1:$G$49,MATCH('orders '!$D81,products!$A$1:$A$49,0),MATCH('orders '!J$1,products!$A$1:$G$1,0))</f>
        <v>L</v>
      </c>
      <c r="K81" s="6">
        <f>INDEX(products!$A$1:$G$49,MATCH('orders '!$D81,products!$A$1:$A$49,0),MATCH('orders '!K$1,products!$A$1:$G$1,0))</f>
        <v>1</v>
      </c>
      <c r="L81" s="6">
        <f>INDEX(products!$A$1:$G$49,MATCH('orders '!$D81,products!$A$1:$A$49,0),MATCH('orders '!L$1,products!$A$1:$G$1,0))</f>
        <v>11.95</v>
      </c>
      <c r="M81" s="6">
        <f t="shared" si="3"/>
        <v>47.8</v>
      </c>
      <c r="N81" t="str">
        <f t="shared" si="4"/>
        <v>Robusta</v>
      </c>
      <c r="O81" t="str">
        <f t="shared" si="5"/>
        <v>Light</v>
      </c>
      <c r="P81" s="6" t="str">
        <f>_xlfn.XLOOKUP(OrdersTable[[#This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 '!$D82,products!$A$1:$A$49,0),MATCH('orders '!I$1,products!$A$1:$G$1,0))</f>
        <v>Ara</v>
      </c>
      <c r="J82" t="str">
        <f>INDEX(products!$A$1:$G$49,MATCH('orders '!$D82,products!$A$1:$A$49,0),MATCH('orders '!J$1,products!$A$1:$G$1,0))</f>
        <v>L</v>
      </c>
      <c r="K82" s="6">
        <f>INDEX(products!$A$1:$G$49,MATCH('orders '!$D82,products!$A$1:$A$49,0),MATCH('orders '!K$1,products!$A$1:$G$1,0))</f>
        <v>0.5</v>
      </c>
      <c r="L82" s="6">
        <f>INDEX(products!$A$1:$G$49,MATCH('orders '!$D82,products!$A$1:$A$49,0),MATCH('orders '!L$1,products!$A$1:$G$1,0))</f>
        <v>7.77</v>
      </c>
      <c r="M82" s="6">
        <f t="shared" si="3"/>
        <v>38.849999999999994</v>
      </c>
      <c r="N82" t="str">
        <f t="shared" si="4"/>
        <v>Arabica</v>
      </c>
      <c r="O82" t="str">
        <f t="shared" si="5"/>
        <v>Light</v>
      </c>
      <c r="P82" s="6" t="str">
        <f>_xlfn.XLOOKUP(OrdersTable[[#This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 '!$D83,products!$A$1:$A$49,0),MATCH('orders '!I$1,products!$A$1:$G$1,0))</f>
        <v>Lib</v>
      </c>
      <c r="J83" t="str">
        <f>INDEX(products!$A$1:$G$49,MATCH('orders '!$D83,products!$A$1:$A$49,0),MATCH('orders '!J$1,products!$A$1:$G$1,0))</f>
        <v>L</v>
      </c>
      <c r="K83" s="6">
        <f>INDEX(products!$A$1:$G$49,MATCH('orders '!$D83,products!$A$1:$A$49,0),MATCH('orders '!K$1,products!$A$1:$G$1,0))</f>
        <v>2.5</v>
      </c>
      <c r="L83" s="6">
        <f>INDEX(products!$A$1:$G$49,MATCH('orders '!$D83,products!$A$1:$A$49,0),MATCH('orders '!L$1,products!$A$1:$G$1,0))</f>
        <v>36.454999999999998</v>
      </c>
      <c r="M83" s="6">
        <f t="shared" si="3"/>
        <v>109.36499999999999</v>
      </c>
      <c r="N83" t="str">
        <f t="shared" si="4"/>
        <v>Liberia</v>
      </c>
      <c r="O83" t="str">
        <f t="shared" si="5"/>
        <v>Light</v>
      </c>
      <c r="P83" s="6" t="str">
        <f>_xlfn.XLOOKUP(OrdersTable[[#This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 '!$D84,products!$A$1:$A$49,0),MATCH('orders '!I$1,products!$A$1:$G$1,0))</f>
        <v>Lib</v>
      </c>
      <c r="J84" t="str">
        <f>INDEX(products!$A$1:$G$49,MATCH('orders '!$D84,products!$A$1:$A$49,0),MATCH('orders '!J$1,products!$A$1:$G$1,0))</f>
        <v>M</v>
      </c>
      <c r="K84" s="6">
        <f>INDEX(products!$A$1:$G$49,MATCH('orders '!$D84,products!$A$1:$A$49,0),MATCH('orders '!K$1,products!$A$1:$G$1,0))</f>
        <v>2.5</v>
      </c>
      <c r="L84" s="6">
        <f>INDEX(products!$A$1:$G$49,MATCH('orders '!$D84,products!$A$1:$A$49,0),MATCH('orders '!L$1,products!$A$1:$G$1,0))</f>
        <v>33.464999999999996</v>
      </c>
      <c r="M84" s="6">
        <f t="shared" si="3"/>
        <v>100.39499999999998</v>
      </c>
      <c r="N84" t="str">
        <f t="shared" si="4"/>
        <v>Liberia</v>
      </c>
      <c r="O84" t="str">
        <f t="shared" si="5"/>
        <v>Medium</v>
      </c>
      <c r="P84" s="6" t="str">
        <f>_xlfn.XLOOKUP(OrdersTable[[#This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 '!$D85,products!$A$1:$A$49,0),MATCH('orders '!I$1,products!$A$1:$G$1,0))</f>
        <v>Rob</v>
      </c>
      <c r="J85" t="str">
        <f>INDEX(products!$A$1:$G$49,MATCH('orders '!$D85,products!$A$1:$A$49,0),MATCH('orders '!J$1,products!$A$1:$G$1,0))</f>
        <v>D</v>
      </c>
      <c r="K85" s="6">
        <f>INDEX(products!$A$1:$G$49,MATCH('orders '!$D85,products!$A$1:$A$49,0),MATCH('orders '!K$1,products!$A$1:$G$1,0))</f>
        <v>2.5</v>
      </c>
      <c r="L85" s="6">
        <f>INDEX(products!$A$1:$G$49,MATCH('orders '!$D85,products!$A$1:$A$49,0),MATCH('orders '!L$1,products!$A$1:$G$1,0))</f>
        <v>20.584999999999997</v>
      </c>
      <c r="M85" s="6">
        <f t="shared" si="3"/>
        <v>82.339999999999989</v>
      </c>
      <c r="N85" t="str">
        <f t="shared" si="4"/>
        <v>Robusta</v>
      </c>
      <c r="O85" t="str">
        <f t="shared" si="5"/>
        <v>Dark</v>
      </c>
      <c r="P85" s="6" t="str">
        <f>_xlfn.XLOOKUP(OrdersTable[[#This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 '!$D86,products!$A$1:$A$49,0),MATCH('orders '!I$1,products!$A$1:$G$1,0))</f>
        <v>Lib</v>
      </c>
      <c r="J86" t="str">
        <f>INDEX(products!$A$1:$G$49,MATCH('orders '!$D86,products!$A$1:$A$49,0),MATCH('orders '!J$1,products!$A$1:$G$1,0))</f>
        <v>L</v>
      </c>
      <c r="K86" s="6">
        <f>INDEX(products!$A$1:$G$49,MATCH('orders '!$D86,products!$A$1:$A$49,0),MATCH('orders '!K$1,products!$A$1:$G$1,0))</f>
        <v>0.5</v>
      </c>
      <c r="L86" s="6">
        <f>INDEX(products!$A$1:$G$49,MATCH('orders '!$D86,products!$A$1:$A$49,0),MATCH('orders '!L$1,products!$A$1:$G$1,0))</f>
        <v>9.51</v>
      </c>
      <c r="M86" s="6">
        <f t="shared" si="3"/>
        <v>9.51</v>
      </c>
      <c r="N86" t="str">
        <f t="shared" si="4"/>
        <v>Liberia</v>
      </c>
      <c r="O86" t="str">
        <f t="shared" si="5"/>
        <v>Light</v>
      </c>
      <c r="P86" s="6" t="str">
        <f>_xlfn.XLOOKUP(OrdersTable[[#This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 '!$D87,products!$A$1:$A$49,0),MATCH('orders '!I$1,products!$A$1:$G$1,0))</f>
        <v>Ara</v>
      </c>
      <c r="J87" t="str">
        <f>INDEX(products!$A$1:$G$49,MATCH('orders '!$D87,products!$A$1:$A$49,0),MATCH('orders '!J$1,products!$A$1:$G$1,0))</f>
        <v>L</v>
      </c>
      <c r="K87" s="6">
        <f>INDEX(products!$A$1:$G$49,MATCH('orders '!$D87,products!$A$1:$A$49,0),MATCH('orders '!K$1,products!$A$1:$G$1,0))</f>
        <v>2.5</v>
      </c>
      <c r="L87" s="6">
        <f>INDEX(products!$A$1:$G$49,MATCH('orders '!$D87,products!$A$1:$A$49,0),MATCH('orders '!L$1,products!$A$1:$G$1,0))</f>
        <v>29.784999999999997</v>
      </c>
      <c r="M87" s="6">
        <f t="shared" si="3"/>
        <v>89.35499999999999</v>
      </c>
      <c r="N87" t="str">
        <f t="shared" si="4"/>
        <v>Arabica</v>
      </c>
      <c r="O87" t="str">
        <f t="shared" si="5"/>
        <v>Light</v>
      </c>
      <c r="P87" s="6" t="str">
        <f>_xlfn.XLOOKUP(OrdersTable[[#This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 '!$D88,products!$A$1:$A$49,0),MATCH('orders '!I$1,products!$A$1:$G$1,0))</f>
        <v>Ara</v>
      </c>
      <c r="J88" t="str">
        <f>INDEX(products!$A$1:$G$49,MATCH('orders '!$D88,products!$A$1:$A$49,0),MATCH('orders '!J$1,products!$A$1:$G$1,0))</f>
        <v>D</v>
      </c>
      <c r="K88" s="6">
        <f>INDEX(products!$A$1:$G$49,MATCH('orders '!$D88,products!$A$1:$A$49,0),MATCH('orders '!K$1,products!$A$1:$G$1,0))</f>
        <v>0.2</v>
      </c>
      <c r="L88" s="6">
        <f>INDEX(products!$A$1:$G$49,MATCH('orders '!$D88,products!$A$1:$A$49,0),MATCH('orders '!L$1,products!$A$1:$G$1,0))</f>
        <v>2.9849999999999999</v>
      </c>
      <c r="M88" s="6">
        <f t="shared" si="3"/>
        <v>11.94</v>
      </c>
      <c r="N88" t="str">
        <f t="shared" si="4"/>
        <v>Arabica</v>
      </c>
      <c r="O88" t="str">
        <f t="shared" si="5"/>
        <v>Dark</v>
      </c>
      <c r="P88" s="6" t="str">
        <f>_xlfn.XLOOKUP(OrdersTable[[#This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 '!$D89,products!$A$1:$A$49,0),MATCH('orders '!I$1,products!$A$1:$G$1,0))</f>
        <v>Ara</v>
      </c>
      <c r="J89" t="str">
        <f>INDEX(products!$A$1:$G$49,MATCH('orders '!$D89,products!$A$1:$A$49,0),MATCH('orders '!J$1,products!$A$1:$G$1,0))</f>
        <v>M</v>
      </c>
      <c r="K89" s="6">
        <f>INDEX(products!$A$1:$G$49,MATCH('orders '!$D89,products!$A$1:$A$49,0),MATCH('orders '!K$1,products!$A$1:$G$1,0))</f>
        <v>1</v>
      </c>
      <c r="L89" s="6">
        <f>INDEX(products!$A$1:$G$49,MATCH('orders '!$D89,products!$A$1:$A$49,0),MATCH('orders '!L$1,products!$A$1:$G$1,0))</f>
        <v>11.25</v>
      </c>
      <c r="M89" s="6">
        <f t="shared" si="3"/>
        <v>33.75</v>
      </c>
      <c r="N89" t="str">
        <f t="shared" si="4"/>
        <v>Arabica</v>
      </c>
      <c r="O89" t="str">
        <f t="shared" si="5"/>
        <v>Medium</v>
      </c>
      <c r="P89" s="6" t="str">
        <f>_xlfn.XLOOKUP(OrdersTable[[#This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 '!$D90,products!$A$1:$A$49,0),MATCH('orders '!I$1,products!$A$1:$G$1,0))</f>
        <v>Rob</v>
      </c>
      <c r="J90" t="str">
        <f>INDEX(products!$A$1:$G$49,MATCH('orders '!$D90,products!$A$1:$A$49,0),MATCH('orders '!J$1,products!$A$1:$G$1,0))</f>
        <v>L</v>
      </c>
      <c r="K90" s="6">
        <f>INDEX(products!$A$1:$G$49,MATCH('orders '!$D90,products!$A$1:$A$49,0),MATCH('orders '!K$1,products!$A$1:$G$1,0))</f>
        <v>1</v>
      </c>
      <c r="L90" s="6">
        <f>INDEX(products!$A$1:$G$49,MATCH('orders '!$D90,products!$A$1:$A$49,0),MATCH('orders '!L$1,products!$A$1:$G$1,0))</f>
        <v>11.95</v>
      </c>
      <c r="M90" s="6">
        <f t="shared" si="3"/>
        <v>35.849999999999994</v>
      </c>
      <c r="N90" t="str">
        <f t="shared" si="4"/>
        <v>Robusta</v>
      </c>
      <c r="O90" t="str">
        <f t="shared" si="5"/>
        <v>Light</v>
      </c>
      <c r="P90" s="6" t="str">
        <f>_xlfn.XLOOKUP(OrdersTable[[#This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 '!$D91,products!$A$1:$A$49,0),MATCH('orders '!I$1,products!$A$1:$G$1,0))</f>
        <v>Ara</v>
      </c>
      <c r="J91" t="str">
        <f>INDEX(products!$A$1:$G$49,MATCH('orders '!$D91,products!$A$1:$A$49,0),MATCH('orders '!J$1,products!$A$1:$G$1,0))</f>
        <v>L</v>
      </c>
      <c r="K91" s="6">
        <f>INDEX(products!$A$1:$G$49,MATCH('orders '!$D91,products!$A$1:$A$49,0),MATCH('orders '!K$1,products!$A$1:$G$1,0))</f>
        <v>1</v>
      </c>
      <c r="L91" s="6">
        <f>INDEX(products!$A$1:$G$49,MATCH('orders '!$D91,products!$A$1:$A$49,0),MATCH('orders '!L$1,products!$A$1:$G$1,0))</f>
        <v>12.95</v>
      </c>
      <c r="M91" s="6">
        <f t="shared" si="3"/>
        <v>77.699999999999989</v>
      </c>
      <c r="N91" t="str">
        <f t="shared" si="4"/>
        <v>Arabica</v>
      </c>
      <c r="O91" t="str">
        <f t="shared" si="5"/>
        <v>Light</v>
      </c>
      <c r="P91" s="6" t="str">
        <f>_xlfn.XLOOKUP(OrdersTable[[#This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 '!$D92,products!$A$1:$A$49,0),MATCH('orders '!I$1,products!$A$1:$G$1,0))</f>
        <v>Ara</v>
      </c>
      <c r="J92" t="str">
        <f>INDEX(products!$A$1:$G$49,MATCH('orders '!$D92,products!$A$1:$A$49,0),MATCH('orders '!J$1,products!$A$1:$G$1,0))</f>
        <v>L</v>
      </c>
      <c r="K92" s="6">
        <f>INDEX(products!$A$1:$G$49,MATCH('orders '!$D92,products!$A$1:$A$49,0),MATCH('orders '!K$1,products!$A$1:$G$1,0))</f>
        <v>1</v>
      </c>
      <c r="L92" s="6">
        <f>INDEX(products!$A$1:$G$49,MATCH('orders '!$D92,products!$A$1:$A$49,0),MATCH('orders '!L$1,products!$A$1:$G$1,0))</f>
        <v>12.95</v>
      </c>
      <c r="M92" s="6">
        <f t="shared" si="3"/>
        <v>51.8</v>
      </c>
      <c r="N92" t="str">
        <f t="shared" si="4"/>
        <v>Arabica</v>
      </c>
      <c r="O92" t="str">
        <f t="shared" si="5"/>
        <v>Light</v>
      </c>
      <c r="P92" s="6" t="str">
        <f>_xlfn.XLOOKUP(OrdersTable[[#This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 '!$D93,products!$A$1:$A$49,0),MATCH('orders '!I$1,products!$A$1:$G$1,0))</f>
        <v>Ara</v>
      </c>
      <c r="J93" t="str">
        <f>INDEX(products!$A$1:$G$49,MATCH('orders '!$D93,products!$A$1:$A$49,0),MATCH('orders '!J$1,products!$A$1:$G$1,0))</f>
        <v>M</v>
      </c>
      <c r="K93" s="6">
        <f>INDEX(products!$A$1:$G$49,MATCH('orders '!$D93,products!$A$1:$A$49,0),MATCH('orders '!K$1,products!$A$1:$G$1,0))</f>
        <v>2.5</v>
      </c>
      <c r="L93" s="6">
        <f>INDEX(products!$A$1:$G$49,MATCH('orders '!$D93,products!$A$1:$A$49,0),MATCH('orders '!L$1,products!$A$1:$G$1,0))</f>
        <v>25.874999999999996</v>
      </c>
      <c r="M93" s="6">
        <f t="shared" si="3"/>
        <v>103.49999999999999</v>
      </c>
      <c r="N93" t="str">
        <f t="shared" si="4"/>
        <v>Arabica</v>
      </c>
      <c r="O93" t="str">
        <f t="shared" si="5"/>
        <v>Medium</v>
      </c>
      <c r="P93" s="6" t="str">
        <f>_xlfn.XLOOKUP(OrdersTable[[#This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 '!$D94,products!$A$1:$A$49,0),MATCH('orders '!I$1,products!$A$1:$G$1,0))</f>
        <v>Exc</v>
      </c>
      <c r="J94" t="str">
        <f>INDEX(products!$A$1:$G$49,MATCH('orders '!$D94,products!$A$1:$A$49,0),MATCH('orders '!J$1,products!$A$1:$G$1,0))</f>
        <v>L</v>
      </c>
      <c r="K94" s="6">
        <f>INDEX(products!$A$1:$G$49,MATCH('orders '!$D94,products!$A$1:$A$49,0),MATCH('orders '!K$1,products!$A$1:$G$1,0))</f>
        <v>1</v>
      </c>
      <c r="L94" s="6">
        <f>INDEX(products!$A$1:$G$49,MATCH('orders '!$D94,products!$A$1:$A$49,0),MATCH('orders '!L$1,products!$A$1:$G$1,0))</f>
        <v>14.85</v>
      </c>
      <c r="M94" s="6">
        <f t="shared" si="3"/>
        <v>44.55</v>
      </c>
      <c r="N94" t="str">
        <f t="shared" si="4"/>
        <v>Excelsa</v>
      </c>
      <c r="O94" t="str">
        <f t="shared" si="5"/>
        <v>Light</v>
      </c>
      <c r="P94" s="6" t="str">
        <f>_xlfn.XLOOKUP(OrdersTable[[#This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 '!$D95,products!$A$1:$A$49,0),MATCH('orders '!I$1,products!$A$1:$G$1,0))</f>
        <v>Exc</v>
      </c>
      <c r="J95" t="str">
        <f>INDEX(products!$A$1:$G$49,MATCH('orders '!$D95,products!$A$1:$A$49,0),MATCH('orders '!J$1,products!$A$1:$G$1,0))</f>
        <v>L</v>
      </c>
      <c r="K95" s="6">
        <f>INDEX(products!$A$1:$G$49,MATCH('orders '!$D95,products!$A$1:$A$49,0),MATCH('orders '!K$1,products!$A$1:$G$1,0))</f>
        <v>0.5</v>
      </c>
      <c r="L95" s="6">
        <f>INDEX(products!$A$1:$G$49,MATCH('orders '!$D95,products!$A$1:$A$49,0),MATCH('orders '!L$1,products!$A$1:$G$1,0))</f>
        <v>8.91</v>
      </c>
      <c r="M95" s="6">
        <f t="shared" si="3"/>
        <v>35.64</v>
      </c>
      <c r="N95" t="str">
        <f t="shared" si="4"/>
        <v>Excelsa</v>
      </c>
      <c r="O95" t="str">
        <f t="shared" si="5"/>
        <v>Light</v>
      </c>
      <c r="P95" s="6" t="str">
        <f>_xlfn.XLOOKUP(OrdersTable[[#This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 '!$D96,products!$A$1:$A$49,0),MATCH('orders '!I$1,products!$A$1:$G$1,0))</f>
        <v>Ara</v>
      </c>
      <c r="J96" t="str">
        <f>INDEX(products!$A$1:$G$49,MATCH('orders '!$D96,products!$A$1:$A$49,0),MATCH('orders '!J$1,products!$A$1:$G$1,0))</f>
        <v>D</v>
      </c>
      <c r="K96" s="6">
        <f>INDEX(products!$A$1:$G$49,MATCH('orders '!$D96,products!$A$1:$A$49,0),MATCH('orders '!K$1,products!$A$1:$G$1,0))</f>
        <v>0.2</v>
      </c>
      <c r="L96" s="6">
        <f>INDEX(products!$A$1:$G$49,MATCH('orders '!$D96,products!$A$1:$A$49,0),MATCH('orders '!L$1,products!$A$1:$G$1,0))</f>
        <v>2.9849999999999999</v>
      </c>
      <c r="M96" s="6">
        <f t="shared" si="3"/>
        <v>17.91</v>
      </c>
      <c r="N96" t="str">
        <f t="shared" si="4"/>
        <v>Arabica</v>
      </c>
      <c r="O96" t="str">
        <f t="shared" si="5"/>
        <v>Dark</v>
      </c>
      <c r="P96" s="6" t="str">
        <f>_xlfn.XLOOKUP(OrdersTable[[#This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 '!$D97,products!$A$1:$A$49,0),MATCH('orders '!I$1,products!$A$1:$G$1,0))</f>
        <v>Ara</v>
      </c>
      <c r="J97" t="str">
        <f>INDEX(products!$A$1:$G$49,MATCH('orders '!$D97,products!$A$1:$A$49,0),MATCH('orders '!J$1,products!$A$1:$G$1,0))</f>
        <v>M</v>
      </c>
      <c r="K97" s="6">
        <f>INDEX(products!$A$1:$G$49,MATCH('orders '!$D97,products!$A$1:$A$49,0),MATCH('orders '!K$1,products!$A$1:$G$1,0))</f>
        <v>2.5</v>
      </c>
      <c r="L97" s="6">
        <f>INDEX(products!$A$1:$G$49,MATCH('orders '!$D97,products!$A$1:$A$49,0),MATCH('orders '!L$1,products!$A$1:$G$1,0))</f>
        <v>25.874999999999996</v>
      </c>
      <c r="M97" s="6">
        <f t="shared" si="3"/>
        <v>155.24999999999997</v>
      </c>
      <c r="N97" t="str">
        <f t="shared" si="4"/>
        <v>Arabica</v>
      </c>
      <c r="O97" t="str">
        <f t="shared" si="5"/>
        <v>Medium</v>
      </c>
      <c r="P97" s="6" t="str">
        <f>_xlfn.XLOOKUP(OrdersTable[[#This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 '!$D98,products!$A$1:$A$49,0),MATCH('orders '!I$1,products!$A$1:$G$1,0))</f>
        <v>Ara</v>
      </c>
      <c r="J98" t="str">
        <f>INDEX(products!$A$1:$G$49,MATCH('orders '!$D98,products!$A$1:$A$49,0),MATCH('orders '!J$1,products!$A$1:$G$1,0))</f>
        <v>D</v>
      </c>
      <c r="K98" s="6">
        <f>INDEX(products!$A$1:$G$49,MATCH('orders '!$D98,products!$A$1:$A$49,0),MATCH('orders '!K$1,products!$A$1:$G$1,0))</f>
        <v>0.2</v>
      </c>
      <c r="L98" s="6">
        <f>INDEX(products!$A$1:$G$49,MATCH('orders '!$D98,products!$A$1:$A$49,0),MATCH('orders '!L$1,products!$A$1:$G$1,0))</f>
        <v>2.9849999999999999</v>
      </c>
      <c r="M98" s="6">
        <f t="shared" si="3"/>
        <v>5.97</v>
      </c>
      <c r="N98" t="str">
        <f t="shared" si="4"/>
        <v>Arabica</v>
      </c>
      <c r="O98" t="str">
        <f t="shared" si="5"/>
        <v>Dark</v>
      </c>
      <c r="P98" s="6" t="str">
        <f>_xlfn.XLOOKUP(OrdersTable[[#This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 '!$D99,products!$A$1:$A$49,0),MATCH('orders '!I$1,products!$A$1:$G$1,0))</f>
        <v>Ara</v>
      </c>
      <c r="J99" t="str">
        <f>INDEX(products!$A$1:$G$49,MATCH('orders '!$D99,products!$A$1:$A$49,0),MATCH('orders '!J$1,products!$A$1:$G$1,0))</f>
        <v>M</v>
      </c>
      <c r="K99" s="6">
        <f>INDEX(products!$A$1:$G$49,MATCH('orders '!$D99,products!$A$1:$A$49,0),MATCH('orders '!K$1,products!$A$1:$G$1,0))</f>
        <v>0.5</v>
      </c>
      <c r="L99" s="6">
        <f>INDEX(products!$A$1:$G$49,MATCH('orders '!$D99,products!$A$1:$A$49,0),MATCH('orders '!L$1,products!$A$1:$G$1,0))</f>
        <v>6.75</v>
      </c>
      <c r="M99" s="6">
        <f t="shared" si="3"/>
        <v>13.5</v>
      </c>
      <c r="N99" t="str">
        <f t="shared" si="4"/>
        <v>Arabica</v>
      </c>
      <c r="O99" t="str">
        <f t="shared" si="5"/>
        <v>Medium</v>
      </c>
      <c r="P99" s="6" t="str">
        <f>_xlfn.XLOOKUP(OrdersTable[[#This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 '!$D100,products!$A$1:$A$49,0),MATCH('orders '!I$1,products!$A$1:$G$1,0))</f>
        <v>Ara</v>
      </c>
      <c r="J100" t="str">
        <f>INDEX(products!$A$1:$G$49,MATCH('orders '!$D100,products!$A$1:$A$49,0),MATCH('orders '!J$1,products!$A$1:$G$1,0))</f>
        <v>D</v>
      </c>
      <c r="K100" s="6">
        <f>INDEX(products!$A$1:$G$49,MATCH('orders '!$D100,products!$A$1:$A$49,0),MATCH('orders '!K$1,products!$A$1:$G$1,0))</f>
        <v>0.2</v>
      </c>
      <c r="L100" s="6">
        <f>INDEX(products!$A$1:$G$49,MATCH('orders '!$D100,products!$A$1:$A$49,0),MATCH('orders '!L$1,products!$A$1:$G$1,0))</f>
        <v>2.9849999999999999</v>
      </c>
      <c r="M100" s="6">
        <f t="shared" si="3"/>
        <v>2.9849999999999999</v>
      </c>
      <c r="N100" t="str">
        <f t="shared" si="4"/>
        <v>Arabica</v>
      </c>
      <c r="O100" t="str">
        <f t="shared" si="5"/>
        <v>Dark</v>
      </c>
      <c r="P100" s="6" t="str">
        <f>_xlfn.XLOOKUP(OrdersTable[[#This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 '!$D101,products!$A$1:$A$49,0),MATCH('orders '!I$1,products!$A$1:$G$1,0))</f>
        <v>Lib</v>
      </c>
      <c r="J101" t="str">
        <f>INDEX(products!$A$1:$G$49,MATCH('orders '!$D101,products!$A$1:$A$49,0),MATCH('orders '!J$1,products!$A$1:$G$1,0))</f>
        <v>M</v>
      </c>
      <c r="K101" s="6">
        <f>INDEX(products!$A$1:$G$49,MATCH('orders '!$D101,products!$A$1:$A$49,0),MATCH('orders '!K$1,products!$A$1:$G$1,0))</f>
        <v>0.2</v>
      </c>
      <c r="L101" s="6">
        <f>INDEX(products!$A$1:$G$49,MATCH('orders '!$D101,products!$A$1:$A$49,0),MATCH('orders '!L$1,products!$A$1:$G$1,0))</f>
        <v>4.3650000000000002</v>
      </c>
      <c r="M101" s="6">
        <f t="shared" si="3"/>
        <v>13.095000000000001</v>
      </c>
      <c r="N101" t="str">
        <f t="shared" si="4"/>
        <v>Liberia</v>
      </c>
      <c r="O101" t="str">
        <f t="shared" si="5"/>
        <v>Medium</v>
      </c>
      <c r="P101" s="6" t="str">
        <f>_xlfn.XLOOKUP(OrdersTable[[#This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 '!$D102,products!$A$1:$A$49,0),MATCH('orders '!I$1,products!$A$1:$G$1,0))</f>
        <v>Ara</v>
      </c>
      <c r="J102" t="str">
        <f>INDEX(products!$A$1:$G$49,MATCH('orders '!$D102,products!$A$1:$A$49,0),MATCH('orders '!J$1,products!$A$1:$G$1,0))</f>
        <v>L</v>
      </c>
      <c r="K102" s="6">
        <f>INDEX(products!$A$1:$G$49,MATCH('orders '!$D102,products!$A$1:$A$49,0),MATCH('orders '!K$1,products!$A$1:$G$1,0))</f>
        <v>0.2</v>
      </c>
      <c r="L102" s="6">
        <f>INDEX(products!$A$1:$G$49,MATCH('orders '!$D102,products!$A$1:$A$49,0),MATCH('orders '!L$1,products!$A$1:$G$1,0))</f>
        <v>3.8849999999999998</v>
      </c>
      <c r="M102" s="6">
        <f t="shared" si="3"/>
        <v>7.77</v>
      </c>
      <c r="N102" t="str">
        <f t="shared" si="4"/>
        <v>Arabica</v>
      </c>
      <c r="O102" t="str">
        <f t="shared" si="5"/>
        <v>Light</v>
      </c>
      <c r="P102" s="6" t="str">
        <f>_xlfn.XLOOKUP(OrdersTable[[#This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 '!$D103,products!$A$1:$A$49,0),MATCH('orders '!I$1,products!$A$1:$G$1,0))</f>
        <v>Lib</v>
      </c>
      <c r="J103" t="str">
        <f>INDEX(products!$A$1:$G$49,MATCH('orders '!$D103,products!$A$1:$A$49,0),MATCH('orders '!J$1,products!$A$1:$G$1,0))</f>
        <v>D</v>
      </c>
      <c r="K103" s="6">
        <f>INDEX(products!$A$1:$G$49,MATCH('orders '!$D103,products!$A$1:$A$49,0),MATCH('orders '!K$1,products!$A$1:$G$1,0))</f>
        <v>2.5</v>
      </c>
      <c r="L103" s="6">
        <f>INDEX(products!$A$1:$G$49,MATCH('orders '!$D103,products!$A$1:$A$49,0),MATCH('orders '!L$1,products!$A$1:$G$1,0))</f>
        <v>29.784999999999997</v>
      </c>
      <c r="M103" s="6">
        <f t="shared" si="3"/>
        <v>148.92499999999998</v>
      </c>
      <c r="N103" t="str">
        <f t="shared" si="4"/>
        <v>Liberia</v>
      </c>
      <c r="O103" t="str">
        <f t="shared" si="5"/>
        <v>Dark</v>
      </c>
      <c r="P103" s="6" t="str">
        <f>_xlfn.XLOOKUP(OrdersTable[[#This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 '!$D104,products!$A$1:$A$49,0),MATCH('orders '!I$1,products!$A$1:$G$1,0))</f>
        <v>Lib</v>
      </c>
      <c r="J104" t="str">
        <f>INDEX(products!$A$1:$G$49,MATCH('orders '!$D104,products!$A$1:$A$49,0),MATCH('orders '!J$1,products!$A$1:$G$1,0))</f>
        <v>D</v>
      </c>
      <c r="K104" s="6">
        <f>INDEX(products!$A$1:$G$49,MATCH('orders '!$D104,products!$A$1:$A$49,0),MATCH('orders '!K$1,products!$A$1:$G$1,0))</f>
        <v>1</v>
      </c>
      <c r="L104" s="6">
        <f>INDEX(products!$A$1:$G$49,MATCH('orders '!$D104,products!$A$1:$A$49,0),MATCH('orders '!L$1,products!$A$1:$G$1,0))</f>
        <v>12.95</v>
      </c>
      <c r="M104" s="6">
        <f t="shared" si="3"/>
        <v>38.849999999999994</v>
      </c>
      <c r="N104" t="str">
        <f t="shared" si="4"/>
        <v>Liberia</v>
      </c>
      <c r="O104" t="str">
        <f t="shared" si="5"/>
        <v>Dark</v>
      </c>
      <c r="P104" s="6" t="str">
        <f>_xlfn.XLOOKUP(OrdersTable[[#This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 '!$D105,products!$A$1:$A$49,0),MATCH('orders '!I$1,products!$A$1:$G$1,0))</f>
        <v>Rob</v>
      </c>
      <c r="J105" t="str">
        <f>INDEX(products!$A$1:$G$49,MATCH('orders '!$D105,products!$A$1:$A$49,0),MATCH('orders '!J$1,products!$A$1:$G$1,0))</f>
        <v>M</v>
      </c>
      <c r="K105" s="6">
        <f>INDEX(products!$A$1:$G$49,MATCH('orders '!$D105,products!$A$1:$A$49,0),MATCH('orders '!K$1,products!$A$1:$G$1,0))</f>
        <v>0.2</v>
      </c>
      <c r="L105" s="6">
        <f>INDEX(products!$A$1:$G$49,MATCH('orders '!$D105,products!$A$1:$A$49,0),MATCH('orders '!L$1,products!$A$1:$G$1,0))</f>
        <v>2.9849999999999999</v>
      </c>
      <c r="M105" s="6">
        <f t="shared" si="3"/>
        <v>11.94</v>
      </c>
      <c r="N105" t="str">
        <f t="shared" si="4"/>
        <v>Robusta</v>
      </c>
      <c r="O105" t="str">
        <f t="shared" si="5"/>
        <v>Medium</v>
      </c>
      <c r="P105" s="6" t="str">
        <f>_xlfn.XLOOKUP(OrdersTable[[#This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 '!$D106,products!$A$1:$A$49,0),MATCH('orders '!I$1,products!$A$1:$G$1,0))</f>
        <v>Lib</v>
      </c>
      <c r="J106" t="str">
        <f>INDEX(products!$A$1:$G$49,MATCH('orders '!$D106,products!$A$1:$A$49,0),MATCH('orders '!J$1,products!$A$1:$G$1,0))</f>
        <v>M</v>
      </c>
      <c r="K106" s="6">
        <f>INDEX(products!$A$1:$G$49,MATCH('orders '!$D106,products!$A$1:$A$49,0),MATCH('orders '!K$1,products!$A$1:$G$1,0))</f>
        <v>1</v>
      </c>
      <c r="L106" s="6">
        <f>INDEX(products!$A$1:$G$49,MATCH('orders '!$D106,products!$A$1:$A$49,0),MATCH('orders '!L$1,products!$A$1:$G$1,0))</f>
        <v>14.55</v>
      </c>
      <c r="M106" s="6">
        <f t="shared" si="3"/>
        <v>87.300000000000011</v>
      </c>
      <c r="N106" t="str">
        <f t="shared" si="4"/>
        <v>Liberia</v>
      </c>
      <c r="O106" t="str">
        <f t="shared" si="5"/>
        <v>Medium</v>
      </c>
      <c r="P106" s="6" t="str">
        <f>_xlfn.XLOOKUP(OrdersTable[[#This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 '!$D107,products!$A$1:$A$49,0),MATCH('orders '!I$1,products!$A$1:$G$1,0))</f>
        <v>Ara</v>
      </c>
      <c r="J107" t="str">
        <f>INDEX(products!$A$1:$G$49,MATCH('orders '!$D107,products!$A$1:$A$49,0),MATCH('orders '!J$1,products!$A$1:$G$1,0))</f>
        <v>M</v>
      </c>
      <c r="K107" s="6">
        <f>INDEX(products!$A$1:$G$49,MATCH('orders '!$D107,products!$A$1:$A$49,0),MATCH('orders '!K$1,products!$A$1:$G$1,0))</f>
        <v>0.5</v>
      </c>
      <c r="L107" s="6">
        <f>INDEX(products!$A$1:$G$49,MATCH('orders '!$D107,products!$A$1:$A$49,0),MATCH('orders '!L$1,products!$A$1:$G$1,0))</f>
        <v>6.75</v>
      </c>
      <c r="M107" s="6">
        <f t="shared" si="3"/>
        <v>40.5</v>
      </c>
      <c r="N107" t="str">
        <f t="shared" si="4"/>
        <v>Arabica</v>
      </c>
      <c r="O107" t="str">
        <f t="shared" si="5"/>
        <v>Medium</v>
      </c>
      <c r="P107" s="6" t="str">
        <f>_xlfn.XLOOKUP(OrdersTable[[#This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 '!$D108,products!$A$1:$A$49,0),MATCH('orders '!I$1,products!$A$1:$G$1,0))</f>
        <v>Exc</v>
      </c>
      <c r="J108" t="str">
        <f>INDEX(products!$A$1:$G$49,MATCH('orders '!$D108,products!$A$1:$A$49,0),MATCH('orders '!J$1,products!$A$1:$G$1,0))</f>
        <v>D</v>
      </c>
      <c r="K108" s="6">
        <f>INDEX(products!$A$1:$G$49,MATCH('orders '!$D108,products!$A$1:$A$49,0),MATCH('orders '!K$1,products!$A$1:$G$1,0))</f>
        <v>1</v>
      </c>
      <c r="L108" s="6">
        <f>INDEX(products!$A$1:$G$49,MATCH('orders '!$D108,products!$A$1:$A$49,0),MATCH('orders '!L$1,products!$A$1:$G$1,0))</f>
        <v>12.15</v>
      </c>
      <c r="M108" s="6">
        <f t="shared" si="3"/>
        <v>24.3</v>
      </c>
      <c r="N108" t="str">
        <f t="shared" si="4"/>
        <v>Excelsa</v>
      </c>
      <c r="O108" t="str">
        <f t="shared" si="5"/>
        <v>Dark</v>
      </c>
      <c r="P108" s="6" t="str">
        <f>_xlfn.XLOOKUP(OrdersTable[[#This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 '!$D109,products!$A$1:$A$49,0),MATCH('orders '!I$1,products!$A$1:$G$1,0))</f>
        <v>Rob</v>
      </c>
      <c r="J109" t="str">
        <f>INDEX(products!$A$1:$G$49,MATCH('orders '!$D109,products!$A$1:$A$49,0),MATCH('orders '!J$1,products!$A$1:$G$1,0))</f>
        <v>M</v>
      </c>
      <c r="K109" s="6">
        <f>INDEX(products!$A$1:$G$49,MATCH('orders '!$D109,products!$A$1:$A$49,0),MATCH('orders '!K$1,products!$A$1:$G$1,0))</f>
        <v>0.5</v>
      </c>
      <c r="L109" s="6">
        <f>INDEX(products!$A$1:$G$49,MATCH('orders '!$D109,products!$A$1:$A$49,0),MATCH('orders '!L$1,products!$A$1:$G$1,0))</f>
        <v>5.97</v>
      </c>
      <c r="M109" s="6">
        <f t="shared" si="3"/>
        <v>17.91</v>
      </c>
      <c r="N109" t="str">
        <f t="shared" si="4"/>
        <v>Robusta</v>
      </c>
      <c r="O109" t="str">
        <f t="shared" si="5"/>
        <v>Medium</v>
      </c>
      <c r="P109" s="6" t="str">
        <f>_xlfn.XLOOKUP(OrdersTable[[#This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 '!$D110,products!$A$1:$A$49,0),MATCH('orders '!I$1,products!$A$1:$G$1,0))</f>
        <v>Ara</v>
      </c>
      <c r="J110" t="str">
        <f>INDEX(products!$A$1:$G$49,MATCH('orders '!$D110,products!$A$1:$A$49,0),MATCH('orders '!J$1,products!$A$1:$G$1,0))</f>
        <v>M</v>
      </c>
      <c r="K110" s="6">
        <f>INDEX(products!$A$1:$G$49,MATCH('orders '!$D110,products!$A$1:$A$49,0),MATCH('orders '!K$1,products!$A$1:$G$1,0))</f>
        <v>0.5</v>
      </c>
      <c r="L110" s="6">
        <f>INDEX(products!$A$1:$G$49,MATCH('orders '!$D110,products!$A$1:$A$49,0),MATCH('orders '!L$1,products!$A$1:$G$1,0))</f>
        <v>6.75</v>
      </c>
      <c r="M110" s="6">
        <f t="shared" si="3"/>
        <v>27</v>
      </c>
      <c r="N110" t="str">
        <f t="shared" si="4"/>
        <v>Arabica</v>
      </c>
      <c r="O110" t="str">
        <f t="shared" si="5"/>
        <v>Medium</v>
      </c>
      <c r="P110" s="6" t="str">
        <f>_xlfn.XLOOKUP(OrdersTable[[#This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 '!$D111,products!$A$1:$A$49,0),MATCH('orders '!I$1,products!$A$1:$G$1,0))</f>
        <v>Lib</v>
      </c>
      <c r="J111" t="str">
        <f>INDEX(products!$A$1:$G$49,MATCH('orders '!$D111,products!$A$1:$A$49,0),MATCH('orders '!J$1,products!$A$1:$G$1,0))</f>
        <v>D</v>
      </c>
      <c r="K111" s="6">
        <f>INDEX(products!$A$1:$G$49,MATCH('orders '!$D111,products!$A$1:$A$49,0),MATCH('orders '!K$1,products!$A$1:$G$1,0))</f>
        <v>0.5</v>
      </c>
      <c r="L111" s="6">
        <f>INDEX(products!$A$1:$G$49,MATCH('orders '!$D111,products!$A$1:$A$49,0),MATCH('orders '!L$1,products!$A$1:$G$1,0))</f>
        <v>7.77</v>
      </c>
      <c r="M111" s="6">
        <f t="shared" si="3"/>
        <v>7.77</v>
      </c>
      <c r="N111" t="str">
        <f t="shared" si="4"/>
        <v>Liberia</v>
      </c>
      <c r="O111" t="str">
        <f t="shared" si="5"/>
        <v>Dark</v>
      </c>
      <c r="P111" s="6" t="str">
        <f>_xlfn.XLOOKUP(OrdersTable[[#This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 '!$D112,products!$A$1:$A$49,0),MATCH('orders '!I$1,products!$A$1:$G$1,0))</f>
        <v>Exc</v>
      </c>
      <c r="J112" t="str">
        <f>INDEX(products!$A$1:$G$49,MATCH('orders '!$D112,products!$A$1:$A$49,0),MATCH('orders '!J$1,products!$A$1:$G$1,0))</f>
        <v>L</v>
      </c>
      <c r="K112" s="6">
        <f>INDEX(products!$A$1:$G$49,MATCH('orders '!$D112,products!$A$1:$A$49,0),MATCH('orders '!K$1,products!$A$1:$G$1,0))</f>
        <v>0.2</v>
      </c>
      <c r="L112" s="6">
        <f>INDEX(products!$A$1:$G$49,MATCH('orders '!$D112,products!$A$1:$A$49,0),MATCH('orders '!L$1,products!$A$1:$G$1,0))</f>
        <v>4.4550000000000001</v>
      </c>
      <c r="M112" s="6">
        <f t="shared" si="3"/>
        <v>13.365</v>
      </c>
      <c r="N112" t="str">
        <f t="shared" si="4"/>
        <v>Excelsa</v>
      </c>
      <c r="O112" t="str">
        <f t="shared" si="5"/>
        <v>Light</v>
      </c>
      <c r="P112" s="6" t="str">
        <f>_xlfn.XLOOKUP(OrdersTable[[#This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 '!$D113,products!$A$1:$A$49,0),MATCH('orders '!I$1,products!$A$1:$G$1,0))</f>
        <v>Rob</v>
      </c>
      <c r="J113" t="str">
        <f>INDEX(products!$A$1:$G$49,MATCH('orders '!$D113,products!$A$1:$A$49,0),MATCH('orders '!J$1,products!$A$1:$G$1,0))</f>
        <v>D</v>
      </c>
      <c r="K113" s="6">
        <f>INDEX(products!$A$1:$G$49,MATCH('orders '!$D113,products!$A$1:$A$49,0),MATCH('orders '!K$1,products!$A$1:$G$1,0))</f>
        <v>0.5</v>
      </c>
      <c r="L113" s="6">
        <f>INDEX(products!$A$1:$G$49,MATCH('orders '!$D113,products!$A$1:$A$49,0),MATCH('orders '!L$1,products!$A$1:$G$1,0))</f>
        <v>5.3699999999999992</v>
      </c>
      <c r="M113" s="6">
        <f t="shared" si="3"/>
        <v>26.849999999999994</v>
      </c>
      <c r="N113" t="str">
        <f t="shared" si="4"/>
        <v>Robusta</v>
      </c>
      <c r="O113" t="str">
        <f t="shared" si="5"/>
        <v>Dark</v>
      </c>
      <c r="P113" s="6" t="str">
        <f>_xlfn.XLOOKUP(OrdersTable[[#This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 '!$D114,products!$A$1:$A$49,0),MATCH('orders '!I$1,products!$A$1:$G$1,0))</f>
        <v>Ara</v>
      </c>
      <c r="J114" t="str">
        <f>INDEX(products!$A$1:$G$49,MATCH('orders '!$D114,products!$A$1:$A$49,0),MATCH('orders '!J$1,products!$A$1:$G$1,0))</f>
        <v>M</v>
      </c>
      <c r="K114" s="6">
        <f>INDEX(products!$A$1:$G$49,MATCH('orders '!$D114,products!$A$1:$A$49,0),MATCH('orders '!K$1,products!$A$1:$G$1,0))</f>
        <v>1</v>
      </c>
      <c r="L114" s="6">
        <f>INDEX(products!$A$1:$G$49,MATCH('orders '!$D114,products!$A$1:$A$49,0),MATCH('orders '!L$1,products!$A$1:$G$1,0))</f>
        <v>11.25</v>
      </c>
      <c r="M114" s="6">
        <f t="shared" si="3"/>
        <v>11.25</v>
      </c>
      <c r="N114" t="str">
        <f t="shared" si="4"/>
        <v>Arabica</v>
      </c>
      <c r="O114" t="str">
        <f t="shared" si="5"/>
        <v>Medium</v>
      </c>
      <c r="P114" s="6" t="str">
        <f>_xlfn.XLOOKUP(OrdersTable[[#This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 '!$D115,products!$A$1:$A$49,0),MATCH('orders '!I$1,products!$A$1:$G$1,0))</f>
        <v>Lib</v>
      </c>
      <c r="J115" t="str">
        <f>INDEX(products!$A$1:$G$49,MATCH('orders '!$D115,products!$A$1:$A$49,0),MATCH('orders '!J$1,products!$A$1:$G$1,0))</f>
        <v>M</v>
      </c>
      <c r="K115" s="6">
        <f>INDEX(products!$A$1:$G$49,MATCH('orders '!$D115,products!$A$1:$A$49,0),MATCH('orders '!K$1,products!$A$1:$G$1,0))</f>
        <v>1</v>
      </c>
      <c r="L115" s="6">
        <f>INDEX(products!$A$1:$G$49,MATCH('orders '!$D115,products!$A$1:$A$49,0),MATCH('orders '!L$1,products!$A$1:$G$1,0))</f>
        <v>14.55</v>
      </c>
      <c r="M115" s="6">
        <f t="shared" si="3"/>
        <v>14.55</v>
      </c>
      <c r="N115" t="str">
        <f t="shared" si="4"/>
        <v>Liberia</v>
      </c>
      <c r="O115" t="str">
        <f t="shared" si="5"/>
        <v>Medium</v>
      </c>
      <c r="P115" s="6" t="str">
        <f>_xlfn.XLOOKUP(OrdersTable[[#This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 '!$D116,products!$A$1:$A$49,0),MATCH('orders '!I$1,products!$A$1:$G$1,0))</f>
        <v>Rob</v>
      </c>
      <c r="J116" t="str">
        <f>INDEX(products!$A$1:$G$49,MATCH('orders '!$D116,products!$A$1:$A$49,0),MATCH('orders '!J$1,products!$A$1:$G$1,0))</f>
        <v>L</v>
      </c>
      <c r="K116" s="6">
        <f>INDEX(products!$A$1:$G$49,MATCH('orders '!$D116,products!$A$1:$A$49,0),MATCH('orders '!K$1,products!$A$1:$G$1,0))</f>
        <v>0.2</v>
      </c>
      <c r="L116" s="6">
        <f>INDEX(products!$A$1:$G$49,MATCH('orders '!$D116,products!$A$1:$A$49,0),MATCH('orders '!L$1,products!$A$1:$G$1,0))</f>
        <v>3.5849999999999995</v>
      </c>
      <c r="M116" s="6">
        <f t="shared" si="3"/>
        <v>14.339999999999998</v>
      </c>
      <c r="N116" t="str">
        <f t="shared" si="4"/>
        <v>Robusta</v>
      </c>
      <c r="O116" t="str">
        <f t="shared" si="5"/>
        <v>Light</v>
      </c>
      <c r="P116" s="6" t="str">
        <f>_xlfn.XLOOKUP(OrdersTable[[#This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 '!$D117,products!$A$1:$A$49,0),MATCH('orders '!I$1,products!$A$1:$G$1,0))</f>
        <v>Lib</v>
      </c>
      <c r="J117" t="str">
        <f>INDEX(products!$A$1:$G$49,MATCH('orders '!$D117,products!$A$1:$A$49,0),MATCH('orders '!J$1,products!$A$1:$G$1,0))</f>
        <v>L</v>
      </c>
      <c r="K117" s="6">
        <f>INDEX(products!$A$1:$G$49,MATCH('orders '!$D117,products!$A$1:$A$49,0),MATCH('orders '!K$1,products!$A$1:$G$1,0))</f>
        <v>1</v>
      </c>
      <c r="L117" s="6">
        <f>INDEX(products!$A$1:$G$49,MATCH('orders '!$D117,products!$A$1:$A$49,0),MATCH('orders '!L$1,products!$A$1:$G$1,0))</f>
        <v>15.85</v>
      </c>
      <c r="M117" s="6">
        <f t="shared" si="3"/>
        <v>15.85</v>
      </c>
      <c r="N117" t="str">
        <f t="shared" si="4"/>
        <v>Liberia</v>
      </c>
      <c r="O117" t="str">
        <f t="shared" si="5"/>
        <v>Light</v>
      </c>
      <c r="P117" s="6" t="str">
        <f>_xlfn.XLOOKUP(OrdersTable[[#This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 '!$D118,products!$A$1:$A$49,0),MATCH('orders '!I$1,products!$A$1:$G$1,0))</f>
        <v>Lib</v>
      </c>
      <c r="J118" t="str">
        <f>INDEX(products!$A$1:$G$49,MATCH('orders '!$D118,products!$A$1:$A$49,0),MATCH('orders '!J$1,products!$A$1:$G$1,0))</f>
        <v>L</v>
      </c>
      <c r="K118" s="6">
        <f>INDEX(products!$A$1:$G$49,MATCH('orders '!$D118,products!$A$1:$A$49,0),MATCH('orders '!K$1,products!$A$1:$G$1,0))</f>
        <v>0.2</v>
      </c>
      <c r="L118" s="6">
        <f>INDEX(products!$A$1:$G$49,MATCH('orders '!$D118,products!$A$1:$A$49,0),MATCH('orders '!L$1,products!$A$1:$G$1,0))</f>
        <v>4.7549999999999999</v>
      </c>
      <c r="M118" s="6">
        <f t="shared" si="3"/>
        <v>19.02</v>
      </c>
      <c r="N118" t="str">
        <f t="shared" si="4"/>
        <v>Liberia</v>
      </c>
      <c r="O118" t="str">
        <f t="shared" si="5"/>
        <v>Light</v>
      </c>
      <c r="P118" s="6" t="str">
        <f>_xlfn.XLOOKUP(OrdersTable[[#This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 '!$D119,products!$A$1:$A$49,0),MATCH('orders '!I$1,products!$A$1:$G$1,0))</f>
        <v>Lib</v>
      </c>
      <c r="J119" t="str">
        <f>INDEX(products!$A$1:$G$49,MATCH('orders '!$D119,products!$A$1:$A$49,0),MATCH('orders '!J$1,products!$A$1:$G$1,0))</f>
        <v>L</v>
      </c>
      <c r="K119" s="6">
        <f>INDEX(products!$A$1:$G$49,MATCH('orders '!$D119,products!$A$1:$A$49,0),MATCH('orders '!K$1,products!$A$1:$G$1,0))</f>
        <v>0.5</v>
      </c>
      <c r="L119" s="6">
        <f>INDEX(products!$A$1:$G$49,MATCH('orders '!$D119,products!$A$1:$A$49,0),MATCH('orders '!L$1,products!$A$1:$G$1,0))</f>
        <v>9.51</v>
      </c>
      <c r="M119" s="6">
        <f t="shared" si="3"/>
        <v>38.04</v>
      </c>
      <c r="N119" t="str">
        <f t="shared" si="4"/>
        <v>Liberia</v>
      </c>
      <c r="O119" t="str">
        <f t="shared" si="5"/>
        <v>Light</v>
      </c>
      <c r="P119" s="6" t="str">
        <f>_xlfn.XLOOKUP(OrdersTable[[#This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 '!$D120,products!$A$1:$A$49,0),MATCH('orders '!I$1,products!$A$1:$G$1,0))</f>
        <v>Exc</v>
      </c>
      <c r="J120" t="str">
        <f>INDEX(products!$A$1:$G$49,MATCH('orders '!$D120,products!$A$1:$A$49,0),MATCH('orders '!J$1,products!$A$1:$G$1,0))</f>
        <v>D</v>
      </c>
      <c r="K120" s="6">
        <f>INDEX(products!$A$1:$G$49,MATCH('orders '!$D120,products!$A$1:$A$49,0),MATCH('orders '!K$1,products!$A$1:$G$1,0))</f>
        <v>0.5</v>
      </c>
      <c r="L120" s="6">
        <f>INDEX(products!$A$1:$G$49,MATCH('orders '!$D120,products!$A$1:$A$49,0),MATCH('orders '!L$1,products!$A$1:$G$1,0))</f>
        <v>7.29</v>
      </c>
      <c r="M120" s="6">
        <f t="shared" si="3"/>
        <v>21.87</v>
      </c>
      <c r="N120" t="str">
        <f t="shared" si="4"/>
        <v>Excelsa</v>
      </c>
      <c r="O120" t="str">
        <f t="shared" si="5"/>
        <v>Dark</v>
      </c>
      <c r="P120" s="6" t="str">
        <f>_xlfn.XLOOKUP(OrdersTable[[#This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 '!$D121,products!$A$1:$A$49,0),MATCH('orders '!I$1,products!$A$1:$G$1,0))</f>
        <v>Exc</v>
      </c>
      <c r="J121" t="str">
        <f>INDEX(products!$A$1:$G$49,MATCH('orders '!$D121,products!$A$1:$A$49,0),MATCH('orders '!J$1,products!$A$1:$G$1,0))</f>
        <v>M</v>
      </c>
      <c r="K121" s="6">
        <f>INDEX(products!$A$1:$G$49,MATCH('orders '!$D121,products!$A$1:$A$49,0),MATCH('orders '!K$1,products!$A$1:$G$1,0))</f>
        <v>0.2</v>
      </c>
      <c r="L121" s="6">
        <f>INDEX(products!$A$1:$G$49,MATCH('orders '!$D121,products!$A$1:$A$49,0),MATCH('orders '!L$1,products!$A$1:$G$1,0))</f>
        <v>4.125</v>
      </c>
      <c r="M121" s="6">
        <f t="shared" si="3"/>
        <v>4.125</v>
      </c>
      <c r="N121" t="str">
        <f t="shared" si="4"/>
        <v>Excelsa</v>
      </c>
      <c r="O121" t="str">
        <f t="shared" si="5"/>
        <v>Medium</v>
      </c>
      <c r="P121" s="6" t="str">
        <f>_xlfn.XLOOKUP(OrdersTable[[#This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 '!$D122,products!$A$1:$A$49,0),MATCH('orders '!I$1,products!$A$1:$G$1,0))</f>
        <v>Ara</v>
      </c>
      <c r="J122" t="str">
        <f>INDEX(products!$A$1:$G$49,MATCH('orders '!$D122,products!$A$1:$A$49,0),MATCH('orders '!J$1,products!$A$1:$G$1,0))</f>
        <v>L</v>
      </c>
      <c r="K122" s="6">
        <f>INDEX(products!$A$1:$G$49,MATCH('orders '!$D122,products!$A$1:$A$49,0),MATCH('orders '!K$1,products!$A$1:$G$1,0))</f>
        <v>0.2</v>
      </c>
      <c r="L122" s="6">
        <f>INDEX(products!$A$1:$G$49,MATCH('orders '!$D122,products!$A$1:$A$49,0),MATCH('orders '!L$1,products!$A$1:$G$1,0))</f>
        <v>3.8849999999999998</v>
      </c>
      <c r="M122" s="6">
        <f t="shared" si="3"/>
        <v>3.8849999999999998</v>
      </c>
      <c r="N122" t="str">
        <f t="shared" si="4"/>
        <v>Arabica</v>
      </c>
      <c r="O122" t="str">
        <f t="shared" si="5"/>
        <v>Light</v>
      </c>
      <c r="P122" s="6" t="str">
        <f>_xlfn.XLOOKUP(OrdersTable[[#This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 '!$D123,products!$A$1:$A$49,0),MATCH('orders '!I$1,products!$A$1:$G$1,0))</f>
        <v>Exc</v>
      </c>
      <c r="J123" t="str">
        <f>INDEX(products!$A$1:$G$49,MATCH('orders '!$D123,products!$A$1:$A$49,0),MATCH('orders '!J$1,products!$A$1:$G$1,0))</f>
        <v>M</v>
      </c>
      <c r="K123" s="6">
        <f>INDEX(products!$A$1:$G$49,MATCH('orders '!$D123,products!$A$1:$A$49,0),MATCH('orders '!K$1,products!$A$1:$G$1,0))</f>
        <v>1</v>
      </c>
      <c r="L123" s="6">
        <f>INDEX(products!$A$1:$G$49,MATCH('orders '!$D123,products!$A$1:$A$49,0),MATCH('orders '!L$1,products!$A$1:$G$1,0))</f>
        <v>13.75</v>
      </c>
      <c r="M123" s="6">
        <f t="shared" si="3"/>
        <v>68.75</v>
      </c>
      <c r="N123" t="str">
        <f t="shared" si="4"/>
        <v>Excelsa</v>
      </c>
      <c r="O123" t="str">
        <f t="shared" si="5"/>
        <v>Medium</v>
      </c>
      <c r="P123" s="6" t="str">
        <f>_xlfn.XLOOKUP(OrdersTable[[#This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 '!$D124,products!$A$1:$A$49,0),MATCH('orders '!I$1,products!$A$1:$G$1,0))</f>
        <v>Ara</v>
      </c>
      <c r="J124" t="str">
        <f>INDEX(products!$A$1:$G$49,MATCH('orders '!$D124,products!$A$1:$A$49,0),MATCH('orders '!J$1,products!$A$1:$G$1,0))</f>
        <v>D</v>
      </c>
      <c r="K124" s="6">
        <f>INDEX(products!$A$1:$G$49,MATCH('orders '!$D124,products!$A$1:$A$49,0),MATCH('orders '!K$1,products!$A$1:$G$1,0))</f>
        <v>0.5</v>
      </c>
      <c r="L124" s="6">
        <f>INDEX(products!$A$1:$G$49,MATCH('orders '!$D124,products!$A$1:$A$49,0),MATCH('orders '!L$1,products!$A$1:$G$1,0))</f>
        <v>5.97</v>
      </c>
      <c r="M124" s="6">
        <f t="shared" si="3"/>
        <v>23.88</v>
      </c>
      <c r="N124" t="str">
        <f t="shared" si="4"/>
        <v>Arabica</v>
      </c>
      <c r="O124" t="str">
        <f t="shared" si="5"/>
        <v>Dark</v>
      </c>
      <c r="P124" s="6" t="str">
        <f>_xlfn.XLOOKUP(OrdersTable[[#This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 '!$D125,products!$A$1:$A$49,0),MATCH('orders '!I$1,products!$A$1:$G$1,0))</f>
        <v>Lib</v>
      </c>
      <c r="J125" t="str">
        <f>INDEX(products!$A$1:$G$49,MATCH('orders '!$D125,products!$A$1:$A$49,0),MATCH('orders '!J$1,products!$A$1:$G$1,0))</f>
        <v>L</v>
      </c>
      <c r="K125" s="6">
        <f>INDEX(products!$A$1:$G$49,MATCH('orders '!$D125,products!$A$1:$A$49,0),MATCH('orders '!K$1,products!$A$1:$G$1,0))</f>
        <v>2.5</v>
      </c>
      <c r="L125" s="6">
        <f>INDEX(products!$A$1:$G$49,MATCH('orders '!$D125,products!$A$1:$A$49,0),MATCH('orders '!L$1,products!$A$1:$G$1,0))</f>
        <v>36.454999999999998</v>
      </c>
      <c r="M125" s="6">
        <f t="shared" si="3"/>
        <v>145.82</v>
      </c>
      <c r="N125" t="str">
        <f t="shared" si="4"/>
        <v>Liberia</v>
      </c>
      <c r="O125" t="str">
        <f t="shared" si="5"/>
        <v>Light</v>
      </c>
      <c r="P125" s="6" t="str">
        <f>_xlfn.XLOOKUP(OrdersTable[[#This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 '!$D126,products!$A$1:$A$49,0),MATCH('orders '!I$1,products!$A$1:$G$1,0))</f>
        <v>Lib</v>
      </c>
      <c r="J126" t="str">
        <f>INDEX(products!$A$1:$G$49,MATCH('orders '!$D126,products!$A$1:$A$49,0),MATCH('orders '!J$1,products!$A$1:$G$1,0))</f>
        <v>M</v>
      </c>
      <c r="K126" s="6">
        <f>INDEX(products!$A$1:$G$49,MATCH('orders '!$D126,products!$A$1:$A$49,0),MATCH('orders '!K$1,products!$A$1:$G$1,0))</f>
        <v>0.2</v>
      </c>
      <c r="L126" s="6">
        <f>INDEX(products!$A$1:$G$49,MATCH('orders '!$D126,products!$A$1:$A$49,0),MATCH('orders '!L$1,products!$A$1:$G$1,0))</f>
        <v>4.3650000000000002</v>
      </c>
      <c r="M126" s="6">
        <f t="shared" si="3"/>
        <v>21.825000000000003</v>
      </c>
      <c r="N126" t="str">
        <f t="shared" si="4"/>
        <v>Liberia</v>
      </c>
      <c r="O126" t="str">
        <f t="shared" si="5"/>
        <v>Medium</v>
      </c>
      <c r="P126" s="6" t="str">
        <f>_xlfn.XLOOKUP(OrdersTable[[#This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 '!$D127,products!$A$1:$A$49,0),MATCH('orders '!I$1,products!$A$1:$G$1,0))</f>
        <v>Lib</v>
      </c>
      <c r="J127" t="str">
        <f>INDEX(products!$A$1:$G$49,MATCH('orders '!$D127,products!$A$1:$A$49,0),MATCH('orders '!J$1,products!$A$1:$G$1,0))</f>
        <v>M</v>
      </c>
      <c r="K127" s="6">
        <f>INDEX(products!$A$1:$G$49,MATCH('orders '!$D127,products!$A$1:$A$49,0),MATCH('orders '!K$1,products!$A$1:$G$1,0))</f>
        <v>0.5</v>
      </c>
      <c r="L127" s="6">
        <f>INDEX(products!$A$1:$G$49,MATCH('orders '!$D127,products!$A$1:$A$49,0),MATCH('orders '!L$1,products!$A$1:$G$1,0))</f>
        <v>8.73</v>
      </c>
      <c r="M127" s="6">
        <f t="shared" si="3"/>
        <v>26.19</v>
      </c>
      <c r="N127" t="str">
        <f t="shared" si="4"/>
        <v>Liberia</v>
      </c>
      <c r="O127" t="str">
        <f t="shared" si="5"/>
        <v>Medium</v>
      </c>
      <c r="P127" s="6" t="str">
        <f>_xlfn.XLOOKUP(OrdersTable[[#This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 '!$D128,products!$A$1:$A$49,0),MATCH('orders '!I$1,products!$A$1:$G$1,0))</f>
        <v>Ara</v>
      </c>
      <c r="J128" t="str">
        <f>INDEX(products!$A$1:$G$49,MATCH('orders '!$D128,products!$A$1:$A$49,0),MATCH('orders '!J$1,products!$A$1:$G$1,0))</f>
        <v>M</v>
      </c>
      <c r="K128" s="6">
        <f>INDEX(products!$A$1:$G$49,MATCH('orders '!$D128,products!$A$1:$A$49,0),MATCH('orders '!K$1,products!$A$1:$G$1,0))</f>
        <v>1</v>
      </c>
      <c r="L128" s="6">
        <f>INDEX(products!$A$1:$G$49,MATCH('orders '!$D128,products!$A$1:$A$49,0),MATCH('orders '!L$1,products!$A$1:$G$1,0))</f>
        <v>11.25</v>
      </c>
      <c r="M128" s="6">
        <f t="shared" si="3"/>
        <v>11.25</v>
      </c>
      <c r="N128" t="str">
        <f t="shared" si="4"/>
        <v>Arabica</v>
      </c>
      <c r="O128" t="str">
        <f t="shared" si="5"/>
        <v>Medium</v>
      </c>
      <c r="P128" s="6" t="str">
        <f>_xlfn.XLOOKUP(OrdersTable[[#This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 '!$D129,products!$A$1:$A$49,0),MATCH('orders '!I$1,products!$A$1:$G$1,0))</f>
        <v>Lib</v>
      </c>
      <c r="J129" t="str">
        <f>INDEX(products!$A$1:$G$49,MATCH('orders '!$D129,products!$A$1:$A$49,0),MATCH('orders '!J$1,products!$A$1:$G$1,0))</f>
        <v>D</v>
      </c>
      <c r="K129" s="6">
        <f>INDEX(products!$A$1:$G$49,MATCH('orders '!$D129,products!$A$1:$A$49,0),MATCH('orders '!K$1,products!$A$1:$G$1,0))</f>
        <v>1</v>
      </c>
      <c r="L129" s="6">
        <f>INDEX(products!$A$1:$G$49,MATCH('orders '!$D129,products!$A$1:$A$49,0),MATCH('orders '!L$1,products!$A$1:$G$1,0))</f>
        <v>12.95</v>
      </c>
      <c r="M129" s="6">
        <f t="shared" si="3"/>
        <v>77.699999999999989</v>
      </c>
      <c r="N129" t="str">
        <f t="shared" si="4"/>
        <v>Liberia</v>
      </c>
      <c r="O129" t="str">
        <f t="shared" si="5"/>
        <v>Dark</v>
      </c>
      <c r="P129" s="6" t="str">
        <f>_xlfn.XLOOKUP(OrdersTable[[#This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 '!$D130,products!$A$1:$A$49,0),MATCH('orders '!I$1,products!$A$1:$G$1,0))</f>
        <v>Ara</v>
      </c>
      <c r="J130" t="str">
        <f>INDEX(products!$A$1:$G$49,MATCH('orders '!$D130,products!$A$1:$A$49,0),MATCH('orders '!J$1,products!$A$1:$G$1,0))</f>
        <v>M</v>
      </c>
      <c r="K130" s="6">
        <f>INDEX(products!$A$1:$G$49,MATCH('orders '!$D130,products!$A$1:$A$49,0),MATCH('orders '!K$1,products!$A$1:$G$1,0))</f>
        <v>0.5</v>
      </c>
      <c r="L130" s="6">
        <f>INDEX(products!$A$1:$G$49,MATCH('orders '!$D130,products!$A$1:$A$49,0),MATCH('orders '!L$1,products!$A$1:$G$1,0))</f>
        <v>6.75</v>
      </c>
      <c r="M130" s="6">
        <f t="shared" si="3"/>
        <v>6.75</v>
      </c>
      <c r="N130" t="str">
        <f t="shared" si="4"/>
        <v>Arabica</v>
      </c>
      <c r="O130" t="str">
        <f t="shared" si="5"/>
        <v>Medium</v>
      </c>
      <c r="P130" s="6" t="str">
        <f>_xlfn.XLOOKUP(OrdersTable[[#This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 '!$D131,products!$A$1:$A$49,0),MATCH('orders '!I$1,products!$A$1:$G$1,0))</f>
        <v>Exc</v>
      </c>
      <c r="J131" t="str">
        <f>INDEX(products!$A$1:$G$49,MATCH('orders '!$D131,products!$A$1:$A$49,0),MATCH('orders '!J$1,products!$A$1:$G$1,0))</f>
        <v>D</v>
      </c>
      <c r="K131" s="6">
        <f>INDEX(products!$A$1:$G$49,MATCH('orders '!$D131,products!$A$1:$A$49,0),MATCH('orders '!K$1,products!$A$1:$G$1,0))</f>
        <v>1</v>
      </c>
      <c r="L131" s="6">
        <f>INDEX(products!$A$1:$G$49,MATCH('orders '!$D131,products!$A$1:$A$49,0),MATCH('orders '!L$1,products!$A$1:$G$1,0))</f>
        <v>12.15</v>
      </c>
      <c r="M131" s="6">
        <f t="shared" ref="M131:M194" si="6">L131*E131</f>
        <v>12.15</v>
      </c>
      <c r="N131" t="str">
        <f t="shared" ref="N131:N194" si="7">IF(I131="Rob","Robusta",IF(I131="Exc","Excelsa",IF(I131="Ara","Arabica",IF(I131="Lib","Liberia"))))</f>
        <v>Excelsa</v>
      </c>
      <c r="O131" t="str">
        <f t="shared" ref="O131:O194" si="8">IF(J131="M","Medium",IF(J131="L","Light",IF(J131="D","Dark","")))</f>
        <v>Dark</v>
      </c>
      <c r="P131" s="6" t="str">
        <f>_xlfn.XLOOKUP(OrdersTable[[#This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 '!$D132,products!$A$1:$A$49,0),MATCH('orders '!I$1,products!$A$1:$G$1,0))</f>
        <v>Ara</v>
      </c>
      <c r="J132" t="str">
        <f>INDEX(products!$A$1:$G$49,MATCH('orders '!$D132,products!$A$1:$A$49,0),MATCH('orders '!J$1,products!$A$1:$G$1,0))</f>
        <v>L</v>
      </c>
      <c r="K132" s="6">
        <f>INDEX(products!$A$1:$G$49,MATCH('orders '!$D132,products!$A$1:$A$49,0),MATCH('orders '!K$1,products!$A$1:$G$1,0))</f>
        <v>2.5</v>
      </c>
      <c r="L132" s="6">
        <f>INDEX(products!$A$1:$G$49,MATCH('orders '!$D132,products!$A$1:$A$49,0),MATCH('orders '!L$1,products!$A$1:$G$1,0))</f>
        <v>29.784999999999997</v>
      </c>
      <c r="M132" s="6">
        <f t="shared" si="6"/>
        <v>148.92499999999998</v>
      </c>
      <c r="N132" t="str">
        <f t="shared" si="7"/>
        <v>Arabica</v>
      </c>
      <c r="O132" t="str">
        <f t="shared" si="8"/>
        <v>Light</v>
      </c>
      <c r="P132" s="6" t="str">
        <f>_xlfn.XLOOKUP(OrdersTable[[#This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 '!$D133,products!$A$1:$A$49,0),MATCH('orders '!I$1,products!$A$1:$G$1,0))</f>
        <v>Exc</v>
      </c>
      <c r="J133" t="str">
        <f>INDEX(products!$A$1:$G$49,MATCH('orders '!$D133,products!$A$1:$A$49,0),MATCH('orders '!J$1,products!$A$1:$G$1,0))</f>
        <v>D</v>
      </c>
      <c r="K133" s="6">
        <f>INDEX(products!$A$1:$G$49,MATCH('orders '!$D133,products!$A$1:$A$49,0),MATCH('orders '!K$1,products!$A$1:$G$1,0))</f>
        <v>0.5</v>
      </c>
      <c r="L133" s="6">
        <f>INDEX(products!$A$1:$G$49,MATCH('orders '!$D133,products!$A$1:$A$49,0),MATCH('orders '!L$1,products!$A$1:$G$1,0))</f>
        <v>7.29</v>
      </c>
      <c r="M133" s="6">
        <f t="shared" si="6"/>
        <v>14.58</v>
      </c>
      <c r="N133" t="str">
        <f t="shared" si="7"/>
        <v>Excelsa</v>
      </c>
      <c r="O133" t="str">
        <f t="shared" si="8"/>
        <v>Dark</v>
      </c>
      <c r="P133" s="6" t="str">
        <f>_xlfn.XLOOKUP(OrdersTable[[#This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 '!$D134,products!$A$1:$A$49,0),MATCH('orders '!I$1,products!$A$1:$G$1,0))</f>
        <v>Ara</v>
      </c>
      <c r="J134" t="str">
        <f>INDEX(products!$A$1:$G$49,MATCH('orders '!$D134,products!$A$1:$A$49,0),MATCH('orders '!J$1,products!$A$1:$G$1,0))</f>
        <v>L</v>
      </c>
      <c r="K134" s="6">
        <f>INDEX(products!$A$1:$G$49,MATCH('orders '!$D134,products!$A$1:$A$49,0),MATCH('orders '!K$1,products!$A$1:$G$1,0))</f>
        <v>2.5</v>
      </c>
      <c r="L134" s="6">
        <f>INDEX(products!$A$1:$G$49,MATCH('orders '!$D134,products!$A$1:$A$49,0),MATCH('orders '!L$1,products!$A$1:$G$1,0))</f>
        <v>29.784999999999997</v>
      </c>
      <c r="M134" s="6">
        <f t="shared" si="6"/>
        <v>148.92499999999998</v>
      </c>
      <c r="N134" t="str">
        <f t="shared" si="7"/>
        <v>Arabica</v>
      </c>
      <c r="O134" t="str">
        <f t="shared" si="8"/>
        <v>Light</v>
      </c>
      <c r="P134" s="6" t="str">
        <f>_xlfn.XLOOKUP(OrdersTable[[#This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 '!$D135,products!$A$1:$A$49,0),MATCH('orders '!I$1,products!$A$1:$G$1,0))</f>
        <v>Lib</v>
      </c>
      <c r="J135" t="str">
        <f>INDEX(products!$A$1:$G$49,MATCH('orders '!$D135,products!$A$1:$A$49,0),MATCH('orders '!J$1,products!$A$1:$G$1,0))</f>
        <v>D</v>
      </c>
      <c r="K135" s="6">
        <f>INDEX(products!$A$1:$G$49,MATCH('orders '!$D135,products!$A$1:$A$49,0),MATCH('orders '!K$1,products!$A$1:$G$1,0))</f>
        <v>1</v>
      </c>
      <c r="L135" s="6">
        <f>INDEX(products!$A$1:$G$49,MATCH('orders '!$D135,products!$A$1:$A$49,0),MATCH('orders '!L$1,products!$A$1:$G$1,0))</f>
        <v>12.95</v>
      </c>
      <c r="M135" s="6">
        <f t="shared" si="6"/>
        <v>12.95</v>
      </c>
      <c r="N135" t="str">
        <f t="shared" si="7"/>
        <v>Liberia</v>
      </c>
      <c r="O135" t="str">
        <f t="shared" si="8"/>
        <v>Dark</v>
      </c>
      <c r="P135" s="6" t="str">
        <f>_xlfn.XLOOKUP(OrdersTable[[#This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 '!$D136,products!$A$1:$A$49,0),MATCH('orders '!I$1,products!$A$1:$G$1,0))</f>
        <v>Exc</v>
      </c>
      <c r="J136" t="str">
        <f>INDEX(products!$A$1:$G$49,MATCH('orders '!$D136,products!$A$1:$A$49,0),MATCH('orders '!J$1,products!$A$1:$G$1,0))</f>
        <v>M</v>
      </c>
      <c r="K136" s="6">
        <f>INDEX(products!$A$1:$G$49,MATCH('orders '!$D136,products!$A$1:$A$49,0),MATCH('orders '!K$1,products!$A$1:$G$1,0))</f>
        <v>2.5</v>
      </c>
      <c r="L136" s="6">
        <f>INDEX(products!$A$1:$G$49,MATCH('orders '!$D136,products!$A$1:$A$49,0),MATCH('orders '!L$1,products!$A$1:$G$1,0))</f>
        <v>31.624999999999996</v>
      </c>
      <c r="M136" s="6">
        <f t="shared" si="6"/>
        <v>94.874999999999986</v>
      </c>
      <c r="N136" t="str">
        <f t="shared" si="7"/>
        <v>Excelsa</v>
      </c>
      <c r="O136" t="str">
        <f t="shared" si="8"/>
        <v>Medium</v>
      </c>
      <c r="P136" s="6" t="str">
        <f>_xlfn.XLOOKUP(OrdersTable[[#This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 '!$D137,products!$A$1:$A$49,0),MATCH('orders '!I$1,products!$A$1:$G$1,0))</f>
        <v>Ara</v>
      </c>
      <c r="J137" t="str">
        <f>INDEX(products!$A$1:$G$49,MATCH('orders '!$D137,products!$A$1:$A$49,0),MATCH('orders '!J$1,products!$A$1:$G$1,0))</f>
        <v>L</v>
      </c>
      <c r="K137" s="6">
        <f>INDEX(products!$A$1:$G$49,MATCH('orders '!$D137,products!$A$1:$A$49,0),MATCH('orders '!K$1,products!$A$1:$G$1,0))</f>
        <v>0.5</v>
      </c>
      <c r="L137" s="6">
        <f>INDEX(products!$A$1:$G$49,MATCH('orders '!$D137,products!$A$1:$A$49,0),MATCH('orders '!L$1,products!$A$1:$G$1,0))</f>
        <v>7.77</v>
      </c>
      <c r="M137" s="6">
        <f t="shared" si="6"/>
        <v>38.849999999999994</v>
      </c>
      <c r="N137" t="str">
        <f t="shared" si="7"/>
        <v>Arabica</v>
      </c>
      <c r="O137" t="str">
        <f t="shared" si="8"/>
        <v>Light</v>
      </c>
      <c r="P137" s="6" t="str">
        <f>_xlfn.XLOOKUP(OrdersTable[[#This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 '!$D138,products!$A$1:$A$49,0),MATCH('orders '!I$1,products!$A$1:$G$1,0))</f>
        <v>Ara</v>
      </c>
      <c r="J138" t="str">
        <f>INDEX(products!$A$1:$G$49,MATCH('orders '!$D138,products!$A$1:$A$49,0),MATCH('orders '!J$1,products!$A$1:$G$1,0))</f>
        <v>D</v>
      </c>
      <c r="K138" s="6">
        <f>INDEX(products!$A$1:$G$49,MATCH('orders '!$D138,products!$A$1:$A$49,0),MATCH('orders '!K$1,products!$A$1:$G$1,0))</f>
        <v>0.2</v>
      </c>
      <c r="L138" s="6">
        <f>INDEX(products!$A$1:$G$49,MATCH('orders '!$D138,products!$A$1:$A$49,0),MATCH('orders '!L$1,products!$A$1:$G$1,0))</f>
        <v>2.9849999999999999</v>
      </c>
      <c r="M138" s="6">
        <f t="shared" si="6"/>
        <v>11.94</v>
      </c>
      <c r="N138" t="str">
        <f t="shared" si="7"/>
        <v>Arabica</v>
      </c>
      <c r="O138" t="str">
        <f t="shared" si="8"/>
        <v>Dark</v>
      </c>
      <c r="P138" s="6" t="str">
        <f>_xlfn.XLOOKUP(OrdersTable[[#This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 '!$D139,products!$A$1:$A$49,0),MATCH('orders '!I$1,products!$A$1:$G$1,0))</f>
        <v>Exc</v>
      </c>
      <c r="J139" t="str">
        <f>INDEX(products!$A$1:$G$49,MATCH('orders '!$D139,products!$A$1:$A$49,0),MATCH('orders '!J$1,products!$A$1:$G$1,0))</f>
        <v>L</v>
      </c>
      <c r="K139" s="6">
        <f>INDEX(products!$A$1:$G$49,MATCH('orders '!$D139,products!$A$1:$A$49,0),MATCH('orders '!K$1,products!$A$1:$G$1,0))</f>
        <v>2.5</v>
      </c>
      <c r="L139" s="6">
        <f>INDEX(products!$A$1:$G$49,MATCH('orders '!$D139,products!$A$1:$A$49,0),MATCH('orders '!L$1,products!$A$1:$G$1,0))</f>
        <v>34.154999999999994</v>
      </c>
      <c r="M139" s="6">
        <f t="shared" si="6"/>
        <v>102.46499999999997</v>
      </c>
      <c r="N139" t="str">
        <f t="shared" si="7"/>
        <v>Excelsa</v>
      </c>
      <c r="O139" t="str">
        <f t="shared" si="8"/>
        <v>Light</v>
      </c>
      <c r="P139" s="6" t="str">
        <f>_xlfn.XLOOKUP(OrdersTable[[#This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 '!$D140,products!$A$1:$A$49,0),MATCH('orders '!I$1,products!$A$1:$G$1,0))</f>
        <v>Exc</v>
      </c>
      <c r="J140" t="str">
        <f>INDEX(products!$A$1:$G$49,MATCH('orders '!$D140,products!$A$1:$A$49,0),MATCH('orders '!J$1,products!$A$1:$G$1,0))</f>
        <v>D</v>
      </c>
      <c r="K140" s="6">
        <f>INDEX(products!$A$1:$G$49,MATCH('orders '!$D140,products!$A$1:$A$49,0),MATCH('orders '!K$1,products!$A$1:$G$1,0))</f>
        <v>1</v>
      </c>
      <c r="L140" s="6">
        <f>INDEX(products!$A$1:$G$49,MATCH('orders '!$D140,products!$A$1:$A$49,0),MATCH('orders '!L$1,products!$A$1:$G$1,0))</f>
        <v>12.15</v>
      </c>
      <c r="M140" s="6">
        <f t="shared" si="6"/>
        <v>48.6</v>
      </c>
      <c r="N140" t="str">
        <f t="shared" si="7"/>
        <v>Excelsa</v>
      </c>
      <c r="O140" t="str">
        <f t="shared" si="8"/>
        <v>Dark</v>
      </c>
      <c r="P140" s="6" t="str">
        <f>_xlfn.XLOOKUP(OrdersTable[[#This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 '!$D141,products!$A$1:$A$49,0),MATCH('orders '!I$1,products!$A$1:$G$1,0))</f>
        <v>Lib</v>
      </c>
      <c r="J141" t="str">
        <f>INDEX(products!$A$1:$G$49,MATCH('orders '!$D141,products!$A$1:$A$49,0),MATCH('orders '!J$1,products!$A$1:$G$1,0))</f>
        <v>D</v>
      </c>
      <c r="K141" s="6">
        <f>INDEX(products!$A$1:$G$49,MATCH('orders '!$D141,products!$A$1:$A$49,0),MATCH('orders '!K$1,products!$A$1:$G$1,0))</f>
        <v>1</v>
      </c>
      <c r="L141" s="6">
        <f>INDEX(products!$A$1:$G$49,MATCH('orders '!$D141,products!$A$1:$A$49,0),MATCH('orders '!L$1,products!$A$1:$G$1,0))</f>
        <v>12.95</v>
      </c>
      <c r="M141" s="6">
        <f t="shared" si="6"/>
        <v>77.699999999999989</v>
      </c>
      <c r="N141" t="str">
        <f t="shared" si="7"/>
        <v>Liberia</v>
      </c>
      <c r="O141" t="str">
        <f t="shared" si="8"/>
        <v>Dark</v>
      </c>
      <c r="P141" s="6" t="str">
        <f>_xlfn.XLOOKUP(OrdersTable[[#This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 '!$D142,products!$A$1:$A$49,0),MATCH('orders '!I$1,products!$A$1:$G$1,0))</f>
        <v>Lib</v>
      </c>
      <c r="J142" t="str">
        <f>INDEX(products!$A$1:$G$49,MATCH('orders '!$D142,products!$A$1:$A$49,0),MATCH('orders '!J$1,products!$A$1:$G$1,0))</f>
        <v>D</v>
      </c>
      <c r="K142" s="6">
        <f>INDEX(products!$A$1:$G$49,MATCH('orders '!$D142,products!$A$1:$A$49,0),MATCH('orders '!K$1,products!$A$1:$G$1,0))</f>
        <v>2.5</v>
      </c>
      <c r="L142" s="6">
        <f>INDEX(products!$A$1:$G$49,MATCH('orders '!$D142,products!$A$1:$A$49,0),MATCH('orders '!L$1,products!$A$1:$G$1,0))</f>
        <v>29.784999999999997</v>
      </c>
      <c r="M142" s="6">
        <f t="shared" si="6"/>
        <v>29.784999999999997</v>
      </c>
      <c r="N142" t="str">
        <f t="shared" si="7"/>
        <v>Liberia</v>
      </c>
      <c r="O142" t="str">
        <f t="shared" si="8"/>
        <v>Dark</v>
      </c>
      <c r="P142" s="6" t="str">
        <f>_xlfn.XLOOKUP(OrdersTable[[#This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 '!$D143,products!$A$1:$A$49,0),MATCH('orders '!I$1,products!$A$1:$G$1,0))</f>
        <v>Ara</v>
      </c>
      <c r="J143" t="str">
        <f>INDEX(products!$A$1:$G$49,MATCH('orders '!$D143,products!$A$1:$A$49,0),MATCH('orders '!J$1,products!$A$1:$G$1,0))</f>
        <v>L</v>
      </c>
      <c r="K143" s="6">
        <f>INDEX(products!$A$1:$G$49,MATCH('orders '!$D143,products!$A$1:$A$49,0),MATCH('orders '!K$1,products!$A$1:$G$1,0))</f>
        <v>0.2</v>
      </c>
      <c r="L143" s="6">
        <f>INDEX(products!$A$1:$G$49,MATCH('orders '!$D143,products!$A$1:$A$49,0),MATCH('orders '!L$1,products!$A$1:$G$1,0))</f>
        <v>3.8849999999999998</v>
      </c>
      <c r="M143" s="6">
        <f t="shared" si="6"/>
        <v>15.54</v>
      </c>
      <c r="N143" t="str">
        <f t="shared" si="7"/>
        <v>Arabica</v>
      </c>
      <c r="O143" t="str">
        <f t="shared" si="8"/>
        <v>Light</v>
      </c>
      <c r="P143" s="6" t="str">
        <f>_xlfn.XLOOKUP(OrdersTable[[#This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 '!$D144,products!$A$1:$A$49,0),MATCH('orders '!I$1,products!$A$1:$G$1,0))</f>
        <v>Exc</v>
      </c>
      <c r="J144" t="str">
        <f>INDEX(products!$A$1:$G$49,MATCH('orders '!$D144,products!$A$1:$A$49,0),MATCH('orders '!J$1,products!$A$1:$G$1,0))</f>
        <v>L</v>
      </c>
      <c r="K144" s="6">
        <f>INDEX(products!$A$1:$G$49,MATCH('orders '!$D144,products!$A$1:$A$49,0),MATCH('orders '!K$1,products!$A$1:$G$1,0))</f>
        <v>2.5</v>
      </c>
      <c r="L144" s="6">
        <f>INDEX(products!$A$1:$G$49,MATCH('orders '!$D144,products!$A$1:$A$49,0),MATCH('orders '!L$1,products!$A$1:$G$1,0))</f>
        <v>34.154999999999994</v>
      </c>
      <c r="M144" s="6">
        <f t="shared" si="6"/>
        <v>136.61999999999998</v>
      </c>
      <c r="N144" t="str">
        <f t="shared" si="7"/>
        <v>Excelsa</v>
      </c>
      <c r="O144" t="str">
        <f t="shared" si="8"/>
        <v>Light</v>
      </c>
      <c r="P144" s="6" t="str">
        <f>_xlfn.XLOOKUP(OrdersTable[[#This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 '!$D145,products!$A$1:$A$49,0),MATCH('orders '!I$1,products!$A$1:$G$1,0))</f>
        <v>Lib</v>
      </c>
      <c r="J145" t="str">
        <f>INDEX(products!$A$1:$G$49,MATCH('orders '!$D145,products!$A$1:$A$49,0),MATCH('orders '!J$1,products!$A$1:$G$1,0))</f>
        <v>M</v>
      </c>
      <c r="K145" s="6">
        <f>INDEX(products!$A$1:$G$49,MATCH('orders '!$D145,products!$A$1:$A$49,0),MATCH('orders '!K$1,products!$A$1:$G$1,0))</f>
        <v>0.5</v>
      </c>
      <c r="L145" s="6">
        <f>INDEX(products!$A$1:$G$49,MATCH('orders '!$D145,products!$A$1:$A$49,0),MATCH('orders '!L$1,products!$A$1:$G$1,0))</f>
        <v>8.73</v>
      </c>
      <c r="M145" s="6">
        <f t="shared" si="6"/>
        <v>17.46</v>
      </c>
      <c r="N145" t="str">
        <f t="shared" si="7"/>
        <v>Liberia</v>
      </c>
      <c r="O145" t="str">
        <f t="shared" si="8"/>
        <v>Medium</v>
      </c>
      <c r="P145" s="6" t="str">
        <f>_xlfn.XLOOKUP(OrdersTable[[#This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 '!$D146,products!$A$1:$A$49,0),MATCH('orders '!I$1,products!$A$1:$G$1,0))</f>
        <v>Exc</v>
      </c>
      <c r="J146" t="str">
        <f>INDEX(products!$A$1:$G$49,MATCH('orders '!$D146,products!$A$1:$A$49,0),MATCH('orders '!J$1,products!$A$1:$G$1,0))</f>
        <v>L</v>
      </c>
      <c r="K146" s="6">
        <f>INDEX(products!$A$1:$G$49,MATCH('orders '!$D146,products!$A$1:$A$49,0),MATCH('orders '!K$1,products!$A$1:$G$1,0))</f>
        <v>2.5</v>
      </c>
      <c r="L146" s="6">
        <f>INDEX(products!$A$1:$G$49,MATCH('orders '!$D146,products!$A$1:$A$49,0),MATCH('orders '!L$1,products!$A$1:$G$1,0))</f>
        <v>34.154999999999994</v>
      </c>
      <c r="M146" s="6">
        <f t="shared" si="6"/>
        <v>68.309999999999988</v>
      </c>
      <c r="N146" t="str">
        <f t="shared" si="7"/>
        <v>Excelsa</v>
      </c>
      <c r="O146" t="str">
        <f t="shared" si="8"/>
        <v>Light</v>
      </c>
      <c r="P146" s="6" t="str">
        <f>_xlfn.XLOOKUP(OrdersTable[[#This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 '!$D147,products!$A$1:$A$49,0),MATCH('orders '!I$1,products!$A$1:$G$1,0))</f>
        <v>Lib</v>
      </c>
      <c r="J147" t="str">
        <f>INDEX(products!$A$1:$G$49,MATCH('orders '!$D147,products!$A$1:$A$49,0),MATCH('orders '!J$1,products!$A$1:$G$1,0))</f>
        <v>M</v>
      </c>
      <c r="K147" s="6">
        <f>INDEX(products!$A$1:$G$49,MATCH('orders '!$D147,products!$A$1:$A$49,0),MATCH('orders '!K$1,products!$A$1:$G$1,0))</f>
        <v>0.2</v>
      </c>
      <c r="L147" s="6">
        <f>INDEX(products!$A$1:$G$49,MATCH('orders '!$D147,products!$A$1:$A$49,0),MATCH('orders '!L$1,products!$A$1:$G$1,0))</f>
        <v>4.3650000000000002</v>
      </c>
      <c r="M147" s="6">
        <f t="shared" si="6"/>
        <v>17.46</v>
      </c>
      <c r="N147" t="str">
        <f t="shared" si="7"/>
        <v>Liberia</v>
      </c>
      <c r="O147" t="str">
        <f t="shared" si="8"/>
        <v>Medium</v>
      </c>
      <c r="P147" s="6" t="str">
        <f>_xlfn.XLOOKUP(OrdersTable[[#This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 '!$D148,products!$A$1:$A$49,0),MATCH('orders '!I$1,products!$A$1:$G$1,0))</f>
        <v>Lib</v>
      </c>
      <c r="J148" t="str">
        <f>INDEX(products!$A$1:$G$49,MATCH('orders '!$D148,products!$A$1:$A$49,0),MATCH('orders '!J$1,products!$A$1:$G$1,0))</f>
        <v>M</v>
      </c>
      <c r="K148" s="6">
        <f>INDEX(products!$A$1:$G$49,MATCH('orders '!$D148,products!$A$1:$A$49,0),MATCH('orders '!K$1,products!$A$1:$G$1,0))</f>
        <v>1</v>
      </c>
      <c r="L148" s="6">
        <f>INDEX(products!$A$1:$G$49,MATCH('orders '!$D148,products!$A$1:$A$49,0),MATCH('orders '!L$1,products!$A$1:$G$1,0))</f>
        <v>14.55</v>
      </c>
      <c r="M148" s="6">
        <f t="shared" si="6"/>
        <v>43.650000000000006</v>
      </c>
      <c r="N148" t="str">
        <f t="shared" si="7"/>
        <v>Liberia</v>
      </c>
      <c r="O148" t="str">
        <f t="shared" si="8"/>
        <v>Medium</v>
      </c>
      <c r="P148" s="6" t="str">
        <f>_xlfn.XLOOKUP(OrdersTable[[#This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 '!$D149,products!$A$1:$A$49,0),MATCH('orders '!I$1,products!$A$1:$G$1,0))</f>
        <v>Exc</v>
      </c>
      <c r="J149" t="str">
        <f>INDEX(products!$A$1:$G$49,MATCH('orders '!$D149,products!$A$1:$A$49,0),MATCH('orders '!J$1,products!$A$1:$G$1,0))</f>
        <v>M</v>
      </c>
      <c r="K149" s="6">
        <f>INDEX(products!$A$1:$G$49,MATCH('orders '!$D149,products!$A$1:$A$49,0),MATCH('orders '!K$1,products!$A$1:$G$1,0))</f>
        <v>1</v>
      </c>
      <c r="L149" s="6">
        <f>INDEX(products!$A$1:$G$49,MATCH('orders '!$D149,products!$A$1:$A$49,0),MATCH('orders '!L$1,products!$A$1:$G$1,0))</f>
        <v>13.75</v>
      </c>
      <c r="M149" s="6">
        <f t="shared" si="6"/>
        <v>27.5</v>
      </c>
      <c r="N149" t="str">
        <f t="shared" si="7"/>
        <v>Excelsa</v>
      </c>
      <c r="O149" t="str">
        <f t="shared" si="8"/>
        <v>Medium</v>
      </c>
      <c r="P149" s="6" t="str">
        <f>_xlfn.XLOOKUP(OrdersTable[[#This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 '!$D150,products!$A$1:$A$49,0),MATCH('orders '!I$1,products!$A$1:$G$1,0))</f>
        <v>Exc</v>
      </c>
      <c r="J150" t="str">
        <f>INDEX(products!$A$1:$G$49,MATCH('orders '!$D150,products!$A$1:$A$49,0),MATCH('orders '!J$1,products!$A$1:$G$1,0))</f>
        <v>D</v>
      </c>
      <c r="K150" s="6">
        <f>INDEX(products!$A$1:$G$49,MATCH('orders '!$D150,products!$A$1:$A$49,0),MATCH('orders '!K$1,products!$A$1:$G$1,0))</f>
        <v>0.2</v>
      </c>
      <c r="L150" s="6">
        <f>INDEX(products!$A$1:$G$49,MATCH('orders '!$D150,products!$A$1:$A$49,0),MATCH('orders '!L$1,products!$A$1:$G$1,0))</f>
        <v>3.645</v>
      </c>
      <c r="M150" s="6">
        <f t="shared" si="6"/>
        <v>18.225000000000001</v>
      </c>
      <c r="N150" t="str">
        <f t="shared" si="7"/>
        <v>Excelsa</v>
      </c>
      <c r="O150" t="str">
        <f t="shared" si="8"/>
        <v>Dark</v>
      </c>
      <c r="P150" s="6" t="str">
        <f>_xlfn.XLOOKUP(OrdersTable[[#This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 '!$D151,products!$A$1:$A$49,0),MATCH('orders '!I$1,products!$A$1:$G$1,0))</f>
        <v>Ara</v>
      </c>
      <c r="J151" t="str">
        <f>INDEX(products!$A$1:$G$49,MATCH('orders '!$D151,products!$A$1:$A$49,0),MATCH('orders '!J$1,products!$A$1:$G$1,0))</f>
        <v>M</v>
      </c>
      <c r="K151" s="6">
        <f>INDEX(products!$A$1:$G$49,MATCH('orders '!$D151,products!$A$1:$A$49,0),MATCH('orders '!K$1,products!$A$1:$G$1,0))</f>
        <v>2.5</v>
      </c>
      <c r="L151" s="6">
        <f>INDEX(products!$A$1:$G$49,MATCH('orders '!$D151,products!$A$1:$A$49,0),MATCH('orders '!L$1,products!$A$1:$G$1,0))</f>
        <v>25.874999999999996</v>
      </c>
      <c r="M151" s="6">
        <f t="shared" si="6"/>
        <v>51.749999999999993</v>
      </c>
      <c r="N151" t="str">
        <f t="shared" si="7"/>
        <v>Arabica</v>
      </c>
      <c r="O151" t="str">
        <f t="shared" si="8"/>
        <v>Medium</v>
      </c>
      <c r="P151" s="6" t="str">
        <f>_xlfn.XLOOKUP(OrdersTable[[#This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 '!$D152,products!$A$1:$A$49,0),MATCH('orders '!I$1,products!$A$1:$G$1,0))</f>
        <v>Lib</v>
      </c>
      <c r="J152" t="str">
        <f>INDEX(products!$A$1:$G$49,MATCH('orders '!$D152,products!$A$1:$A$49,0),MATCH('orders '!J$1,products!$A$1:$G$1,0))</f>
        <v>D</v>
      </c>
      <c r="K152" s="6">
        <f>INDEX(products!$A$1:$G$49,MATCH('orders '!$D152,products!$A$1:$A$49,0),MATCH('orders '!K$1,products!$A$1:$G$1,0))</f>
        <v>1</v>
      </c>
      <c r="L152" s="6">
        <f>INDEX(products!$A$1:$G$49,MATCH('orders '!$D152,products!$A$1:$A$49,0),MATCH('orders '!L$1,products!$A$1:$G$1,0))</f>
        <v>12.95</v>
      </c>
      <c r="M152" s="6">
        <f t="shared" si="6"/>
        <v>12.95</v>
      </c>
      <c r="N152" t="str">
        <f t="shared" si="7"/>
        <v>Liberia</v>
      </c>
      <c r="O152" t="str">
        <f t="shared" si="8"/>
        <v>Dark</v>
      </c>
      <c r="P152" s="6" t="str">
        <f>_xlfn.XLOOKUP(OrdersTable[[#This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 '!$D153,products!$A$1:$A$49,0),MATCH('orders '!I$1,products!$A$1:$G$1,0))</f>
        <v>Ara</v>
      </c>
      <c r="J153" t="str">
        <f>INDEX(products!$A$1:$G$49,MATCH('orders '!$D153,products!$A$1:$A$49,0),MATCH('orders '!J$1,products!$A$1:$G$1,0))</f>
        <v>M</v>
      </c>
      <c r="K153" s="6">
        <f>INDEX(products!$A$1:$G$49,MATCH('orders '!$D153,products!$A$1:$A$49,0),MATCH('orders '!K$1,products!$A$1:$G$1,0))</f>
        <v>1</v>
      </c>
      <c r="L153" s="6">
        <f>INDEX(products!$A$1:$G$49,MATCH('orders '!$D153,products!$A$1:$A$49,0),MATCH('orders '!L$1,products!$A$1:$G$1,0))</f>
        <v>11.25</v>
      </c>
      <c r="M153" s="6">
        <f t="shared" si="6"/>
        <v>33.75</v>
      </c>
      <c r="N153" t="str">
        <f t="shared" si="7"/>
        <v>Arabica</v>
      </c>
      <c r="O153" t="str">
        <f t="shared" si="8"/>
        <v>Medium</v>
      </c>
      <c r="P153" s="6" t="str">
        <f>_xlfn.XLOOKUP(OrdersTable[[#This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 '!$D154,products!$A$1:$A$49,0),MATCH('orders '!I$1,products!$A$1:$G$1,0))</f>
        <v>Rob</v>
      </c>
      <c r="J154" t="str">
        <f>INDEX(products!$A$1:$G$49,MATCH('orders '!$D154,products!$A$1:$A$49,0),MATCH('orders '!J$1,products!$A$1:$G$1,0))</f>
        <v>M</v>
      </c>
      <c r="K154" s="6">
        <f>INDEX(products!$A$1:$G$49,MATCH('orders '!$D154,products!$A$1:$A$49,0),MATCH('orders '!K$1,products!$A$1:$G$1,0))</f>
        <v>2.5</v>
      </c>
      <c r="L154" s="6">
        <f>INDEX(products!$A$1:$G$49,MATCH('orders '!$D154,products!$A$1:$A$49,0),MATCH('orders '!L$1,products!$A$1:$G$1,0))</f>
        <v>22.884999999999998</v>
      </c>
      <c r="M154" s="6">
        <f t="shared" si="6"/>
        <v>68.655000000000001</v>
      </c>
      <c r="N154" t="str">
        <f t="shared" si="7"/>
        <v>Robusta</v>
      </c>
      <c r="O154" t="str">
        <f t="shared" si="8"/>
        <v>Medium</v>
      </c>
      <c r="P154" s="6" t="str">
        <f>_xlfn.XLOOKUP(OrdersTable[[#This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 '!$D155,products!$A$1:$A$49,0),MATCH('orders '!I$1,products!$A$1:$G$1,0))</f>
        <v>Rob</v>
      </c>
      <c r="J155" t="str">
        <f>INDEX(products!$A$1:$G$49,MATCH('orders '!$D155,products!$A$1:$A$49,0),MATCH('orders '!J$1,products!$A$1:$G$1,0))</f>
        <v>D</v>
      </c>
      <c r="K155" s="6">
        <f>INDEX(products!$A$1:$G$49,MATCH('orders '!$D155,products!$A$1:$A$49,0),MATCH('orders '!K$1,products!$A$1:$G$1,0))</f>
        <v>0.2</v>
      </c>
      <c r="L155" s="6">
        <f>INDEX(products!$A$1:$G$49,MATCH('orders '!$D155,products!$A$1:$A$49,0),MATCH('orders '!L$1,products!$A$1:$G$1,0))</f>
        <v>2.6849999999999996</v>
      </c>
      <c r="M155" s="6">
        <f t="shared" si="6"/>
        <v>2.6849999999999996</v>
      </c>
      <c r="N155" t="str">
        <f t="shared" si="7"/>
        <v>Robusta</v>
      </c>
      <c r="O155" t="str">
        <f t="shared" si="8"/>
        <v>Dark</v>
      </c>
      <c r="P155" s="6" t="str">
        <f>_xlfn.XLOOKUP(OrdersTable[[#This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 '!$D156,products!$A$1:$A$49,0),MATCH('orders '!I$1,products!$A$1:$G$1,0))</f>
        <v>Ara</v>
      </c>
      <c r="J156" t="str">
        <f>INDEX(products!$A$1:$G$49,MATCH('orders '!$D156,products!$A$1:$A$49,0),MATCH('orders '!J$1,products!$A$1:$G$1,0))</f>
        <v>D</v>
      </c>
      <c r="K156" s="6">
        <f>INDEX(products!$A$1:$G$49,MATCH('orders '!$D156,products!$A$1:$A$49,0),MATCH('orders '!K$1,products!$A$1:$G$1,0))</f>
        <v>2.5</v>
      </c>
      <c r="L156" s="6">
        <f>INDEX(products!$A$1:$G$49,MATCH('orders '!$D156,products!$A$1:$A$49,0),MATCH('orders '!L$1,products!$A$1:$G$1,0))</f>
        <v>22.884999999999998</v>
      </c>
      <c r="M156" s="6">
        <f t="shared" si="6"/>
        <v>114.42499999999998</v>
      </c>
      <c r="N156" t="str">
        <f t="shared" si="7"/>
        <v>Arabica</v>
      </c>
      <c r="O156" t="str">
        <f t="shared" si="8"/>
        <v>Dark</v>
      </c>
      <c r="P156" s="6" t="str">
        <f>_xlfn.XLOOKUP(OrdersTable[[#This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 '!$D157,products!$A$1:$A$49,0),MATCH('orders '!I$1,products!$A$1:$G$1,0))</f>
        <v>Ara</v>
      </c>
      <c r="J157" t="str">
        <f>INDEX(products!$A$1:$G$49,MATCH('orders '!$D157,products!$A$1:$A$49,0),MATCH('orders '!J$1,products!$A$1:$G$1,0))</f>
        <v>M</v>
      </c>
      <c r="K157" s="6">
        <f>INDEX(products!$A$1:$G$49,MATCH('orders '!$D157,products!$A$1:$A$49,0),MATCH('orders '!K$1,products!$A$1:$G$1,0))</f>
        <v>2.5</v>
      </c>
      <c r="L157" s="6">
        <f>INDEX(products!$A$1:$G$49,MATCH('orders '!$D157,products!$A$1:$A$49,0),MATCH('orders '!L$1,products!$A$1:$G$1,0))</f>
        <v>25.874999999999996</v>
      </c>
      <c r="M157" s="6">
        <f t="shared" si="6"/>
        <v>155.24999999999997</v>
      </c>
      <c r="N157" t="str">
        <f t="shared" si="7"/>
        <v>Arabica</v>
      </c>
      <c r="O157" t="str">
        <f t="shared" si="8"/>
        <v>Medium</v>
      </c>
      <c r="P157" s="6" t="str">
        <f>_xlfn.XLOOKUP(OrdersTable[[#This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 '!$D158,products!$A$1:$A$49,0),MATCH('orders '!I$1,products!$A$1:$G$1,0))</f>
        <v>Ara</v>
      </c>
      <c r="J158" t="str">
        <f>INDEX(products!$A$1:$G$49,MATCH('orders '!$D158,products!$A$1:$A$49,0),MATCH('orders '!J$1,products!$A$1:$G$1,0))</f>
        <v>M</v>
      </c>
      <c r="K158" s="6">
        <f>INDEX(products!$A$1:$G$49,MATCH('orders '!$D158,products!$A$1:$A$49,0),MATCH('orders '!K$1,products!$A$1:$G$1,0))</f>
        <v>2.5</v>
      </c>
      <c r="L158" s="6">
        <f>INDEX(products!$A$1:$G$49,MATCH('orders '!$D158,products!$A$1:$A$49,0),MATCH('orders '!L$1,products!$A$1:$G$1,0))</f>
        <v>25.874999999999996</v>
      </c>
      <c r="M158" s="6">
        <f t="shared" si="6"/>
        <v>77.624999999999986</v>
      </c>
      <c r="N158" t="str">
        <f t="shared" si="7"/>
        <v>Arabica</v>
      </c>
      <c r="O158" t="str">
        <f t="shared" si="8"/>
        <v>Medium</v>
      </c>
      <c r="P158" s="6" t="str">
        <f>_xlfn.XLOOKUP(OrdersTable[[#This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 '!$D159,products!$A$1:$A$49,0),MATCH('orders '!I$1,products!$A$1:$G$1,0))</f>
        <v>Rob</v>
      </c>
      <c r="J159" t="str">
        <f>INDEX(products!$A$1:$G$49,MATCH('orders '!$D159,products!$A$1:$A$49,0),MATCH('orders '!J$1,products!$A$1:$G$1,0))</f>
        <v>D</v>
      </c>
      <c r="K159" s="6">
        <f>INDEX(products!$A$1:$G$49,MATCH('orders '!$D159,products!$A$1:$A$49,0),MATCH('orders '!K$1,products!$A$1:$G$1,0))</f>
        <v>2.5</v>
      </c>
      <c r="L159" s="6">
        <f>INDEX(products!$A$1:$G$49,MATCH('orders '!$D159,products!$A$1:$A$49,0),MATCH('orders '!L$1,products!$A$1:$G$1,0))</f>
        <v>20.584999999999997</v>
      </c>
      <c r="M159" s="6">
        <f t="shared" si="6"/>
        <v>61.754999999999995</v>
      </c>
      <c r="N159" t="str">
        <f t="shared" si="7"/>
        <v>Robusta</v>
      </c>
      <c r="O159" t="str">
        <f t="shared" si="8"/>
        <v>Dark</v>
      </c>
      <c r="P159" s="6" t="str">
        <f>_xlfn.XLOOKUP(OrdersTable[[#This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 '!$D160,products!$A$1:$A$49,0),MATCH('orders '!I$1,products!$A$1:$G$1,0))</f>
        <v>Rob</v>
      </c>
      <c r="J160" t="str">
        <f>INDEX(products!$A$1:$G$49,MATCH('orders '!$D160,products!$A$1:$A$49,0),MATCH('orders '!J$1,products!$A$1:$G$1,0))</f>
        <v>D</v>
      </c>
      <c r="K160" s="6">
        <f>INDEX(products!$A$1:$G$49,MATCH('orders '!$D160,products!$A$1:$A$49,0),MATCH('orders '!K$1,products!$A$1:$G$1,0))</f>
        <v>2.5</v>
      </c>
      <c r="L160" s="6">
        <f>INDEX(products!$A$1:$G$49,MATCH('orders '!$D160,products!$A$1:$A$49,0),MATCH('orders '!L$1,products!$A$1:$G$1,0))</f>
        <v>20.584999999999997</v>
      </c>
      <c r="M160" s="6">
        <f t="shared" si="6"/>
        <v>123.50999999999999</v>
      </c>
      <c r="N160" t="str">
        <f t="shared" si="7"/>
        <v>Robusta</v>
      </c>
      <c r="O160" t="str">
        <f t="shared" si="8"/>
        <v>Dark</v>
      </c>
      <c r="P160" s="6" t="str">
        <f>_xlfn.XLOOKUP(OrdersTable[[#This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 '!$D161,products!$A$1:$A$49,0),MATCH('orders '!I$1,products!$A$1:$G$1,0))</f>
        <v>Lib</v>
      </c>
      <c r="J161" t="str">
        <f>INDEX(products!$A$1:$G$49,MATCH('orders '!$D161,products!$A$1:$A$49,0),MATCH('orders '!J$1,products!$A$1:$G$1,0))</f>
        <v>L</v>
      </c>
      <c r="K161" s="6">
        <f>INDEX(products!$A$1:$G$49,MATCH('orders '!$D161,products!$A$1:$A$49,0),MATCH('orders '!K$1,products!$A$1:$G$1,0))</f>
        <v>2.5</v>
      </c>
      <c r="L161" s="6">
        <f>INDEX(products!$A$1:$G$49,MATCH('orders '!$D161,products!$A$1:$A$49,0),MATCH('orders '!L$1,products!$A$1:$G$1,0))</f>
        <v>36.454999999999998</v>
      </c>
      <c r="M161" s="6">
        <f t="shared" si="6"/>
        <v>218.73</v>
      </c>
      <c r="N161" t="str">
        <f t="shared" si="7"/>
        <v>Liberia</v>
      </c>
      <c r="O161" t="str">
        <f t="shared" si="8"/>
        <v>Light</v>
      </c>
      <c r="P161" s="6" t="str">
        <f>_xlfn.XLOOKUP(OrdersTable[[#This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 '!$D162,products!$A$1:$A$49,0),MATCH('orders '!I$1,products!$A$1:$G$1,0))</f>
        <v>Exc</v>
      </c>
      <c r="J162" t="str">
        <f>INDEX(products!$A$1:$G$49,MATCH('orders '!$D162,products!$A$1:$A$49,0),MATCH('orders '!J$1,products!$A$1:$G$1,0))</f>
        <v>M</v>
      </c>
      <c r="K162" s="6">
        <f>INDEX(products!$A$1:$G$49,MATCH('orders '!$D162,products!$A$1:$A$49,0),MATCH('orders '!K$1,products!$A$1:$G$1,0))</f>
        <v>0.5</v>
      </c>
      <c r="L162" s="6">
        <f>INDEX(products!$A$1:$G$49,MATCH('orders '!$D162,products!$A$1:$A$49,0),MATCH('orders '!L$1,products!$A$1:$G$1,0))</f>
        <v>8.25</v>
      </c>
      <c r="M162" s="6">
        <f t="shared" si="6"/>
        <v>33</v>
      </c>
      <c r="N162" t="str">
        <f t="shared" si="7"/>
        <v>Excelsa</v>
      </c>
      <c r="O162" t="str">
        <f t="shared" si="8"/>
        <v>Medium</v>
      </c>
      <c r="P162" s="6" t="str">
        <f>_xlfn.XLOOKUP(OrdersTable[[#This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 '!$D163,products!$A$1:$A$49,0),MATCH('orders '!I$1,products!$A$1:$G$1,0))</f>
        <v>Ara</v>
      </c>
      <c r="J163" t="str">
        <f>INDEX(products!$A$1:$G$49,MATCH('orders '!$D163,products!$A$1:$A$49,0),MATCH('orders '!J$1,products!$A$1:$G$1,0))</f>
        <v>L</v>
      </c>
      <c r="K163" s="6">
        <f>INDEX(products!$A$1:$G$49,MATCH('orders '!$D163,products!$A$1:$A$49,0),MATCH('orders '!K$1,products!$A$1:$G$1,0))</f>
        <v>0.5</v>
      </c>
      <c r="L163" s="6">
        <f>INDEX(products!$A$1:$G$49,MATCH('orders '!$D163,products!$A$1:$A$49,0),MATCH('orders '!L$1,products!$A$1:$G$1,0))</f>
        <v>7.77</v>
      </c>
      <c r="M163" s="6">
        <f t="shared" si="6"/>
        <v>23.31</v>
      </c>
      <c r="N163" t="str">
        <f t="shared" si="7"/>
        <v>Arabica</v>
      </c>
      <c r="O163" t="str">
        <f t="shared" si="8"/>
        <v>Light</v>
      </c>
      <c r="P163" s="6" t="str">
        <f>_xlfn.XLOOKUP(OrdersTable[[#This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 '!$D164,products!$A$1:$A$49,0),MATCH('orders '!I$1,products!$A$1:$G$1,0))</f>
        <v>Exc</v>
      </c>
      <c r="J164" t="str">
        <f>INDEX(products!$A$1:$G$49,MATCH('orders '!$D164,products!$A$1:$A$49,0),MATCH('orders '!J$1,products!$A$1:$G$1,0))</f>
        <v>D</v>
      </c>
      <c r="K164" s="6">
        <f>INDEX(products!$A$1:$G$49,MATCH('orders '!$D164,products!$A$1:$A$49,0),MATCH('orders '!K$1,products!$A$1:$G$1,0))</f>
        <v>0.5</v>
      </c>
      <c r="L164" s="6">
        <f>INDEX(products!$A$1:$G$49,MATCH('orders '!$D164,products!$A$1:$A$49,0),MATCH('orders '!L$1,products!$A$1:$G$1,0))</f>
        <v>7.29</v>
      </c>
      <c r="M164" s="6">
        <f t="shared" si="6"/>
        <v>21.87</v>
      </c>
      <c r="N164" t="str">
        <f t="shared" si="7"/>
        <v>Excelsa</v>
      </c>
      <c r="O164" t="str">
        <f t="shared" si="8"/>
        <v>Dark</v>
      </c>
      <c r="P164" s="6" t="str">
        <f>_xlfn.XLOOKUP(OrdersTable[[#This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 '!$D165,products!$A$1:$A$49,0),MATCH('orders '!I$1,products!$A$1:$G$1,0))</f>
        <v>Rob</v>
      </c>
      <c r="J165" t="str">
        <f>INDEX(products!$A$1:$G$49,MATCH('orders '!$D165,products!$A$1:$A$49,0),MATCH('orders '!J$1,products!$A$1:$G$1,0))</f>
        <v>D</v>
      </c>
      <c r="K165" s="6">
        <f>INDEX(products!$A$1:$G$49,MATCH('orders '!$D165,products!$A$1:$A$49,0),MATCH('orders '!K$1,products!$A$1:$G$1,0))</f>
        <v>0.2</v>
      </c>
      <c r="L165" s="6">
        <f>INDEX(products!$A$1:$G$49,MATCH('orders '!$D165,products!$A$1:$A$49,0),MATCH('orders '!L$1,products!$A$1:$G$1,0))</f>
        <v>2.6849999999999996</v>
      </c>
      <c r="M165" s="6">
        <f t="shared" si="6"/>
        <v>16.11</v>
      </c>
      <c r="N165" t="str">
        <f t="shared" si="7"/>
        <v>Robusta</v>
      </c>
      <c r="O165" t="str">
        <f t="shared" si="8"/>
        <v>Dark</v>
      </c>
      <c r="P165" s="6" t="str">
        <f>_xlfn.XLOOKUP(OrdersTable[[#This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 '!$D166,products!$A$1:$A$49,0),MATCH('orders '!I$1,products!$A$1:$G$1,0))</f>
        <v>Exc</v>
      </c>
      <c r="J166" t="str">
        <f>INDEX(products!$A$1:$G$49,MATCH('orders '!$D166,products!$A$1:$A$49,0),MATCH('orders '!J$1,products!$A$1:$G$1,0))</f>
        <v>D</v>
      </c>
      <c r="K166" s="6">
        <f>INDEX(products!$A$1:$G$49,MATCH('orders '!$D166,products!$A$1:$A$49,0),MATCH('orders '!K$1,products!$A$1:$G$1,0))</f>
        <v>0.5</v>
      </c>
      <c r="L166" s="6">
        <f>INDEX(products!$A$1:$G$49,MATCH('orders '!$D166,products!$A$1:$A$49,0),MATCH('orders '!L$1,products!$A$1:$G$1,0))</f>
        <v>7.29</v>
      </c>
      <c r="M166" s="6">
        <f t="shared" si="6"/>
        <v>29.16</v>
      </c>
      <c r="N166" t="str">
        <f t="shared" si="7"/>
        <v>Excelsa</v>
      </c>
      <c r="O166" t="str">
        <f t="shared" si="8"/>
        <v>Dark</v>
      </c>
      <c r="P166" s="6" t="str">
        <f>_xlfn.XLOOKUP(OrdersTable[[#This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 '!$D167,products!$A$1:$A$49,0),MATCH('orders '!I$1,products!$A$1:$G$1,0))</f>
        <v>Rob</v>
      </c>
      <c r="J167" t="str">
        <f>INDEX(products!$A$1:$G$49,MATCH('orders '!$D167,products!$A$1:$A$49,0),MATCH('orders '!J$1,products!$A$1:$G$1,0))</f>
        <v>D</v>
      </c>
      <c r="K167" s="6">
        <f>INDEX(products!$A$1:$G$49,MATCH('orders '!$D167,products!$A$1:$A$49,0),MATCH('orders '!K$1,products!$A$1:$G$1,0))</f>
        <v>1</v>
      </c>
      <c r="L167" s="6">
        <f>INDEX(products!$A$1:$G$49,MATCH('orders '!$D167,products!$A$1:$A$49,0),MATCH('orders '!L$1,products!$A$1:$G$1,0))</f>
        <v>8.9499999999999993</v>
      </c>
      <c r="M167" s="6">
        <f t="shared" si="6"/>
        <v>53.699999999999996</v>
      </c>
      <c r="N167" t="str">
        <f t="shared" si="7"/>
        <v>Robusta</v>
      </c>
      <c r="O167" t="str">
        <f t="shared" si="8"/>
        <v>Dark</v>
      </c>
      <c r="P167" s="6" t="str">
        <f>_xlfn.XLOOKUP(OrdersTable[[#This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 '!$D168,products!$A$1:$A$49,0),MATCH('orders '!I$1,products!$A$1:$G$1,0))</f>
        <v>Rob</v>
      </c>
      <c r="J168" t="str">
        <f>INDEX(products!$A$1:$G$49,MATCH('orders '!$D168,products!$A$1:$A$49,0),MATCH('orders '!J$1,products!$A$1:$G$1,0))</f>
        <v>D</v>
      </c>
      <c r="K168" s="6">
        <f>INDEX(products!$A$1:$G$49,MATCH('orders '!$D168,products!$A$1:$A$49,0),MATCH('orders '!K$1,products!$A$1:$G$1,0))</f>
        <v>0.5</v>
      </c>
      <c r="L168" s="6">
        <f>INDEX(products!$A$1:$G$49,MATCH('orders '!$D168,products!$A$1:$A$49,0),MATCH('orders '!L$1,products!$A$1:$G$1,0))</f>
        <v>5.3699999999999992</v>
      </c>
      <c r="M168" s="6">
        <f t="shared" si="6"/>
        <v>26.849999999999994</v>
      </c>
      <c r="N168" t="str">
        <f t="shared" si="7"/>
        <v>Robusta</v>
      </c>
      <c r="O168" t="str">
        <f t="shared" si="8"/>
        <v>Dark</v>
      </c>
      <c r="P168" s="6" t="str">
        <f>_xlfn.XLOOKUP(OrdersTable[[#This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 '!$D169,products!$A$1:$A$49,0),MATCH('orders '!I$1,products!$A$1:$G$1,0))</f>
        <v>Exc</v>
      </c>
      <c r="J169" t="str">
        <f>INDEX(products!$A$1:$G$49,MATCH('orders '!$D169,products!$A$1:$A$49,0),MATCH('orders '!J$1,products!$A$1:$G$1,0))</f>
        <v>M</v>
      </c>
      <c r="K169" s="6">
        <f>INDEX(products!$A$1:$G$49,MATCH('orders '!$D169,products!$A$1:$A$49,0),MATCH('orders '!K$1,products!$A$1:$G$1,0))</f>
        <v>0.5</v>
      </c>
      <c r="L169" s="6">
        <f>INDEX(products!$A$1:$G$49,MATCH('orders '!$D169,products!$A$1:$A$49,0),MATCH('orders '!L$1,products!$A$1:$G$1,0))</f>
        <v>8.25</v>
      </c>
      <c r="M169" s="6">
        <f t="shared" si="6"/>
        <v>41.25</v>
      </c>
      <c r="N169" t="str">
        <f t="shared" si="7"/>
        <v>Excelsa</v>
      </c>
      <c r="O169" t="str">
        <f t="shared" si="8"/>
        <v>Medium</v>
      </c>
      <c r="P169" s="6" t="str">
        <f>_xlfn.XLOOKUP(OrdersTable[[#This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 '!$D170,products!$A$1:$A$49,0),MATCH('orders '!I$1,products!$A$1:$G$1,0))</f>
        <v>Ara</v>
      </c>
      <c r="J170" t="str">
        <f>INDEX(products!$A$1:$G$49,MATCH('orders '!$D170,products!$A$1:$A$49,0),MATCH('orders '!J$1,products!$A$1:$G$1,0))</f>
        <v>M</v>
      </c>
      <c r="K170" s="6">
        <f>INDEX(products!$A$1:$G$49,MATCH('orders '!$D170,products!$A$1:$A$49,0),MATCH('orders '!K$1,products!$A$1:$G$1,0))</f>
        <v>0.5</v>
      </c>
      <c r="L170" s="6">
        <f>INDEX(products!$A$1:$G$49,MATCH('orders '!$D170,products!$A$1:$A$49,0),MATCH('orders '!L$1,products!$A$1:$G$1,0))</f>
        <v>6.75</v>
      </c>
      <c r="M170" s="6">
        <f t="shared" si="6"/>
        <v>40.5</v>
      </c>
      <c r="N170" t="str">
        <f t="shared" si="7"/>
        <v>Arabica</v>
      </c>
      <c r="O170" t="str">
        <f t="shared" si="8"/>
        <v>Medium</v>
      </c>
      <c r="P170" s="6" t="str">
        <f>_xlfn.XLOOKUP(OrdersTable[[#This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 '!$D171,products!$A$1:$A$49,0),MATCH('orders '!I$1,products!$A$1:$G$1,0))</f>
        <v>Rob</v>
      </c>
      <c r="J171" t="str">
        <f>INDEX(products!$A$1:$G$49,MATCH('orders '!$D171,products!$A$1:$A$49,0),MATCH('orders '!J$1,products!$A$1:$G$1,0))</f>
        <v>D</v>
      </c>
      <c r="K171" s="6">
        <f>INDEX(products!$A$1:$G$49,MATCH('orders '!$D171,products!$A$1:$A$49,0),MATCH('orders '!K$1,products!$A$1:$G$1,0))</f>
        <v>1</v>
      </c>
      <c r="L171" s="6">
        <f>INDEX(products!$A$1:$G$49,MATCH('orders '!$D171,products!$A$1:$A$49,0),MATCH('orders '!L$1,products!$A$1:$G$1,0))</f>
        <v>8.9499999999999993</v>
      </c>
      <c r="M171" s="6">
        <f t="shared" si="6"/>
        <v>17.899999999999999</v>
      </c>
      <c r="N171" t="str">
        <f t="shared" si="7"/>
        <v>Robusta</v>
      </c>
      <c r="O171" t="str">
        <f t="shared" si="8"/>
        <v>Dark</v>
      </c>
      <c r="P171" s="6" t="str">
        <f>_xlfn.XLOOKUP(OrdersTable[[#This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 '!$D172,products!$A$1:$A$49,0),MATCH('orders '!I$1,products!$A$1:$G$1,0))</f>
        <v>Exc</v>
      </c>
      <c r="J172" t="str">
        <f>INDEX(products!$A$1:$G$49,MATCH('orders '!$D172,products!$A$1:$A$49,0),MATCH('orders '!J$1,products!$A$1:$G$1,0))</f>
        <v>L</v>
      </c>
      <c r="K172" s="6">
        <f>INDEX(products!$A$1:$G$49,MATCH('orders '!$D172,products!$A$1:$A$49,0),MATCH('orders '!K$1,products!$A$1:$G$1,0))</f>
        <v>2.5</v>
      </c>
      <c r="L172" s="6">
        <f>INDEX(products!$A$1:$G$49,MATCH('orders '!$D172,products!$A$1:$A$49,0),MATCH('orders '!L$1,products!$A$1:$G$1,0))</f>
        <v>34.154999999999994</v>
      </c>
      <c r="M172" s="6">
        <f t="shared" si="6"/>
        <v>68.309999999999988</v>
      </c>
      <c r="N172" t="str">
        <f t="shared" si="7"/>
        <v>Excelsa</v>
      </c>
      <c r="O172" t="str">
        <f t="shared" si="8"/>
        <v>Light</v>
      </c>
      <c r="P172" s="6" t="str">
        <f>_xlfn.XLOOKUP(OrdersTable[[#This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 '!$D173,products!$A$1:$A$49,0),MATCH('orders '!I$1,products!$A$1:$G$1,0))</f>
        <v>Exc</v>
      </c>
      <c r="J173" t="str">
        <f>INDEX(products!$A$1:$G$49,MATCH('orders '!$D173,products!$A$1:$A$49,0),MATCH('orders '!J$1,products!$A$1:$G$1,0))</f>
        <v>M</v>
      </c>
      <c r="K173" s="6">
        <f>INDEX(products!$A$1:$G$49,MATCH('orders '!$D173,products!$A$1:$A$49,0),MATCH('orders '!K$1,products!$A$1:$G$1,0))</f>
        <v>2.5</v>
      </c>
      <c r="L173" s="6">
        <f>INDEX(products!$A$1:$G$49,MATCH('orders '!$D173,products!$A$1:$A$49,0),MATCH('orders '!L$1,products!$A$1:$G$1,0))</f>
        <v>31.624999999999996</v>
      </c>
      <c r="M173" s="6">
        <f t="shared" si="6"/>
        <v>63.249999999999993</v>
      </c>
      <c r="N173" t="str">
        <f t="shared" si="7"/>
        <v>Excelsa</v>
      </c>
      <c r="O173" t="str">
        <f t="shared" si="8"/>
        <v>Medium</v>
      </c>
      <c r="P173" s="6" t="str">
        <f>_xlfn.XLOOKUP(OrdersTable[[#This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 '!$D174,products!$A$1:$A$49,0),MATCH('orders '!I$1,products!$A$1:$G$1,0))</f>
        <v>Exc</v>
      </c>
      <c r="J174" t="str">
        <f>INDEX(products!$A$1:$G$49,MATCH('orders '!$D174,products!$A$1:$A$49,0),MATCH('orders '!J$1,products!$A$1:$G$1,0))</f>
        <v>D</v>
      </c>
      <c r="K174" s="6">
        <f>INDEX(products!$A$1:$G$49,MATCH('orders '!$D174,products!$A$1:$A$49,0),MATCH('orders '!K$1,products!$A$1:$G$1,0))</f>
        <v>0.5</v>
      </c>
      <c r="L174" s="6">
        <f>INDEX(products!$A$1:$G$49,MATCH('orders '!$D174,products!$A$1:$A$49,0),MATCH('orders '!L$1,products!$A$1:$G$1,0))</f>
        <v>7.29</v>
      </c>
      <c r="M174" s="6">
        <f t="shared" si="6"/>
        <v>21.87</v>
      </c>
      <c r="N174" t="str">
        <f t="shared" si="7"/>
        <v>Excelsa</v>
      </c>
      <c r="O174" t="str">
        <f t="shared" si="8"/>
        <v>Dark</v>
      </c>
      <c r="P174" s="6" t="str">
        <f>_xlfn.XLOOKUP(OrdersTable[[#This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 '!$D175,products!$A$1:$A$49,0),MATCH('orders '!I$1,products!$A$1:$G$1,0))</f>
        <v>Rob</v>
      </c>
      <c r="J175" t="str">
        <f>INDEX(products!$A$1:$G$49,MATCH('orders '!$D175,products!$A$1:$A$49,0),MATCH('orders '!J$1,products!$A$1:$G$1,0))</f>
        <v>M</v>
      </c>
      <c r="K175" s="6">
        <f>INDEX(products!$A$1:$G$49,MATCH('orders '!$D175,products!$A$1:$A$49,0),MATCH('orders '!K$1,products!$A$1:$G$1,0))</f>
        <v>2.5</v>
      </c>
      <c r="L175" s="6">
        <f>INDEX(products!$A$1:$G$49,MATCH('orders '!$D175,products!$A$1:$A$49,0),MATCH('orders '!L$1,products!$A$1:$G$1,0))</f>
        <v>22.884999999999998</v>
      </c>
      <c r="M175" s="6">
        <f t="shared" si="6"/>
        <v>91.539999999999992</v>
      </c>
      <c r="N175" t="str">
        <f t="shared" si="7"/>
        <v>Robusta</v>
      </c>
      <c r="O175" t="str">
        <f t="shared" si="8"/>
        <v>Medium</v>
      </c>
      <c r="P175" s="6" t="str">
        <f>_xlfn.XLOOKUP(OrdersTable[[#This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 '!$D176,products!$A$1:$A$49,0),MATCH('orders '!I$1,products!$A$1:$G$1,0))</f>
        <v>Exc</v>
      </c>
      <c r="J176" t="str">
        <f>INDEX(products!$A$1:$G$49,MATCH('orders '!$D176,products!$A$1:$A$49,0),MATCH('orders '!J$1,products!$A$1:$G$1,0))</f>
        <v>L</v>
      </c>
      <c r="K176" s="6">
        <f>INDEX(products!$A$1:$G$49,MATCH('orders '!$D176,products!$A$1:$A$49,0),MATCH('orders '!K$1,products!$A$1:$G$1,0))</f>
        <v>2.5</v>
      </c>
      <c r="L176" s="6">
        <f>INDEX(products!$A$1:$G$49,MATCH('orders '!$D176,products!$A$1:$A$49,0),MATCH('orders '!L$1,products!$A$1:$G$1,0))</f>
        <v>34.154999999999994</v>
      </c>
      <c r="M176" s="6">
        <f t="shared" si="6"/>
        <v>204.92999999999995</v>
      </c>
      <c r="N176" t="str">
        <f t="shared" si="7"/>
        <v>Excelsa</v>
      </c>
      <c r="O176" t="str">
        <f t="shared" si="8"/>
        <v>Light</v>
      </c>
      <c r="P176" s="6" t="str">
        <f>_xlfn.XLOOKUP(OrdersTable[[#This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 '!$D177,products!$A$1:$A$49,0),MATCH('orders '!I$1,products!$A$1:$G$1,0))</f>
        <v>Exc</v>
      </c>
      <c r="J177" t="str">
        <f>INDEX(products!$A$1:$G$49,MATCH('orders '!$D177,products!$A$1:$A$49,0),MATCH('orders '!J$1,products!$A$1:$G$1,0))</f>
        <v>M</v>
      </c>
      <c r="K177" s="6">
        <f>INDEX(products!$A$1:$G$49,MATCH('orders '!$D177,products!$A$1:$A$49,0),MATCH('orders '!K$1,products!$A$1:$G$1,0))</f>
        <v>2.5</v>
      </c>
      <c r="L177" s="6">
        <f>INDEX(products!$A$1:$G$49,MATCH('orders '!$D177,products!$A$1:$A$49,0),MATCH('orders '!L$1,products!$A$1:$G$1,0))</f>
        <v>31.624999999999996</v>
      </c>
      <c r="M177" s="6">
        <f t="shared" si="6"/>
        <v>63.249999999999993</v>
      </c>
      <c r="N177" t="str">
        <f t="shared" si="7"/>
        <v>Excelsa</v>
      </c>
      <c r="O177" t="str">
        <f t="shared" si="8"/>
        <v>Medium</v>
      </c>
      <c r="P177" s="6" t="str">
        <f>_xlfn.XLOOKUP(OrdersTable[[#This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 '!$D178,products!$A$1:$A$49,0),MATCH('orders '!I$1,products!$A$1:$G$1,0))</f>
        <v>Exc</v>
      </c>
      <c r="J178" t="str">
        <f>INDEX(products!$A$1:$G$49,MATCH('orders '!$D178,products!$A$1:$A$49,0),MATCH('orders '!J$1,products!$A$1:$G$1,0))</f>
        <v>L</v>
      </c>
      <c r="K178" s="6">
        <f>INDEX(products!$A$1:$G$49,MATCH('orders '!$D178,products!$A$1:$A$49,0),MATCH('orders '!K$1,products!$A$1:$G$1,0))</f>
        <v>2.5</v>
      </c>
      <c r="L178" s="6">
        <f>INDEX(products!$A$1:$G$49,MATCH('orders '!$D178,products!$A$1:$A$49,0),MATCH('orders '!L$1,products!$A$1:$G$1,0))</f>
        <v>34.154999999999994</v>
      </c>
      <c r="M178" s="6">
        <f t="shared" si="6"/>
        <v>34.154999999999994</v>
      </c>
      <c r="N178" t="str">
        <f t="shared" si="7"/>
        <v>Excelsa</v>
      </c>
      <c r="O178" t="str">
        <f t="shared" si="8"/>
        <v>Light</v>
      </c>
      <c r="P178" s="6" t="str">
        <f>_xlfn.XLOOKUP(OrdersTable[[#This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 '!$D179,products!$A$1:$A$49,0),MATCH('orders '!I$1,products!$A$1:$G$1,0))</f>
        <v>Rob</v>
      </c>
      <c r="J179" t="str">
        <f>INDEX(products!$A$1:$G$49,MATCH('orders '!$D179,products!$A$1:$A$49,0),MATCH('orders '!J$1,products!$A$1:$G$1,0))</f>
        <v>L</v>
      </c>
      <c r="K179" s="6">
        <f>INDEX(products!$A$1:$G$49,MATCH('orders '!$D179,products!$A$1:$A$49,0),MATCH('orders '!K$1,products!$A$1:$G$1,0))</f>
        <v>2.5</v>
      </c>
      <c r="L179" s="6">
        <f>INDEX(products!$A$1:$G$49,MATCH('orders '!$D179,products!$A$1:$A$49,0),MATCH('orders '!L$1,products!$A$1:$G$1,0))</f>
        <v>27.484999999999996</v>
      </c>
      <c r="M179" s="6">
        <f t="shared" si="6"/>
        <v>109.93999999999998</v>
      </c>
      <c r="N179" t="str">
        <f t="shared" si="7"/>
        <v>Robusta</v>
      </c>
      <c r="O179" t="str">
        <f t="shared" si="8"/>
        <v>Light</v>
      </c>
      <c r="P179" s="6" t="str">
        <f>_xlfn.XLOOKUP(OrdersTable[[#This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 '!$D180,products!$A$1:$A$49,0),MATCH('orders '!I$1,products!$A$1:$G$1,0))</f>
        <v>Ara</v>
      </c>
      <c r="J180" t="str">
        <f>INDEX(products!$A$1:$G$49,MATCH('orders '!$D180,products!$A$1:$A$49,0),MATCH('orders '!J$1,products!$A$1:$G$1,0))</f>
        <v>L</v>
      </c>
      <c r="K180" s="6">
        <f>INDEX(products!$A$1:$G$49,MATCH('orders '!$D180,products!$A$1:$A$49,0),MATCH('orders '!K$1,products!$A$1:$G$1,0))</f>
        <v>1</v>
      </c>
      <c r="L180" s="6">
        <f>INDEX(products!$A$1:$G$49,MATCH('orders '!$D180,products!$A$1:$A$49,0),MATCH('orders '!L$1,products!$A$1:$G$1,0))</f>
        <v>12.95</v>
      </c>
      <c r="M180" s="6">
        <f t="shared" si="6"/>
        <v>25.9</v>
      </c>
      <c r="N180" t="str">
        <f t="shared" si="7"/>
        <v>Arabica</v>
      </c>
      <c r="O180" t="str">
        <f t="shared" si="8"/>
        <v>Light</v>
      </c>
      <c r="P180" s="6" t="str">
        <f>_xlfn.XLOOKUP(OrdersTable[[#This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 '!$D181,products!$A$1:$A$49,0),MATCH('orders '!I$1,products!$A$1:$G$1,0))</f>
        <v>Ara</v>
      </c>
      <c r="J181" t="str">
        <f>INDEX(products!$A$1:$G$49,MATCH('orders '!$D181,products!$A$1:$A$49,0),MATCH('orders '!J$1,products!$A$1:$G$1,0))</f>
        <v>D</v>
      </c>
      <c r="K181" s="6">
        <f>INDEX(products!$A$1:$G$49,MATCH('orders '!$D181,products!$A$1:$A$49,0),MATCH('orders '!K$1,products!$A$1:$G$1,0))</f>
        <v>0.2</v>
      </c>
      <c r="L181" s="6">
        <f>INDEX(products!$A$1:$G$49,MATCH('orders '!$D181,products!$A$1:$A$49,0),MATCH('orders '!L$1,products!$A$1:$G$1,0))</f>
        <v>2.9849999999999999</v>
      </c>
      <c r="M181" s="6">
        <f t="shared" si="6"/>
        <v>2.9849999999999999</v>
      </c>
      <c r="N181" t="str">
        <f t="shared" si="7"/>
        <v>Arabica</v>
      </c>
      <c r="O181" t="str">
        <f t="shared" si="8"/>
        <v>Dark</v>
      </c>
      <c r="P181" s="6" t="str">
        <f>_xlfn.XLOOKUP(OrdersTable[[#This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 '!$D182,products!$A$1:$A$49,0),MATCH('orders '!I$1,products!$A$1:$G$1,0))</f>
        <v>Exc</v>
      </c>
      <c r="J182" t="str">
        <f>INDEX(products!$A$1:$G$49,MATCH('orders '!$D182,products!$A$1:$A$49,0),MATCH('orders '!J$1,products!$A$1:$G$1,0))</f>
        <v>L</v>
      </c>
      <c r="K182" s="6">
        <f>INDEX(products!$A$1:$G$49,MATCH('orders '!$D182,products!$A$1:$A$49,0),MATCH('orders '!K$1,products!$A$1:$G$1,0))</f>
        <v>0.2</v>
      </c>
      <c r="L182" s="6">
        <f>INDEX(products!$A$1:$G$49,MATCH('orders '!$D182,products!$A$1:$A$49,0),MATCH('orders '!L$1,products!$A$1:$G$1,0))</f>
        <v>4.4550000000000001</v>
      </c>
      <c r="M182" s="6">
        <f t="shared" si="6"/>
        <v>22.274999999999999</v>
      </c>
      <c r="N182" t="str">
        <f t="shared" si="7"/>
        <v>Excelsa</v>
      </c>
      <c r="O182" t="str">
        <f t="shared" si="8"/>
        <v>Light</v>
      </c>
      <c r="P182" s="6" t="str">
        <f>_xlfn.XLOOKUP(OrdersTable[[#This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 '!$D183,products!$A$1:$A$49,0),MATCH('orders '!I$1,products!$A$1:$G$1,0))</f>
        <v>Ara</v>
      </c>
      <c r="J183" t="str">
        <f>INDEX(products!$A$1:$G$49,MATCH('orders '!$D183,products!$A$1:$A$49,0),MATCH('orders '!J$1,products!$A$1:$G$1,0))</f>
        <v>D</v>
      </c>
      <c r="K183" s="6">
        <f>INDEX(products!$A$1:$G$49,MATCH('orders '!$D183,products!$A$1:$A$49,0),MATCH('orders '!K$1,products!$A$1:$G$1,0))</f>
        <v>0.5</v>
      </c>
      <c r="L183" s="6">
        <f>INDEX(products!$A$1:$G$49,MATCH('orders '!$D183,products!$A$1:$A$49,0),MATCH('orders '!L$1,products!$A$1:$G$1,0))</f>
        <v>5.97</v>
      </c>
      <c r="M183" s="6">
        <f t="shared" si="6"/>
        <v>29.849999999999998</v>
      </c>
      <c r="N183" t="str">
        <f t="shared" si="7"/>
        <v>Arabica</v>
      </c>
      <c r="O183" t="str">
        <f t="shared" si="8"/>
        <v>Dark</v>
      </c>
      <c r="P183" s="6" t="str">
        <f>_xlfn.XLOOKUP(OrdersTable[[#This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 '!$D184,products!$A$1:$A$49,0),MATCH('orders '!I$1,products!$A$1:$G$1,0))</f>
        <v>Rob</v>
      </c>
      <c r="J184" t="str">
        <f>INDEX(products!$A$1:$G$49,MATCH('orders '!$D184,products!$A$1:$A$49,0),MATCH('orders '!J$1,products!$A$1:$G$1,0))</f>
        <v>D</v>
      </c>
      <c r="K184" s="6">
        <f>INDEX(products!$A$1:$G$49,MATCH('orders '!$D184,products!$A$1:$A$49,0),MATCH('orders '!K$1,products!$A$1:$G$1,0))</f>
        <v>0.5</v>
      </c>
      <c r="L184" s="6">
        <f>INDEX(products!$A$1:$G$49,MATCH('orders '!$D184,products!$A$1:$A$49,0),MATCH('orders '!L$1,products!$A$1:$G$1,0))</f>
        <v>5.3699999999999992</v>
      </c>
      <c r="M184" s="6">
        <f t="shared" si="6"/>
        <v>32.22</v>
      </c>
      <c r="N184" t="str">
        <f t="shared" si="7"/>
        <v>Robusta</v>
      </c>
      <c r="O184" t="str">
        <f t="shared" si="8"/>
        <v>Dark</v>
      </c>
      <c r="P184" s="6" t="str">
        <f>_xlfn.XLOOKUP(OrdersTable[[#This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 '!$D185,products!$A$1:$A$49,0),MATCH('orders '!I$1,products!$A$1:$G$1,0))</f>
        <v>Exc</v>
      </c>
      <c r="J185" t="str">
        <f>INDEX(products!$A$1:$G$49,MATCH('orders '!$D185,products!$A$1:$A$49,0),MATCH('orders '!J$1,products!$A$1:$G$1,0))</f>
        <v>M</v>
      </c>
      <c r="K185" s="6">
        <f>INDEX(products!$A$1:$G$49,MATCH('orders '!$D185,products!$A$1:$A$49,0),MATCH('orders '!K$1,products!$A$1:$G$1,0))</f>
        <v>0.2</v>
      </c>
      <c r="L185" s="6">
        <f>INDEX(products!$A$1:$G$49,MATCH('orders '!$D185,products!$A$1:$A$49,0),MATCH('orders '!L$1,products!$A$1:$G$1,0))</f>
        <v>4.125</v>
      </c>
      <c r="M185" s="6">
        <f t="shared" si="6"/>
        <v>8.25</v>
      </c>
      <c r="N185" t="str">
        <f t="shared" si="7"/>
        <v>Excelsa</v>
      </c>
      <c r="O185" t="str">
        <f t="shared" si="8"/>
        <v>Medium</v>
      </c>
      <c r="P185" s="6" t="str">
        <f>_xlfn.XLOOKUP(OrdersTable[[#This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 '!$D186,products!$A$1:$A$49,0),MATCH('orders '!I$1,products!$A$1:$G$1,0))</f>
        <v>Ara</v>
      </c>
      <c r="J186" t="str">
        <f>INDEX(products!$A$1:$G$49,MATCH('orders '!$D186,products!$A$1:$A$49,0),MATCH('orders '!J$1,products!$A$1:$G$1,0))</f>
        <v>L</v>
      </c>
      <c r="K186" s="6">
        <f>INDEX(products!$A$1:$G$49,MATCH('orders '!$D186,products!$A$1:$A$49,0),MATCH('orders '!K$1,products!$A$1:$G$1,0))</f>
        <v>0.5</v>
      </c>
      <c r="L186" s="6">
        <f>INDEX(products!$A$1:$G$49,MATCH('orders '!$D186,products!$A$1:$A$49,0),MATCH('orders '!L$1,products!$A$1:$G$1,0))</f>
        <v>7.77</v>
      </c>
      <c r="M186" s="6">
        <f t="shared" si="6"/>
        <v>31.08</v>
      </c>
      <c r="N186" t="str">
        <f t="shared" si="7"/>
        <v>Arabica</v>
      </c>
      <c r="O186" t="str">
        <f t="shared" si="8"/>
        <v>Light</v>
      </c>
      <c r="P186" s="6" t="str">
        <f>_xlfn.XLOOKUP(OrdersTable[[#This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 '!$D187,products!$A$1:$A$49,0),MATCH('orders '!I$1,products!$A$1:$G$1,0))</f>
        <v>Exc</v>
      </c>
      <c r="J187" t="str">
        <f>INDEX(products!$A$1:$G$49,MATCH('orders '!$D187,products!$A$1:$A$49,0),MATCH('orders '!J$1,products!$A$1:$G$1,0))</f>
        <v>D</v>
      </c>
      <c r="K187" s="6">
        <f>INDEX(products!$A$1:$G$49,MATCH('orders '!$D187,products!$A$1:$A$49,0),MATCH('orders '!K$1,products!$A$1:$G$1,0))</f>
        <v>0.5</v>
      </c>
      <c r="L187" s="6">
        <f>INDEX(products!$A$1:$G$49,MATCH('orders '!$D187,products!$A$1:$A$49,0),MATCH('orders '!L$1,products!$A$1:$G$1,0))</f>
        <v>7.29</v>
      </c>
      <c r="M187" s="6">
        <f t="shared" si="6"/>
        <v>36.450000000000003</v>
      </c>
      <c r="N187" t="str">
        <f t="shared" si="7"/>
        <v>Excelsa</v>
      </c>
      <c r="O187" t="str">
        <f t="shared" si="8"/>
        <v>Dark</v>
      </c>
      <c r="P187" s="6" t="str">
        <f>_xlfn.XLOOKUP(OrdersTable[[#This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 '!$D188,products!$A$1:$A$49,0),MATCH('orders '!I$1,products!$A$1:$G$1,0))</f>
        <v>Rob</v>
      </c>
      <c r="J188" t="str">
        <f>INDEX(products!$A$1:$G$49,MATCH('orders '!$D188,products!$A$1:$A$49,0),MATCH('orders '!J$1,products!$A$1:$G$1,0))</f>
        <v>M</v>
      </c>
      <c r="K188" s="6">
        <f>INDEX(products!$A$1:$G$49,MATCH('orders '!$D188,products!$A$1:$A$49,0),MATCH('orders '!K$1,products!$A$1:$G$1,0))</f>
        <v>2.5</v>
      </c>
      <c r="L188" s="6">
        <f>INDEX(products!$A$1:$G$49,MATCH('orders '!$D188,products!$A$1:$A$49,0),MATCH('orders '!L$1,products!$A$1:$G$1,0))</f>
        <v>22.884999999999998</v>
      </c>
      <c r="M188" s="6">
        <f t="shared" si="6"/>
        <v>68.655000000000001</v>
      </c>
      <c r="N188" t="str">
        <f t="shared" si="7"/>
        <v>Robusta</v>
      </c>
      <c r="O188" t="str">
        <f t="shared" si="8"/>
        <v>Medium</v>
      </c>
      <c r="P188" s="6" t="str">
        <f>_xlfn.XLOOKUP(OrdersTable[[#This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 '!$D189,products!$A$1:$A$49,0),MATCH('orders '!I$1,products!$A$1:$G$1,0))</f>
        <v>Lib</v>
      </c>
      <c r="J189" t="str">
        <f>INDEX(products!$A$1:$G$49,MATCH('orders '!$D189,products!$A$1:$A$49,0),MATCH('orders '!J$1,products!$A$1:$G$1,0))</f>
        <v>M</v>
      </c>
      <c r="K189" s="6">
        <f>INDEX(products!$A$1:$G$49,MATCH('orders '!$D189,products!$A$1:$A$49,0),MATCH('orders '!K$1,products!$A$1:$G$1,0))</f>
        <v>0.5</v>
      </c>
      <c r="L189" s="6">
        <f>INDEX(products!$A$1:$G$49,MATCH('orders '!$D189,products!$A$1:$A$49,0),MATCH('orders '!L$1,products!$A$1:$G$1,0))</f>
        <v>8.73</v>
      </c>
      <c r="M189" s="6">
        <f t="shared" si="6"/>
        <v>43.650000000000006</v>
      </c>
      <c r="N189" t="str">
        <f t="shared" si="7"/>
        <v>Liberia</v>
      </c>
      <c r="O189" t="str">
        <f t="shared" si="8"/>
        <v>Medium</v>
      </c>
      <c r="P189" s="6" t="str">
        <f>_xlfn.XLOOKUP(OrdersTable[[#This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 '!$D190,products!$A$1:$A$49,0),MATCH('orders '!I$1,products!$A$1:$G$1,0))</f>
        <v>Exc</v>
      </c>
      <c r="J190" t="str">
        <f>INDEX(products!$A$1:$G$49,MATCH('orders '!$D190,products!$A$1:$A$49,0),MATCH('orders '!J$1,products!$A$1:$G$1,0))</f>
        <v>L</v>
      </c>
      <c r="K190" s="6">
        <f>INDEX(products!$A$1:$G$49,MATCH('orders '!$D190,products!$A$1:$A$49,0),MATCH('orders '!K$1,products!$A$1:$G$1,0))</f>
        <v>0.2</v>
      </c>
      <c r="L190" s="6">
        <f>INDEX(products!$A$1:$G$49,MATCH('orders '!$D190,products!$A$1:$A$49,0),MATCH('orders '!L$1,products!$A$1:$G$1,0))</f>
        <v>4.4550000000000001</v>
      </c>
      <c r="M190" s="6">
        <f t="shared" si="6"/>
        <v>4.4550000000000001</v>
      </c>
      <c r="N190" t="str">
        <f t="shared" si="7"/>
        <v>Excelsa</v>
      </c>
      <c r="O190" t="str">
        <f t="shared" si="8"/>
        <v>Light</v>
      </c>
      <c r="P190" s="6" t="str">
        <f>_xlfn.XLOOKUP(OrdersTable[[#This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 '!$D191,products!$A$1:$A$49,0),MATCH('orders '!I$1,products!$A$1:$G$1,0))</f>
        <v>Lib</v>
      </c>
      <c r="J191" t="str">
        <f>INDEX(products!$A$1:$G$49,MATCH('orders '!$D191,products!$A$1:$A$49,0),MATCH('orders '!J$1,products!$A$1:$G$1,0))</f>
        <v>M</v>
      </c>
      <c r="K191" s="6">
        <f>INDEX(products!$A$1:$G$49,MATCH('orders '!$D191,products!$A$1:$A$49,0),MATCH('orders '!K$1,products!$A$1:$G$1,0))</f>
        <v>1</v>
      </c>
      <c r="L191" s="6">
        <f>INDEX(products!$A$1:$G$49,MATCH('orders '!$D191,products!$A$1:$A$49,0),MATCH('orders '!L$1,products!$A$1:$G$1,0))</f>
        <v>14.55</v>
      </c>
      <c r="M191" s="6">
        <f t="shared" si="6"/>
        <v>43.650000000000006</v>
      </c>
      <c r="N191" t="str">
        <f t="shared" si="7"/>
        <v>Liberia</v>
      </c>
      <c r="O191" t="str">
        <f t="shared" si="8"/>
        <v>Medium</v>
      </c>
      <c r="P191" s="6" t="str">
        <f>_xlfn.XLOOKUP(OrdersTable[[#This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 '!$D192,products!$A$1:$A$49,0),MATCH('orders '!I$1,products!$A$1:$G$1,0))</f>
        <v>Lib</v>
      </c>
      <c r="J192" t="str">
        <f>INDEX(products!$A$1:$G$49,MATCH('orders '!$D192,products!$A$1:$A$49,0),MATCH('orders '!J$1,products!$A$1:$G$1,0))</f>
        <v>M</v>
      </c>
      <c r="K192" s="6">
        <f>INDEX(products!$A$1:$G$49,MATCH('orders '!$D192,products!$A$1:$A$49,0),MATCH('orders '!K$1,products!$A$1:$G$1,0))</f>
        <v>2.5</v>
      </c>
      <c r="L192" s="6">
        <f>INDEX(products!$A$1:$G$49,MATCH('orders '!$D192,products!$A$1:$A$49,0),MATCH('orders '!L$1,products!$A$1:$G$1,0))</f>
        <v>33.464999999999996</v>
      </c>
      <c r="M192" s="6">
        <f t="shared" si="6"/>
        <v>33.464999999999996</v>
      </c>
      <c r="N192" t="str">
        <f t="shared" si="7"/>
        <v>Liberia</v>
      </c>
      <c r="O192" t="str">
        <f t="shared" si="8"/>
        <v>Medium</v>
      </c>
      <c r="P192" s="6" t="str">
        <f>_xlfn.XLOOKUP(OrdersTable[[#This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 '!$D193,products!$A$1:$A$49,0),MATCH('orders '!I$1,products!$A$1:$G$1,0))</f>
        <v>Lib</v>
      </c>
      <c r="J193" t="str">
        <f>INDEX(products!$A$1:$G$49,MATCH('orders '!$D193,products!$A$1:$A$49,0),MATCH('orders '!J$1,products!$A$1:$G$1,0))</f>
        <v>D</v>
      </c>
      <c r="K193" s="6">
        <f>INDEX(products!$A$1:$G$49,MATCH('orders '!$D193,products!$A$1:$A$49,0),MATCH('orders '!K$1,products!$A$1:$G$1,0))</f>
        <v>0.2</v>
      </c>
      <c r="L193" s="6">
        <f>INDEX(products!$A$1:$G$49,MATCH('orders '!$D193,products!$A$1:$A$49,0),MATCH('orders '!L$1,products!$A$1:$G$1,0))</f>
        <v>3.8849999999999998</v>
      </c>
      <c r="M193" s="6">
        <f t="shared" si="6"/>
        <v>19.424999999999997</v>
      </c>
      <c r="N193" t="str">
        <f t="shared" si="7"/>
        <v>Liberia</v>
      </c>
      <c r="O193" t="str">
        <f t="shared" si="8"/>
        <v>Dark</v>
      </c>
      <c r="P193" s="6" t="str">
        <f>_xlfn.XLOOKUP(OrdersTable[[#This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 '!$D194,products!$A$1:$A$49,0),MATCH('orders '!I$1,products!$A$1:$G$1,0))</f>
        <v>Exc</v>
      </c>
      <c r="J194" t="str">
        <f>INDEX(products!$A$1:$G$49,MATCH('orders '!$D194,products!$A$1:$A$49,0),MATCH('orders '!J$1,products!$A$1:$G$1,0))</f>
        <v>D</v>
      </c>
      <c r="K194" s="6">
        <f>INDEX(products!$A$1:$G$49,MATCH('orders '!$D194,products!$A$1:$A$49,0),MATCH('orders '!K$1,products!$A$1:$G$1,0))</f>
        <v>1</v>
      </c>
      <c r="L194" s="6">
        <f>INDEX(products!$A$1:$G$49,MATCH('orders '!$D194,products!$A$1:$A$49,0),MATCH('orders '!L$1,products!$A$1:$G$1,0))</f>
        <v>12.15</v>
      </c>
      <c r="M194" s="6">
        <f t="shared" si="6"/>
        <v>72.900000000000006</v>
      </c>
      <c r="N194" t="str">
        <f t="shared" si="7"/>
        <v>Excelsa</v>
      </c>
      <c r="O194" t="str">
        <f t="shared" si="8"/>
        <v>Dark</v>
      </c>
      <c r="P194" s="6" t="str">
        <f>_xlfn.XLOOKUP(OrdersTable[[#This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 '!$D195,products!$A$1:$A$49,0),MATCH('orders '!I$1,products!$A$1:$G$1,0))</f>
        <v>Exc</v>
      </c>
      <c r="J195" t="str">
        <f>INDEX(products!$A$1:$G$49,MATCH('orders '!$D195,products!$A$1:$A$49,0),MATCH('orders '!J$1,products!$A$1:$G$1,0))</f>
        <v>L</v>
      </c>
      <c r="K195" s="6">
        <f>INDEX(products!$A$1:$G$49,MATCH('orders '!$D195,products!$A$1:$A$49,0),MATCH('orders '!K$1,products!$A$1:$G$1,0))</f>
        <v>1</v>
      </c>
      <c r="L195" s="6">
        <f>INDEX(products!$A$1:$G$49,MATCH('orders '!$D195,products!$A$1:$A$49,0),MATCH('orders '!L$1,products!$A$1:$G$1,0))</f>
        <v>14.85</v>
      </c>
      <c r="M195" s="6">
        <f t="shared" ref="M195:M258" si="9">L195*E195</f>
        <v>44.55</v>
      </c>
      <c r="N195" t="str">
        <f t="shared" ref="N195:N258" si="10">IF(I195="Rob","Robusta",IF(I195="Exc","Excelsa",IF(I195="Ara","Arabica",IF(I195="Lib","Liberia"))))</f>
        <v>Excelsa</v>
      </c>
      <c r="O195" t="str">
        <f t="shared" ref="O195:O258" si="11">IF(J195="M","Medium",IF(J195="L","Light",IF(J195="D","Dark","")))</f>
        <v>Light</v>
      </c>
      <c r="P195" s="6" t="str">
        <f>_xlfn.XLOOKUP(OrdersTable[[#This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 '!$D196,products!$A$1:$A$49,0),MATCH('orders '!I$1,products!$A$1:$G$1,0))</f>
        <v>Exc</v>
      </c>
      <c r="J196" t="str">
        <f>INDEX(products!$A$1:$G$49,MATCH('orders '!$D196,products!$A$1:$A$49,0),MATCH('orders '!J$1,products!$A$1:$G$1,0))</f>
        <v>D</v>
      </c>
      <c r="K196" s="6">
        <f>INDEX(products!$A$1:$G$49,MATCH('orders '!$D196,products!$A$1:$A$49,0),MATCH('orders '!K$1,products!$A$1:$G$1,0))</f>
        <v>0.5</v>
      </c>
      <c r="L196" s="6">
        <f>INDEX(products!$A$1:$G$49,MATCH('orders '!$D196,products!$A$1:$A$49,0),MATCH('orders '!L$1,products!$A$1:$G$1,0))</f>
        <v>7.29</v>
      </c>
      <c r="M196" s="6">
        <f t="shared" si="9"/>
        <v>36.450000000000003</v>
      </c>
      <c r="N196" t="str">
        <f t="shared" si="10"/>
        <v>Excelsa</v>
      </c>
      <c r="O196" t="str">
        <f t="shared" si="11"/>
        <v>Dark</v>
      </c>
      <c r="P196" s="6" t="str">
        <f>_xlfn.XLOOKUP(OrdersTable[[#This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 '!$D197,products!$A$1:$A$49,0),MATCH('orders '!I$1,products!$A$1:$G$1,0))</f>
        <v>Ara</v>
      </c>
      <c r="J197" t="str">
        <f>INDEX(products!$A$1:$G$49,MATCH('orders '!$D197,products!$A$1:$A$49,0),MATCH('orders '!J$1,products!$A$1:$G$1,0))</f>
        <v>L</v>
      </c>
      <c r="K197" s="6">
        <f>INDEX(products!$A$1:$G$49,MATCH('orders '!$D197,products!$A$1:$A$49,0),MATCH('orders '!K$1,products!$A$1:$G$1,0))</f>
        <v>1</v>
      </c>
      <c r="L197" s="6">
        <f>INDEX(products!$A$1:$G$49,MATCH('orders '!$D197,products!$A$1:$A$49,0),MATCH('orders '!L$1,products!$A$1:$G$1,0))</f>
        <v>12.95</v>
      </c>
      <c r="M197" s="6">
        <f t="shared" si="9"/>
        <v>38.849999999999994</v>
      </c>
      <c r="N197" t="str">
        <f t="shared" si="10"/>
        <v>Arabica</v>
      </c>
      <c r="O197" t="str">
        <f t="shared" si="11"/>
        <v>Light</v>
      </c>
      <c r="P197" s="6" t="str">
        <f>_xlfn.XLOOKUP(OrdersTable[[#This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 '!$D198,products!$A$1:$A$49,0),MATCH('orders '!I$1,products!$A$1:$G$1,0))</f>
        <v>Exc</v>
      </c>
      <c r="J198" t="str">
        <f>INDEX(products!$A$1:$G$49,MATCH('orders '!$D198,products!$A$1:$A$49,0),MATCH('orders '!J$1,products!$A$1:$G$1,0))</f>
        <v>L</v>
      </c>
      <c r="K198" s="6">
        <f>INDEX(products!$A$1:$G$49,MATCH('orders '!$D198,products!$A$1:$A$49,0),MATCH('orders '!K$1,products!$A$1:$G$1,0))</f>
        <v>0.5</v>
      </c>
      <c r="L198" s="6">
        <f>INDEX(products!$A$1:$G$49,MATCH('orders '!$D198,products!$A$1:$A$49,0),MATCH('orders '!L$1,products!$A$1:$G$1,0))</f>
        <v>8.91</v>
      </c>
      <c r="M198" s="6">
        <f t="shared" si="9"/>
        <v>53.46</v>
      </c>
      <c r="N198" t="str">
        <f t="shared" si="10"/>
        <v>Excelsa</v>
      </c>
      <c r="O198" t="str">
        <f t="shared" si="11"/>
        <v>Light</v>
      </c>
      <c r="P198" s="6" t="str">
        <f>_xlfn.XLOOKUP(OrdersTable[[#This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 '!$D199,products!$A$1:$A$49,0),MATCH('orders '!I$1,products!$A$1:$G$1,0))</f>
        <v>Lib</v>
      </c>
      <c r="J199" t="str">
        <f>INDEX(products!$A$1:$G$49,MATCH('orders '!$D199,products!$A$1:$A$49,0),MATCH('orders '!J$1,products!$A$1:$G$1,0))</f>
        <v>D</v>
      </c>
      <c r="K199" s="6">
        <f>INDEX(products!$A$1:$G$49,MATCH('orders '!$D199,products!$A$1:$A$49,0),MATCH('orders '!K$1,products!$A$1:$G$1,0))</f>
        <v>2.5</v>
      </c>
      <c r="L199" s="6">
        <f>INDEX(products!$A$1:$G$49,MATCH('orders '!$D199,products!$A$1:$A$49,0),MATCH('orders '!L$1,products!$A$1:$G$1,0))</f>
        <v>29.784999999999997</v>
      </c>
      <c r="M199" s="6">
        <f t="shared" si="9"/>
        <v>59.569999999999993</v>
      </c>
      <c r="N199" t="str">
        <f t="shared" si="10"/>
        <v>Liberia</v>
      </c>
      <c r="O199" t="str">
        <f t="shared" si="11"/>
        <v>Dark</v>
      </c>
      <c r="P199" s="6" t="str">
        <f>_xlfn.XLOOKUP(OrdersTable[[#This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 '!$D200,products!$A$1:$A$49,0),MATCH('orders '!I$1,products!$A$1:$G$1,0))</f>
        <v>Lib</v>
      </c>
      <c r="J200" t="str">
        <f>INDEX(products!$A$1:$G$49,MATCH('orders '!$D200,products!$A$1:$A$49,0),MATCH('orders '!J$1,products!$A$1:$G$1,0))</f>
        <v>D</v>
      </c>
      <c r="K200" s="6">
        <f>INDEX(products!$A$1:$G$49,MATCH('orders '!$D200,products!$A$1:$A$49,0),MATCH('orders '!K$1,products!$A$1:$G$1,0))</f>
        <v>2.5</v>
      </c>
      <c r="L200" s="6">
        <f>INDEX(products!$A$1:$G$49,MATCH('orders '!$D200,products!$A$1:$A$49,0),MATCH('orders '!L$1,products!$A$1:$G$1,0))</f>
        <v>29.784999999999997</v>
      </c>
      <c r="M200" s="6">
        <f t="shared" si="9"/>
        <v>89.35499999999999</v>
      </c>
      <c r="N200" t="str">
        <f t="shared" si="10"/>
        <v>Liberia</v>
      </c>
      <c r="O200" t="str">
        <f t="shared" si="11"/>
        <v>Dark</v>
      </c>
      <c r="P200" s="6" t="str">
        <f>_xlfn.XLOOKUP(OrdersTable[[#This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 '!$D201,products!$A$1:$A$49,0),MATCH('orders '!I$1,products!$A$1:$G$1,0))</f>
        <v>Lib</v>
      </c>
      <c r="J201" t="str">
        <f>INDEX(products!$A$1:$G$49,MATCH('orders '!$D201,products!$A$1:$A$49,0),MATCH('orders '!J$1,products!$A$1:$G$1,0))</f>
        <v>L</v>
      </c>
      <c r="K201" s="6">
        <f>INDEX(products!$A$1:$G$49,MATCH('orders '!$D201,products!$A$1:$A$49,0),MATCH('orders '!K$1,products!$A$1:$G$1,0))</f>
        <v>0.5</v>
      </c>
      <c r="L201" s="6">
        <f>INDEX(products!$A$1:$G$49,MATCH('orders '!$D201,products!$A$1:$A$49,0),MATCH('orders '!L$1,products!$A$1:$G$1,0))</f>
        <v>9.51</v>
      </c>
      <c r="M201" s="6">
        <f t="shared" si="9"/>
        <v>38.04</v>
      </c>
      <c r="N201" t="str">
        <f t="shared" si="10"/>
        <v>Liberia</v>
      </c>
      <c r="O201" t="str">
        <f t="shared" si="11"/>
        <v>Light</v>
      </c>
      <c r="P201" s="6" t="str">
        <f>_xlfn.XLOOKUP(OrdersTable[[#This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 '!$D202,products!$A$1:$A$49,0),MATCH('orders '!I$1,products!$A$1:$G$1,0))</f>
        <v>Exc</v>
      </c>
      <c r="J202" t="str">
        <f>INDEX(products!$A$1:$G$49,MATCH('orders '!$D202,products!$A$1:$A$49,0),MATCH('orders '!J$1,products!$A$1:$G$1,0))</f>
        <v>M</v>
      </c>
      <c r="K202" s="6">
        <f>INDEX(products!$A$1:$G$49,MATCH('orders '!$D202,products!$A$1:$A$49,0),MATCH('orders '!K$1,products!$A$1:$G$1,0))</f>
        <v>1</v>
      </c>
      <c r="L202" s="6">
        <f>INDEX(products!$A$1:$G$49,MATCH('orders '!$D202,products!$A$1:$A$49,0),MATCH('orders '!L$1,products!$A$1:$G$1,0))</f>
        <v>13.75</v>
      </c>
      <c r="M202" s="6">
        <f t="shared" si="9"/>
        <v>41.25</v>
      </c>
      <c r="N202" t="str">
        <f t="shared" si="10"/>
        <v>Excelsa</v>
      </c>
      <c r="O202" t="str">
        <f t="shared" si="11"/>
        <v>Medium</v>
      </c>
      <c r="P202" s="6" t="str">
        <f>_xlfn.XLOOKUP(OrdersTable[[#This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 '!$D203,products!$A$1:$A$49,0),MATCH('orders '!I$1,products!$A$1:$G$1,0))</f>
        <v>Lib</v>
      </c>
      <c r="J203" t="str">
        <f>INDEX(products!$A$1:$G$49,MATCH('orders '!$D203,products!$A$1:$A$49,0),MATCH('orders '!J$1,products!$A$1:$G$1,0))</f>
        <v>L</v>
      </c>
      <c r="K203" s="6">
        <f>INDEX(products!$A$1:$G$49,MATCH('orders '!$D203,products!$A$1:$A$49,0),MATCH('orders '!K$1,products!$A$1:$G$1,0))</f>
        <v>0.5</v>
      </c>
      <c r="L203" s="6">
        <f>INDEX(products!$A$1:$G$49,MATCH('orders '!$D203,products!$A$1:$A$49,0),MATCH('orders '!L$1,products!$A$1:$G$1,0))</f>
        <v>9.51</v>
      </c>
      <c r="M203" s="6">
        <f t="shared" si="9"/>
        <v>57.06</v>
      </c>
      <c r="N203" t="str">
        <f t="shared" si="10"/>
        <v>Liberia</v>
      </c>
      <c r="O203" t="str">
        <f t="shared" si="11"/>
        <v>Light</v>
      </c>
      <c r="P203" s="6" t="str">
        <f>_xlfn.XLOOKUP(OrdersTable[[#This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 '!$D204,products!$A$1:$A$49,0),MATCH('orders '!I$1,products!$A$1:$G$1,0))</f>
        <v>Lib</v>
      </c>
      <c r="J204" t="str">
        <f>INDEX(products!$A$1:$G$49,MATCH('orders '!$D204,products!$A$1:$A$49,0),MATCH('orders '!J$1,products!$A$1:$G$1,0))</f>
        <v>D</v>
      </c>
      <c r="K204" s="6">
        <f>INDEX(products!$A$1:$G$49,MATCH('orders '!$D204,products!$A$1:$A$49,0),MATCH('orders '!K$1,products!$A$1:$G$1,0))</f>
        <v>2.5</v>
      </c>
      <c r="L204" s="6">
        <f>INDEX(products!$A$1:$G$49,MATCH('orders '!$D204,products!$A$1:$A$49,0),MATCH('orders '!L$1,products!$A$1:$G$1,0))</f>
        <v>29.784999999999997</v>
      </c>
      <c r="M204" s="6">
        <f t="shared" si="9"/>
        <v>178.70999999999998</v>
      </c>
      <c r="N204" t="str">
        <f t="shared" si="10"/>
        <v>Liberia</v>
      </c>
      <c r="O204" t="str">
        <f t="shared" si="11"/>
        <v>Dark</v>
      </c>
      <c r="P204" s="6" t="str">
        <f>_xlfn.XLOOKUP(OrdersTable[[#This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 '!$D205,products!$A$1:$A$49,0),MATCH('orders '!I$1,products!$A$1:$G$1,0))</f>
        <v>Lib</v>
      </c>
      <c r="J205" t="str">
        <f>INDEX(products!$A$1:$G$49,MATCH('orders '!$D205,products!$A$1:$A$49,0),MATCH('orders '!J$1,products!$A$1:$G$1,0))</f>
        <v>L</v>
      </c>
      <c r="K205" s="6">
        <f>INDEX(products!$A$1:$G$49,MATCH('orders '!$D205,products!$A$1:$A$49,0),MATCH('orders '!K$1,products!$A$1:$G$1,0))</f>
        <v>0.2</v>
      </c>
      <c r="L205" s="6">
        <f>INDEX(products!$A$1:$G$49,MATCH('orders '!$D205,products!$A$1:$A$49,0),MATCH('orders '!L$1,products!$A$1:$G$1,0))</f>
        <v>4.7549999999999999</v>
      </c>
      <c r="M205" s="6">
        <f t="shared" si="9"/>
        <v>4.7549999999999999</v>
      </c>
      <c r="N205" t="str">
        <f t="shared" si="10"/>
        <v>Liberia</v>
      </c>
      <c r="O205" t="str">
        <f t="shared" si="11"/>
        <v>Light</v>
      </c>
      <c r="P205" s="6" t="str">
        <f>_xlfn.XLOOKUP(OrdersTable[[#This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 '!$D206,products!$A$1:$A$49,0),MATCH('orders '!I$1,products!$A$1:$G$1,0))</f>
        <v>Exc</v>
      </c>
      <c r="J206" t="str">
        <f>INDEX(products!$A$1:$G$49,MATCH('orders '!$D206,products!$A$1:$A$49,0),MATCH('orders '!J$1,products!$A$1:$G$1,0))</f>
        <v>M</v>
      </c>
      <c r="K206" s="6">
        <f>INDEX(products!$A$1:$G$49,MATCH('orders '!$D206,products!$A$1:$A$49,0),MATCH('orders '!K$1,products!$A$1:$G$1,0))</f>
        <v>1</v>
      </c>
      <c r="L206" s="6">
        <f>INDEX(products!$A$1:$G$49,MATCH('orders '!$D206,products!$A$1:$A$49,0),MATCH('orders '!L$1,products!$A$1:$G$1,0))</f>
        <v>13.75</v>
      </c>
      <c r="M206" s="6">
        <f t="shared" si="9"/>
        <v>82.5</v>
      </c>
      <c r="N206" t="str">
        <f t="shared" si="10"/>
        <v>Excelsa</v>
      </c>
      <c r="O206" t="str">
        <f t="shared" si="11"/>
        <v>Medium</v>
      </c>
      <c r="P206" s="6" t="str">
        <f>_xlfn.XLOOKUP(OrdersTable[[#This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 '!$D207,products!$A$1:$A$49,0),MATCH('orders '!I$1,products!$A$1:$G$1,0))</f>
        <v>Rob</v>
      </c>
      <c r="J207" t="str">
        <f>INDEX(products!$A$1:$G$49,MATCH('orders '!$D207,products!$A$1:$A$49,0),MATCH('orders '!J$1,products!$A$1:$G$1,0))</f>
        <v>D</v>
      </c>
      <c r="K207" s="6">
        <f>INDEX(products!$A$1:$G$49,MATCH('orders '!$D207,products!$A$1:$A$49,0),MATCH('orders '!K$1,products!$A$1:$G$1,0))</f>
        <v>0.2</v>
      </c>
      <c r="L207" s="6">
        <f>INDEX(products!$A$1:$G$49,MATCH('orders '!$D207,products!$A$1:$A$49,0),MATCH('orders '!L$1,products!$A$1:$G$1,0))</f>
        <v>2.6849999999999996</v>
      </c>
      <c r="M207" s="6">
        <f t="shared" si="9"/>
        <v>8.0549999999999997</v>
      </c>
      <c r="N207" t="str">
        <f t="shared" si="10"/>
        <v>Robusta</v>
      </c>
      <c r="O207" t="str">
        <f t="shared" si="11"/>
        <v>Dark</v>
      </c>
      <c r="P207" s="6" t="str">
        <f>_xlfn.XLOOKUP(OrdersTable[[#This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 '!$D208,products!$A$1:$A$49,0),MATCH('orders '!I$1,products!$A$1:$G$1,0))</f>
        <v>Ara</v>
      </c>
      <c r="J208" t="str">
        <f>INDEX(products!$A$1:$G$49,MATCH('orders '!$D208,products!$A$1:$A$49,0),MATCH('orders '!J$1,products!$A$1:$G$1,0))</f>
        <v>M</v>
      </c>
      <c r="K208" s="6">
        <f>INDEX(products!$A$1:$G$49,MATCH('orders '!$D208,products!$A$1:$A$49,0),MATCH('orders '!K$1,products!$A$1:$G$1,0))</f>
        <v>1</v>
      </c>
      <c r="L208" s="6">
        <f>INDEX(products!$A$1:$G$49,MATCH('orders '!$D208,products!$A$1:$A$49,0),MATCH('orders '!L$1,products!$A$1:$G$1,0))</f>
        <v>11.25</v>
      </c>
      <c r="M208" s="6">
        <f t="shared" si="9"/>
        <v>22.5</v>
      </c>
      <c r="N208" t="str">
        <f t="shared" si="10"/>
        <v>Arabica</v>
      </c>
      <c r="O208" t="str">
        <f t="shared" si="11"/>
        <v>Medium</v>
      </c>
      <c r="P208" s="6" t="str">
        <f>_xlfn.XLOOKUP(OrdersTable[[#This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 '!$D209,products!$A$1:$A$49,0),MATCH('orders '!I$1,products!$A$1:$G$1,0))</f>
        <v>Ara</v>
      </c>
      <c r="J209" t="str">
        <f>INDEX(products!$A$1:$G$49,MATCH('orders '!$D209,products!$A$1:$A$49,0),MATCH('orders '!J$1,products!$A$1:$G$1,0))</f>
        <v>M</v>
      </c>
      <c r="K209" s="6">
        <f>INDEX(products!$A$1:$G$49,MATCH('orders '!$D209,products!$A$1:$A$49,0),MATCH('orders '!K$1,products!$A$1:$G$1,0))</f>
        <v>0.5</v>
      </c>
      <c r="L209" s="6">
        <f>INDEX(products!$A$1:$G$49,MATCH('orders '!$D209,products!$A$1:$A$49,0),MATCH('orders '!L$1,products!$A$1:$G$1,0))</f>
        <v>6.75</v>
      </c>
      <c r="M209" s="6">
        <f t="shared" si="9"/>
        <v>40.5</v>
      </c>
      <c r="N209" t="str">
        <f t="shared" si="10"/>
        <v>Arabica</v>
      </c>
      <c r="O209" t="str">
        <f t="shared" si="11"/>
        <v>Medium</v>
      </c>
      <c r="P209" s="6" t="str">
        <f>_xlfn.XLOOKUP(OrdersTable[[#This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 '!$D210,products!$A$1:$A$49,0),MATCH('orders '!I$1,products!$A$1:$G$1,0))</f>
        <v>Exc</v>
      </c>
      <c r="J210" t="str">
        <f>INDEX(products!$A$1:$G$49,MATCH('orders '!$D210,products!$A$1:$A$49,0),MATCH('orders '!J$1,products!$A$1:$G$1,0))</f>
        <v>D</v>
      </c>
      <c r="K210" s="6">
        <f>INDEX(products!$A$1:$G$49,MATCH('orders '!$D210,products!$A$1:$A$49,0),MATCH('orders '!K$1,products!$A$1:$G$1,0))</f>
        <v>0.5</v>
      </c>
      <c r="L210" s="6">
        <f>INDEX(products!$A$1:$G$49,MATCH('orders '!$D210,products!$A$1:$A$49,0),MATCH('orders '!L$1,products!$A$1:$G$1,0))</f>
        <v>7.29</v>
      </c>
      <c r="M210" s="6">
        <f t="shared" si="9"/>
        <v>29.16</v>
      </c>
      <c r="N210" t="str">
        <f t="shared" si="10"/>
        <v>Excelsa</v>
      </c>
      <c r="O210" t="str">
        <f t="shared" si="11"/>
        <v>Dark</v>
      </c>
      <c r="P210" s="6" t="str">
        <f>_xlfn.XLOOKUP(OrdersTable[[#This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 '!$D211,products!$A$1:$A$49,0),MATCH('orders '!I$1,products!$A$1:$G$1,0))</f>
        <v>Ara</v>
      </c>
      <c r="J211" t="str">
        <f>INDEX(products!$A$1:$G$49,MATCH('orders '!$D211,products!$A$1:$A$49,0),MATCH('orders '!J$1,products!$A$1:$G$1,0))</f>
        <v>M</v>
      </c>
      <c r="K211" s="6">
        <f>INDEX(products!$A$1:$G$49,MATCH('orders '!$D211,products!$A$1:$A$49,0),MATCH('orders '!K$1,products!$A$1:$G$1,0))</f>
        <v>0.5</v>
      </c>
      <c r="L211" s="6">
        <f>INDEX(products!$A$1:$G$49,MATCH('orders '!$D211,products!$A$1:$A$49,0),MATCH('orders '!L$1,products!$A$1:$G$1,0))</f>
        <v>6.75</v>
      </c>
      <c r="M211" s="6">
        <f t="shared" si="9"/>
        <v>6.75</v>
      </c>
      <c r="N211" t="str">
        <f t="shared" si="10"/>
        <v>Arabica</v>
      </c>
      <c r="O211" t="str">
        <f t="shared" si="11"/>
        <v>Medium</v>
      </c>
      <c r="P211" s="6" t="str">
        <f>_xlfn.XLOOKUP(OrdersTable[[#This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 '!$D212,products!$A$1:$A$49,0),MATCH('orders '!I$1,products!$A$1:$G$1,0))</f>
        <v>Lib</v>
      </c>
      <c r="J212" t="str">
        <f>INDEX(products!$A$1:$G$49,MATCH('orders '!$D212,products!$A$1:$A$49,0),MATCH('orders '!J$1,products!$A$1:$G$1,0))</f>
        <v>D</v>
      </c>
      <c r="K212" s="6">
        <f>INDEX(products!$A$1:$G$49,MATCH('orders '!$D212,products!$A$1:$A$49,0),MATCH('orders '!K$1,products!$A$1:$G$1,0))</f>
        <v>1</v>
      </c>
      <c r="L212" s="6">
        <f>INDEX(products!$A$1:$G$49,MATCH('orders '!$D212,products!$A$1:$A$49,0),MATCH('orders '!L$1,products!$A$1:$G$1,0))</f>
        <v>12.95</v>
      </c>
      <c r="M212" s="6">
        <f t="shared" si="9"/>
        <v>51.8</v>
      </c>
      <c r="N212" t="str">
        <f t="shared" si="10"/>
        <v>Liberia</v>
      </c>
      <c r="O212" t="str">
        <f t="shared" si="11"/>
        <v>Dark</v>
      </c>
      <c r="P212" s="6" t="str">
        <f>_xlfn.XLOOKUP(OrdersTable[[#This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 '!$D213,products!$A$1:$A$49,0),MATCH('orders '!I$1,products!$A$1:$G$1,0))</f>
        <v>Exc</v>
      </c>
      <c r="J213" t="str">
        <f>INDEX(products!$A$1:$G$49,MATCH('orders '!$D213,products!$A$1:$A$49,0),MATCH('orders '!J$1,products!$A$1:$G$1,0))</f>
        <v>L</v>
      </c>
      <c r="K213" s="6">
        <f>INDEX(products!$A$1:$G$49,MATCH('orders '!$D213,products!$A$1:$A$49,0),MATCH('orders '!K$1,products!$A$1:$G$1,0))</f>
        <v>0.5</v>
      </c>
      <c r="L213" s="6">
        <f>INDEX(products!$A$1:$G$49,MATCH('orders '!$D213,products!$A$1:$A$49,0),MATCH('orders '!L$1,products!$A$1:$G$1,0))</f>
        <v>8.91</v>
      </c>
      <c r="M213" s="6">
        <f t="shared" si="9"/>
        <v>53.46</v>
      </c>
      <c r="N213" t="str">
        <f t="shared" si="10"/>
        <v>Excelsa</v>
      </c>
      <c r="O213" t="str">
        <f t="shared" si="11"/>
        <v>Light</v>
      </c>
      <c r="P213" s="6" t="str">
        <f>_xlfn.XLOOKUP(OrdersTable[[#This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 '!$D214,products!$A$1:$A$49,0),MATCH('orders '!I$1,products!$A$1:$G$1,0))</f>
        <v>Exc</v>
      </c>
      <c r="J214" t="str">
        <f>INDEX(products!$A$1:$G$49,MATCH('orders '!$D214,products!$A$1:$A$49,0),MATCH('orders '!J$1,products!$A$1:$G$1,0))</f>
        <v>D</v>
      </c>
      <c r="K214" s="6">
        <f>INDEX(products!$A$1:$G$49,MATCH('orders '!$D214,products!$A$1:$A$49,0),MATCH('orders '!K$1,products!$A$1:$G$1,0))</f>
        <v>0.2</v>
      </c>
      <c r="L214" s="6">
        <f>INDEX(products!$A$1:$G$49,MATCH('orders '!$D214,products!$A$1:$A$49,0),MATCH('orders '!L$1,products!$A$1:$G$1,0))</f>
        <v>3.645</v>
      </c>
      <c r="M214" s="6">
        <f t="shared" si="9"/>
        <v>14.58</v>
      </c>
      <c r="N214" t="str">
        <f t="shared" si="10"/>
        <v>Excelsa</v>
      </c>
      <c r="O214" t="str">
        <f t="shared" si="11"/>
        <v>Dark</v>
      </c>
      <c r="P214" s="6" t="str">
        <f>_xlfn.XLOOKUP(OrdersTable[[#This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 '!$D215,products!$A$1:$A$49,0),MATCH('orders '!I$1,products!$A$1:$G$1,0))</f>
        <v>Rob</v>
      </c>
      <c r="J215" t="str">
        <f>INDEX(products!$A$1:$G$49,MATCH('orders '!$D215,products!$A$1:$A$49,0),MATCH('orders '!J$1,products!$A$1:$G$1,0))</f>
        <v>D</v>
      </c>
      <c r="K215" s="6">
        <f>INDEX(products!$A$1:$G$49,MATCH('orders '!$D215,products!$A$1:$A$49,0),MATCH('orders '!K$1,products!$A$1:$G$1,0))</f>
        <v>2.5</v>
      </c>
      <c r="L215" s="6">
        <f>INDEX(products!$A$1:$G$49,MATCH('orders '!$D215,products!$A$1:$A$49,0),MATCH('orders '!L$1,products!$A$1:$G$1,0))</f>
        <v>20.584999999999997</v>
      </c>
      <c r="M215" s="6">
        <f t="shared" si="9"/>
        <v>20.584999999999997</v>
      </c>
      <c r="N215" t="str">
        <f t="shared" si="10"/>
        <v>Robusta</v>
      </c>
      <c r="O215" t="str">
        <f t="shared" si="11"/>
        <v>Dark</v>
      </c>
      <c r="P215" s="6" t="str">
        <f>_xlfn.XLOOKUP(OrdersTable[[#This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 '!$D216,products!$A$1:$A$49,0),MATCH('orders '!I$1,products!$A$1:$G$1,0))</f>
        <v>Lib</v>
      </c>
      <c r="J216" t="str">
        <f>INDEX(products!$A$1:$G$49,MATCH('orders '!$D216,products!$A$1:$A$49,0),MATCH('orders '!J$1,products!$A$1:$G$1,0))</f>
        <v>L</v>
      </c>
      <c r="K216" s="6">
        <f>INDEX(products!$A$1:$G$49,MATCH('orders '!$D216,products!$A$1:$A$49,0),MATCH('orders '!K$1,products!$A$1:$G$1,0))</f>
        <v>1</v>
      </c>
      <c r="L216" s="6">
        <f>INDEX(products!$A$1:$G$49,MATCH('orders '!$D216,products!$A$1:$A$49,0),MATCH('orders '!L$1,products!$A$1:$G$1,0))</f>
        <v>15.85</v>
      </c>
      <c r="M216" s="6">
        <f t="shared" si="9"/>
        <v>31.7</v>
      </c>
      <c r="N216" t="str">
        <f t="shared" si="10"/>
        <v>Liberia</v>
      </c>
      <c r="O216" t="str">
        <f t="shared" si="11"/>
        <v>Light</v>
      </c>
      <c r="P216" s="6" t="str">
        <f>_xlfn.XLOOKUP(OrdersTable[[#This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 '!$D217,products!$A$1:$A$49,0),MATCH('orders '!I$1,products!$A$1:$G$1,0))</f>
        <v>Lib</v>
      </c>
      <c r="J217" t="str">
        <f>INDEX(products!$A$1:$G$49,MATCH('orders '!$D217,products!$A$1:$A$49,0),MATCH('orders '!J$1,products!$A$1:$G$1,0))</f>
        <v>D</v>
      </c>
      <c r="K217" s="6">
        <f>INDEX(products!$A$1:$G$49,MATCH('orders '!$D217,products!$A$1:$A$49,0),MATCH('orders '!K$1,products!$A$1:$G$1,0))</f>
        <v>0.2</v>
      </c>
      <c r="L217" s="6">
        <f>INDEX(products!$A$1:$G$49,MATCH('orders '!$D217,products!$A$1:$A$49,0),MATCH('orders '!L$1,products!$A$1:$G$1,0))</f>
        <v>3.8849999999999998</v>
      </c>
      <c r="M217" s="6">
        <f t="shared" si="9"/>
        <v>23.31</v>
      </c>
      <c r="N217" t="str">
        <f t="shared" si="10"/>
        <v>Liberia</v>
      </c>
      <c r="O217" t="str">
        <f t="shared" si="11"/>
        <v>Dark</v>
      </c>
      <c r="P217" s="6" t="str">
        <f>_xlfn.XLOOKUP(OrdersTable[[#This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 '!$D218,products!$A$1:$A$49,0),MATCH('orders '!I$1,products!$A$1:$G$1,0))</f>
        <v>Lib</v>
      </c>
      <c r="J218" t="str">
        <f>INDEX(products!$A$1:$G$49,MATCH('orders '!$D218,products!$A$1:$A$49,0),MATCH('orders '!J$1,products!$A$1:$G$1,0))</f>
        <v>M</v>
      </c>
      <c r="K218" s="6">
        <f>INDEX(products!$A$1:$G$49,MATCH('orders '!$D218,products!$A$1:$A$49,0),MATCH('orders '!K$1,products!$A$1:$G$1,0))</f>
        <v>1</v>
      </c>
      <c r="L218" s="6">
        <f>INDEX(products!$A$1:$G$49,MATCH('orders '!$D218,products!$A$1:$A$49,0),MATCH('orders '!L$1,products!$A$1:$G$1,0))</f>
        <v>14.55</v>
      </c>
      <c r="M218" s="6">
        <f t="shared" si="9"/>
        <v>58.2</v>
      </c>
      <c r="N218" t="str">
        <f t="shared" si="10"/>
        <v>Liberia</v>
      </c>
      <c r="O218" t="str">
        <f t="shared" si="11"/>
        <v>Medium</v>
      </c>
      <c r="P218" s="6" t="str">
        <f>_xlfn.XLOOKUP(OrdersTable[[#This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 '!$D219,products!$A$1:$A$49,0),MATCH('orders '!I$1,products!$A$1:$G$1,0))</f>
        <v>Exc</v>
      </c>
      <c r="J219" t="str">
        <f>INDEX(products!$A$1:$G$49,MATCH('orders '!$D219,products!$A$1:$A$49,0),MATCH('orders '!J$1,products!$A$1:$G$1,0))</f>
        <v>L</v>
      </c>
      <c r="K219" s="6">
        <f>INDEX(products!$A$1:$G$49,MATCH('orders '!$D219,products!$A$1:$A$49,0),MATCH('orders '!K$1,products!$A$1:$G$1,0))</f>
        <v>0.5</v>
      </c>
      <c r="L219" s="6">
        <f>INDEX(products!$A$1:$G$49,MATCH('orders '!$D219,products!$A$1:$A$49,0),MATCH('orders '!L$1,products!$A$1:$G$1,0))</f>
        <v>8.91</v>
      </c>
      <c r="M219" s="6">
        <f t="shared" si="9"/>
        <v>35.64</v>
      </c>
      <c r="N219" t="str">
        <f t="shared" si="10"/>
        <v>Excelsa</v>
      </c>
      <c r="O219" t="str">
        <f t="shared" si="11"/>
        <v>Light</v>
      </c>
      <c r="P219" s="6" t="str">
        <f>_xlfn.XLOOKUP(OrdersTable[[#This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 '!$D220,products!$A$1:$A$49,0),MATCH('orders '!I$1,products!$A$1:$G$1,0))</f>
        <v>Ara</v>
      </c>
      <c r="J220" t="str">
        <f>INDEX(products!$A$1:$G$49,MATCH('orders '!$D220,products!$A$1:$A$49,0),MATCH('orders '!J$1,products!$A$1:$G$1,0))</f>
        <v>M</v>
      </c>
      <c r="K220" s="6">
        <f>INDEX(products!$A$1:$G$49,MATCH('orders '!$D220,products!$A$1:$A$49,0),MATCH('orders '!K$1,products!$A$1:$G$1,0))</f>
        <v>1</v>
      </c>
      <c r="L220" s="6">
        <f>INDEX(products!$A$1:$G$49,MATCH('orders '!$D220,products!$A$1:$A$49,0),MATCH('orders '!L$1,products!$A$1:$G$1,0))</f>
        <v>11.25</v>
      </c>
      <c r="M220" s="6">
        <f t="shared" si="9"/>
        <v>56.25</v>
      </c>
      <c r="N220" t="str">
        <f t="shared" si="10"/>
        <v>Arabica</v>
      </c>
      <c r="O220" t="str">
        <f t="shared" si="11"/>
        <v>Medium</v>
      </c>
      <c r="P220" s="6" t="str">
        <f>_xlfn.XLOOKUP(OrdersTable[[#This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 '!$D221,products!$A$1:$A$49,0),MATCH('orders '!I$1,products!$A$1:$G$1,0))</f>
        <v>Rob</v>
      </c>
      <c r="J221" t="str">
        <f>INDEX(products!$A$1:$G$49,MATCH('orders '!$D221,products!$A$1:$A$49,0),MATCH('orders '!J$1,products!$A$1:$G$1,0))</f>
        <v>L</v>
      </c>
      <c r="K221" s="6">
        <f>INDEX(products!$A$1:$G$49,MATCH('orders '!$D221,products!$A$1:$A$49,0),MATCH('orders '!K$1,products!$A$1:$G$1,0))</f>
        <v>0.2</v>
      </c>
      <c r="L221" s="6">
        <f>INDEX(products!$A$1:$G$49,MATCH('orders '!$D221,products!$A$1:$A$49,0),MATCH('orders '!L$1,products!$A$1:$G$1,0))</f>
        <v>3.5849999999999995</v>
      </c>
      <c r="M221" s="6">
        <f t="shared" si="9"/>
        <v>10.754999999999999</v>
      </c>
      <c r="N221" t="str">
        <f t="shared" si="10"/>
        <v>Robusta</v>
      </c>
      <c r="O221" t="str">
        <f t="shared" si="11"/>
        <v>Light</v>
      </c>
      <c r="P221" s="6" t="str">
        <f>_xlfn.XLOOKUP(OrdersTable[[#This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 '!$D222,products!$A$1:$A$49,0),MATCH('orders '!I$1,products!$A$1:$G$1,0))</f>
        <v>Rob</v>
      </c>
      <c r="J222" t="str">
        <f>INDEX(products!$A$1:$G$49,MATCH('orders '!$D222,products!$A$1:$A$49,0),MATCH('orders '!J$1,products!$A$1:$G$1,0))</f>
        <v>M</v>
      </c>
      <c r="K222" s="6">
        <f>INDEX(products!$A$1:$G$49,MATCH('orders '!$D222,products!$A$1:$A$49,0),MATCH('orders '!K$1,products!$A$1:$G$1,0))</f>
        <v>0.2</v>
      </c>
      <c r="L222" s="6">
        <f>INDEX(products!$A$1:$G$49,MATCH('orders '!$D222,products!$A$1:$A$49,0),MATCH('orders '!L$1,products!$A$1:$G$1,0))</f>
        <v>2.9849999999999999</v>
      </c>
      <c r="M222" s="6">
        <f t="shared" si="9"/>
        <v>14.924999999999999</v>
      </c>
      <c r="N222" t="str">
        <f t="shared" si="10"/>
        <v>Robusta</v>
      </c>
      <c r="O222" t="str">
        <f t="shared" si="11"/>
        <v>Medium</v>
      </c>
      <c r="P222" s="6" t="str">
        <f>_xlfn.XLOOKUP(OrdersTable[[#This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 '!$D223,products!$A$1:$A$49,0),MATCH('orders '!I$1,products!$A$1:$G$1,0))</f>
        <v>Ara</v>
      </c>
      <c r="J223" t="str">
        <f>INDEX(products!$A$1:$G$49,MATCH('orders '!$D223,products!$A$1:$A$49,0),MATCH('orders '!J$1,products!$A$1:$G$1,0))</f>
        <v>L</v>
      </c>
      <c r="K223" s="6">
        <f>INDEX(products!$A$1:$G$49,MATCH('orders '!$D223,products!$A$1:$A$49,0),MATCH('orders '!K$1,products!$A$1:$G$1,0))</f>
        <v>1</v>
      </c>
      <c r="L223" s="6">
        <f>INDEX(products!$A$1:$G$49,MATCH('orders '!$D223,products!$A$1:$A$49,0),MATCH('orders '!L$1,products!$A$1:$G$1,0))</f>
        <v>12.95</v>
      </c>
      <c r="M223" s="6">
        <f t="shared" si="9"/>
        <v>77.699999999999989</v>
      </c>
      <c r="N223" t="str">
        <f t="shared" si="10"/>
        <v>Arabica</v>
      </c>
      <c r="O223" t="str">
        <f t="shared" si="11"/>
        <v>Light</v>
      </c>
      <c r="P223" s="6" t="str">
        <f>_xlfn.XLOOKUP(OrdersTable[[#This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 '!$D224,products!$A$1:$A$49,0),MATCH('orders '!I$1,products!$A$1:$G$1,0))</f>
        <v>Lib</v>
      </c>
      <c r="J224" t="str">
        <f>INDEX(products!$A$1:$G$49,MATCH('orders '!$D224,products!$A$1:$A$49,0),MATCH('orders '!J$1,products!$A$1:$G$1,0))</f>
        <v>D</v>
      </c>
      <c r="K224" s="6">
        <f>INDEX(products!$A$1:$G$49,MATCH('orders '!$D224,products!$A$1:$A$49,0),MATCH('orders '!K$1,products!$A$1:$G$1,0))</f>
        <v>0.5</v>
      </c>
      <c r="L224" s="6">
        <f>INDEX(products!$A$1:$G$49,MATCH('orders '!$D224,products!$A$1:$A$49,0),MATCH('orders '!L$1,products!$A$1:$G$1,0))</f>
        <v>7.77</v>
      </c>
      <c r="M224" s="6">
        <f t="shared" si="9"/>
        <v>23.31</v>
      </c>
      <c r="N224" t="str">
        <f t="shared" si="10"/>
        <v>Liberia</v>
      </c>
      <c r="O224" t="str">
        <f t="shared" si="11"/>
        <v>Dark</v>
      </c>
      <c r="P224" s="6" t="str">
        <f>_xlfn.XLOOKUP(OrdersTable[[#This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 '!$D225,products!$A$1:$A$49,0),MATCH('orders '!I$1,products!$A$1:$G$1,0))</f>
        <v>Exc</v>
      </c>
      <c r="J225" t="str">
        <f>INDEX(products!$A$1:$G$49,MATCH('orders '!$D225,products!$A$1:$A$49,0),MATCH('orders '!J$1,products!$A$1:$G$1,0))</f>
        <v>L</v>
      </c>
      <c r="K225" s="6">
        <f>INDEX(products!$A$1:$G$49,MATCH('orders '!$D225,products!$A$1:$A$49,0),MATCH('orders '!K$1,products!$A$1:$G$1,0))</f>
        <v>1</v>
      </c>
      <c r="L225" s="6">
        <f>INDEX(products!$A$1:$G$49,MATCH('orders '!$D225,products!$A$1:$A$49,0),MATCH('orders '!L$1,products!$A$1:$G$1,0))</f>
        <v>14.85</v>
      </c>
      <c r="M225" s="6">
        <f t="shared" si="9"/>
        <v>59.4</v>
      </c>
      <c r="N225" t="str">
        <f t="shared" si="10"/>
        <v>Excelsa</v>
      </c>
      <c r="O225" t="str">
        <f t="shared" si="11"/>
        <v>Light</v>
      </c>
      <c r="P225" s="6" t="str">
        <f>_xlfn.XLOOKUP(OrdersTable[[#This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 '!$D226,products!$A$1:$A$49,0),MATCH('orders '!I$1,products!$A$1:$G$1,0))</f>
        <v>Lib</v>
      </c>
      <c r="J226" t="str">
        <f>INDEX(products!$A$1:$G$49,MATCH('orders '!$D226,products!$A$1:$A$49,0),MATCH('orders '!J$1,products!$A$1:$G$1,0))</f>
        <v>D</v>
      </c>
      <c r="K226" s="6">
        <f>INDEX(products!$A$1:$G$49,MATCH('orders '!$D226,products!$A$1:$A$49,0),MATCH('orders '!K$1,products!$A$1:$G$1,0))</f>
        <v>2.5</v>
      </c>
      <c r="L226" s="6">
        <f>INDEX(products!$A$1:$G$49,MATCH('orders '!$D226,products!$A$1:$A$49,0),MATCH('orders '!L$1,products!$A$1:$G$1,0))</f>
        <v>29.784999999999997</v>
      </c>
      <c r="M226" s="6">
        <f t="shared" si="9"/>
        <v>119.13999999999999</v>
      </c>
      <c r="N226" t="str">
        <f t="shared" si="10"/>
        <v>Liberia</v>
      </c>
      <c r="O226" t="str">
        <f t="shared" si="11"/>
        <v>Dark</v>
      </c>
      <c r="P226" s="6" t="str">
        <f>_xlfn.XLOOKUP(OrdersTable[[#This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 '!$D227,products!$A$1:$A$49,0),MATCH('orders '!I$1,products!$A$1:$G$1,0))</f>
        <v>Rob</v>
      </c>
      <c r="J227" t="str">
        <f>INDEX(products!$A$1:$G$49,MATCH('orders '!$D227,products!$A$1:$A$49,0),MATCH('orders '!J$1,products!$A$1:$G$1,0))</f>
        <v>L</v>
      </c>
      <c r="K227" s="6">
        <f>INDEX(products!$A$1:$G$49,MATCH('orders '!$D227,products!$A$1:$A$49,0),MATCH('orders '!K$1,products!$A$1:$G$1,0))</f>
        <v>0.2</v>
      </c>
      <c r="L227" s="6">
        <f>INDEX(products!$A$1:$G$49,MATCH('orders '!$D227,products!$A$1:$A$49,0),MATCH('orders '!L$1,products!$A$1:$G$1,0))</f>
        <v>3.5849999999999995</v>
      </c>
      <c r="M227" s="6">
        <f t="shared" si="9"/>
        <v>14.339999999999998</v>
      </c>
      <c r="N227" t="str">
        <f t="shared" si="10"/>
        <v>Robusta</v>
      </c>
      <c r="O227" t="str">
        <f t="shared" si="11"/>
        <v>Light</v>
      </c>
      <c r="P227" s="6" t="str">
        <f>_xlfn.XLOOKUP(OrdersTable[[#This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 '!$D228,products!$A$1:$A$49,0),MATCH('orders '!I$1,products!$A$1:$G$1,0))</f>
        <v>Ara</v>
      </c>
      <c r="J228" t="str">
        <f>INDEX(products!$A$1:$G$49,MATCH('orders '!$D228,products!$A$1:$A$49,0),MATCH('orders '!J$1,products!$A$1:$G$1,0))</f>
        <v>M</v>
      </c>
      <c r="K228" s="6">
        <f>INDEX(products!$A$1:$G$49,MATCH('orders '!$D228,products!$A$1:$A$49,0),MATCH('orders '!K$1,products!$A$1:$G$1,0))</f>
        <v>2.5</v>
      </c>
      <c r="L228" s="6">
        <f>INDEX(products!$A$1:$G$49,MATCH('orders '!$D228,products!$A$1:$A$49,0),MATCH('orders '!L$1,products!$A$1:$G$1,0))</f>
        <v>25.874999999999996</v>
      </c>
      <c r="M228" s="6">
        <f t="shared" si="9"/>
        <v>129.37499999999997</v>
      </c>
      <c r="N228" t="str">
        <f t="shared" si="10"/>
        <v>Arabica</v>
      </c>
      <c r="O228" t="str">
        <f t="shared" si="11"/>
        <v>Medium</v>
      </c>
      <c r="P228" s="6" t="str">
        <f>_xlfn.XLOOKUP(OrdersTable[[#This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 '!$D229,products!$A$1:$A$49,0),MATCH('orders '!I$1,products!$A$1:$G$1,0))</f>
        <v>Rob</v>
      </c>
      <c r="J229" t="str">
        <f>INDEX(products!$A$1:$G$49,MATCH('orders '!$D229,products!$A$1:$A$49,0),MATCH('orders '!J$1,products!$A$1:$G$1,0))</f>
        <v>D</v>
      </c>
      <c r="K229" s="6">
        <f>INDEX(products!$A$1:$G$49,MATCH('orders '!$D229,products!$A$1:$A$49,0),MATCH('orders '!K$1,products!$A$1:$G$1,0))</f>
        <v>0.2</v>
      </c>
      <c r="L229" s="6">
        <f>INDEX(products!$A$1:$G$49,MATCH('orders '!$D229,products!$A$1:$A$49,0),MATCH('orders '!L$1,products!$A$1:$G$1,0))</f>
        <v>2.6849999999999996</v>
      </c>
      <c r="M229" s="6">
        <f t="shared" si="9"/>
        <v>16.11</v>
      </c>
      <c r="N229" t="str">
        <f t="shared" si="10"/>
        <v>Robusta</v>
      </c>
      <c r="O229" t="str">
        <f t="shared" si="11"/>
        <v>Dark</v>
      </c>
      <c r="P229" s="6" t="str">
        <f>_xlfn.XLOOKUP(OrdersTable[[#This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 '!$D230,products!$A$1:$A$49,0),MATCH('orders '!I$1,products!$A$1:$G$1,0))</f>
        <v>Rob</v>
      </c>
      <c r="J230" t="str">
        <f>INDEX(products!$A$1:$G$49,MATCH('orders '!$D230,products!$A$1:$A$49,0),MATCH('orders '!J$1,products!$A$1:$G$1,0))</f>
        <v>L</v>
      </c>
      <c r="K230" s="6">
        <f>INDEX(products!$A$1:$G$49,MATCH('orders '!$D230,products!$A$1:$A$49,0),MATCH('orders '!K$1,products!$A$1:$G$1,0))</f>
        <v>0.2</v>
      </c>
      <c r="L230" s="6">
        <f>INDEX(products!$A$1:$G$49,MATCH('orders '!$D230,products!$A$1:$A$49,0),MATCH('orders '!L$1,products!$A$1:$G$1,0))</f>
        <v>3.5849999999999995</v>
      </c>
      <c r="M230" s="6">
        <f t="shared" si="9"/>
        <v>17.924999999999997</v>
      </c>
      <c r="N230" t="str">
        <f t="shared" si="10"/>
        <v>Robusta</v>
      </c>
      <c r="O230" t="str">
        <f t="shared" si="11"/>
        <v>Light</v>
      </c>
      <c r="P230" s="6" t="str">
        <f>_xlfn.XLOOKUP(OrdersTable[[#This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 '!$D231,products!$A$1:$A$49,0),MATCH('orders '!I$1,products!$A$1:$G$1,0))</f>
        <v>Lib</v>
      </c>
      <c r="J231" t="str">
        <f>INDEX(products!$A$1:$G$49,MATCH('orders '!$D231,products!$A$1:$A$49,0),MATCH('orders '!J$1,products!$A$1:$G$1,0))</f>
        <v>M</v>
      </c>
      <c r="K231" s="6">
        <f>INDEX(products!$A$1:$G$49,MATCH('orders '!$D231,products!$A$1:$A$49,0),MATCH('orders '!K$1,products!$A$1:$G$1,0))</f>
        <v>0.2</v>
      </c>
      <c r="L231" s="6">
        <f>INDEX(products!$A$1:$G$49,MATCH('orders '!$D231,products!$A$1:$A$49,0),MATCH('orders '!L$1,products!$A$1:$G$1,0))</f>
        <v>4.3650000000000002</v>
      </c>
      <c r="M231" s="6">
        <f t="shared" si="9"/>
        <v>8.73</v>
      </c>
      <c r="N231" t="str">
        <f t="shared" si="10"/>
        <v>Liberia</v>
      </c>
      <c r="O231" t="str">
        <f t="shared" si="11"/>
        <v>Medium</v>
      </c>
      <c r="P231" s="6" t="str">
        <f>_xlfn.XLOOKUP(OrdersTable[[#This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 '!$D232,products!$A$1:$A$49,0),MATCH('orders '!I$1,products!$A$1:$G$1,0))</f>
        <v>Ara</v>
      </c>
      <c r="J232" t="str">
        <f>INDEX(products!$A$1:$G$49,MATCH('orders '!$D232,products!$A$1:$A$49,0),MATCH('orders '!J$1,products!$A$1:$G$1,0))</f>
        <v>M</v>
      </c>
      <c r="K232" s="6">
        <f>INDEX(products!$A$1:$G$49,MATCH('orders '!$D232,products!$A$1:$A$49,0),MATCH('orders '!K$1,products!$A$1:$G$1,0))</f>
        <v>2.5</v>
      </c>
      <c r="L232" s="6">
        <f>INDEX(products!$A$1:$G$49,MATCH('orders '!$D232,products!$A$1:$A$49,0),MATCH('orders '!L$1,products!$A$1:$G$1,0))</f>
        <v>25.874999999999996</v>
      </c>
      <c r="M232" s="6">
        <f t="shared" si="9"/>
        <v>51.749999999999993</v>
      </c>
      <c r="N232" t="str">
        <f t="shared" si="10"/>
        <v>Arabica</v>
      </c>
      <c r="O232" t="str">
        <f t="shared" si="11"/>
        <v>Medium</v>
      </c>
      <c r="P232" s="6" t="str">
        <f>_xlfn.XLOOKUP(OrdersTable[[#This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 '!$D233,products!$A$1:$A$49,0),MATCH('orders '!I$1,products!$A$1:$G$1,0))</f>
        <v>Lib</v>
      </c>
      <c r="J233" t="str">
        <f>INDEX(products!$A$1:$G$49,MATCH('orders '!$D233,products!$A$1:$A$49,0),MATCH('orders '!J$1,products!$A$1:$G$1,0))</f>
        <v>M</v>
      </c>
      <c r="K233" s="6">
        <f>INDEX(products!$A$1:$G$49,MATCH('orders '!$D233,products!$A$1:$A$49,0),MATCH('orders '!K$1,products!$A$1:$G$1,0))</f>
        <v>0.2</v>
      </c>
      <c r="L233" s="6">
        <f>INDEX(products!$A$1:$G$49,MATCH('orders '!$D233,products!$A$1:$A$49,0),MATCH('orders '!L$1,products!$A$1:$G$1,0))</f>
        <v>4.3650000000000002</v>
      </c>
      <c r="M233" s="6">
        <f t="shared" si="9"/>
        <v>8.73</v>
      </c>
      <c r="N233" t="str">
        <f t="shared" si="10"/>
        <v>Liberia</v>
      </c>
      <c r="O233" t="str">
        <f t="shared" si="11"/>
        <v>Medium</v>
      </c>
      <c r="P233" s="6" t="str">
        <f>_xlfn.XLOOKUP(OrdersTable[[#This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 '!$D234,products!$A$1:$A$49,0),MATCH('orders '!I$1,products!$A$1:$G$1,0))</f>
        <v>Lib</v>
      </c>
      <c r="J234" t="str">
        <f>INDEX(products!$A$1:$G$49,MATCH('orders '!$D234,products!$A$1:$A$49,0),MATCH('orders '!J$1,products!$A$1:$G$1,0))</f>
        <v>L</v>
      </c>
      <c r="K234" s="6">
        <f>INDEX(products!$A$1:$G$49,MATCH('orders '!$D234,products!$A$1:$A$49,0),MATCH('orders '!K$1,products!$A$1:$G$1,0))</f>
        <v>0.2</v>
      </c>
      <c r="L234" s="6">
        <f>INDEX(products!$A$1:$G$49,MATCH('orders '!$D234,products!$A$1:$A$49,0),MATCH('orders '!L$1,products!$A$1:$G$1,0))</f>
        <v>4.7549999999999999</v>
      </c>
      <c r="M234" s="6">
        <f t="shared" si="9"/>
        <v>23.774999999999999</v>
      </c>
      <c r="N234" t="str">
        <f t="shared" si="10"/>
        <v>Liberia</v>
      </c>
      <c r="O234" t="str">
        <f t="shared" si="11"/>
        <v>Light</v>
      </c>
      <c r="P234" s="6" t="str">
        <f>_xlfn.XLOOKUP(OrdersTable[[#This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 '!$D235,products!$A$1:$A$49,0),MATCH('orders '!I$1,products!$A$1:$G$1,0))</f>
        <v>Exc</v>
      </c>
      <c r="J235" t="str">
        <f>INDEX(products!$A$1:$G$49,MATCH('orders '!$D235,products!$A$1:$A$49,0),MATCH('orders '!J$1,products!$A$1:$G$1,0))</f>
        <v>M</v>
      </c>
      <c r="K235" s="6">
        <f>INDEX(products!$A$1:$G$49,MATCH('orders '!$D235,products!$A$1:$A$49,0),MATCH('orders '!K$1,products!$A$1:$G$1,0))</f>
        <v>0.2</v>
      </c>
      <c r="L235" s="6">
        <f>INDEX(products!$A$1:$G$49,MATCH('orders '!$D235,products!$A$1:$A$49,0),MATCH('orders '!L$1,products!$A$1:$G$1,0))</f>
        <v>4.125</v>
      </c>
      <c r="M235" s="6">
        <f t="shared" si="9"/>
        <v>20.625</v>
      </c>
      <c r="N235" t="str">
        <f t="shared" si="10"/>
        <v>Excelsa</v>
      </c>
      <c r="O235" t="str">
        <f t="shared" si="11"/>
        <v>Medium</v>
      </c>
      <c r="P235" s="6" t="str">
        <f>_xlfn.XLOOKUP(OrdersTable[[#This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 '!$D236,products!$A$1:$A$49,0),MATCH('orders '!I$1,products!$A$1:$G$1,0))</f>
        <v>Lib</v>
      </c>
      <c r="J236" t="str">
        <f>INDEX(products!$A$1:$G$49,MATCH('orders '!$D236,products!$A$1:$A$49,0),MATCH('orders '!J$1,products!$A$1:$G$1,0))</f>
        <v>L</v>
      </c>
      <c r="K236" s="6">
        <f>INDEX(products!$A$1:$G$49,MATCH('orders '!$D236,products!$A$1:$A$49,0),MATCH('orders '!K$1,products!$A$1:$G$1,0))</f>
        <v>2.5</v>
      </c>
      <c r="L236" s="6">
        <f>INDEX(products!$A$1:$G$49,MATCH('orders '!$D236,products!$A$1:$A$49,0),MATCH('orders '!L$1,products!$A$1:$G$1,0))</f>
        <v>36.454999999999998</v>
      </c>
      <c r="M236" s="6">
        <f t="shared" si="9"/>
        <v>36.454999999999998</v>
      </c>
      <c r="N236" t="str">
        <f t="shared" si="10"/>
        <v>Liberia</v>
      </c>
      <c r="O236" t="str">
        <f t="shared" si="11"/>
        <v>Light</v>
      </c>
      <c r="P236" s="6" t="str">
        <f>_xlfn.XLOOKUP(OrdersTable[[#This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 '!$D237,products!$A$1:$A$49,0),MATCH('orders '!I$1,products!$A$1:$G$1,0))</f>
        <v>Lib</v>
      </c>
      <c r="J237" t="str">
        <f>INDEX(products!$A$1:$G$49,MATCH('orders '!$D237,products!$A$1:$A$49,0),MATCH('orders '!J$1,products!$A$1:$G$1,0))</f>
        <v>L</v>
      </c>
      <c r="K237" s="6">
        <f>INDEX(products!$A$1:$G$49,MATCH('orders '!$D237,products!$A$1:$A$49,0),MATCH('orders '!K$1,products!$A$1:$G$1,0))</f>
        <v>2.5</v>
      </c>
      <c r="L237" s="6">
        <f>INDEX(products!$A$1:$G$49,MATCH('orders '!$D237,products!$A$1:$A$49,0),MATCH('orders '!L$1,products!$A$1:$G$1,0))</f>
        <v>36.454999999999998</v>
      </c>
      <c r="M237" s="6">
        <f t="shared" si="9"/>
        <v>182.27499999999998</v>
      </c>
      <c r="N237" t="str">
        <f t="shared" si="10"/>
        <v>Liberia</v>
      </c>
      <c r="O237" t="str">
        <f t="shared" si="11"/>
        <v>Light</v>
      </c>
      <c r="P237" s="6" t="str">
        <f>_xlfn.XLOOKUP(OrdersTable[[#This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 '!$D238,products!$A$1:$A$49,0),MATCH('orders '!I$1,products!$A$1:$G$1,0))</f>
        <v>Lib</v>
      </c>
      <c r="J238" t="str">
        <f>INDEX(products!$A$1:$G$49,MATCH('orders '!$D238,products!$A$1:$A$49,0),MATCH('orders '!J$1,products!$A$1:$G$1,0))</f>
        <v>D</v>
      </c>
      <c r="K238" s="6">
        <f>INDEX(products!$A$1:$G$49,MATCH('orders '!$D238,products!$A$1:$A$49,0),MATCH('orders '!K$1,products!$A$1:$G$1,0))</f>
        <v>2.5</v>
      </c>
      <c r="L238" s="6">
        <f>INDEX(products!$A$1:$G$49,MATCH('orders '!$D238,products!$A$1:$A$49,0),MATCH('orders '!L$1,products!$A$1:$G$1,0))</f>
        <v>29.784999999999997</v>
      </c>
      <c r="M238" s="6">
        <f t="shared" si="9"/>
        <v>89.35499999999999</v>
      </c>
      <c r="N238" t="str">
        <f t="shared" si="10"/>
        <v>Liberia</v>
      </c>
      <c r="O238" t="str">
        <f t="shared" si="11"/>
        <v>Dark</v>
      </c>
      <c r="P238" s="6" t="str">
        <f>_xlfn.XLOOKUP(OrdersTable[[#This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 '!$D239,products!$A$1:$A$49,0),MATCH('orders '!I$1,products!$A$1:$G$1,0))</f>
        <v>Rob</v>
      </c>
      <c r="J239" t="str">
        <f>INDEX(products!$A$1:$G$49,MATCH('orders '!$D239,products!$A$1:$A$49,0),MATCH('orders '!J$1,products!$A$1:$G$1,0))</f>
        <v>L</v>
      </c>
      <c r="K239" s="6">
        <f>INDEX(products!$A$1:$G$49,MATCH('orders '!$D239,products!$A$1:$A$49,0),MATCH('orders '!K$1,products!$A$1:$G$1,0))</f>
        <v>0.2</v>
      </c>
      <c r="L239" s="6">
        <f>INDEX(products!$A$1:$G$49,MATCH('orders '!$D239,products!$A$1:$A$49,0),MATCH('orders '!L$1,products!$A$1:$G$1,0))</f>
        <v>3.5849999999999995</v>
      </c>
      <c r="M239" s="6">
        <f t="shared" si="9"/>
        <v>3.5849999999999995</v>
      </c>
      <c r="N239" t="str">
        <f t="shared" si="10"/>
        <v>Robusta</v>
      </c>
      <c r="O239" t="str">
        <f t="shared" si="11"/>
        <v>Light</v>
      </c>
      <c r="P239" s="6" t="str">
        <f>_xlfn.XLOOKUP(OrdersTable[[#This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 '!$D240,products!$A$1:$A$49,0),MATCH('orders '!I$1,products!$A$1:$G$1,0))</f>
        <v>Rob</v>
      </c>
      <c r="J240" t="str">
        <f>INDEX(products!$A$1:$G$49,MATCH('orders '!$D240,products!$A$1:$A$49,0),MATCH('orders '!J$1,products!$A$1:$G$1,0))</f>
        <v>M</v>
      </c>
      <c r="K240" s="6">
        <f>INDEX(products!$A$1:$G$49,MATCH('orders '!$D240,products!$A$1:$A$49,0),MATCH('orders '!K$1,products!$A$1:$G$1,0))</f>
        <v>2.5</v>
      </c>
      <c r="L240" s="6">
        <f>INDEX(products!$A$1:$G$49,MATCH('orders '!$D240,products!$A$1:$A$49,0),MATCH('orders '!L$1,products!$A$1:$G$1,0))</f>
        <v>22.884999999999998</v>
      </c>
      <c r="M240" s="6">
        <f t="shared" si="9"/>
        <v>45.769999999999996</v>
      </c>
      <c r="N240" t="str">
        <f t="shared" si="10"/>
        <v>Robusta</v>
      </c>
      <c r="O240" t="str">
        <f t="shared" si="11"/>
        <v>Medium</v>
      </c>
      <c r="P240" s="6" t="str">
        <f>_xlfn.XLOOKUP(OrdersTable[[#This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 '!$D241,products!$A$1:$A$49,0),MATCH('orders '!I$1,products!$A$1:$G$1,0))</f>
        <v>Exc</v>
      </c>
      <c r="J241" t="str">
        <f>INDEX(products!$A$1:$G$49,MATCH('orders '!$D241,products!$A$1:$A$49,0),MATCH('orders '!J$1,products!$A$1:$G$1,0))</f>
        <v>L</v>
      </c>
      <c r="K241" s="6">
        <f>INDEX(products!$A$1:$G$49,MATCH('orders '!$D241,products!$A$1:$A$49,0),MATCH('orders '!K$1,products!$A$1:$G$1,0))</f>
        <v>1</v>
      </c>
      <c r="L241" s="6">
        <f>INDEX(products!$A$1:$G$49,MATCH('orders '!$D241,products!$A$1:$A$49,0),MATCH('orders '!L$1,products!$A$1:$G$1,0))</f>
        <v>14.85</v>
      </c>
      <c r="M241" s="6">
        <f t="shared" si="9"/>
        <v>59.4</v>
      </c>
      <c r="N241" t="str">
        <f t="shared" si="10"/>
        <v>Excelsa</v>
      </c>
      <c r="O241" t="str">
        <f t="shared" si="11"/>
        <v>Light</v>
      </c>
      <c r="P241" s="6" t="str">
        <f>_xlfn.XLOOKUP(OrdersTable[[#This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 '!$D242,products!$A$1:$A$49,0),MATCH('orders '!I$1,products!$A$1:$G$1,0))</f>
        <v>Ara</v>
      </c>
      <c r="J242" t="str">
        <f>INDEX(products!$A$1:$G$49,MATCH('orders '!$D242,products!$A$1:$A$49,0),MATCH('orders '!J$1,products!$A$1:$G$1,0))</f>
        <v>M</v>
      </c>
      <c r="K242" s="6">
        <f>INDEX(products!$A$1:$G$49,MATCH('orders '!$D242,products!$A$1:$A$49,0),MATCH('orders '!K$1,products!$A$1:$G$1,0))</f>
        <v>2.5</v>
      </c>
      <c r="L242" s="6">
        <f>INDEX(products!$A$1:$G$49,MATCH('orders '!$D242,products!$A$1:$A$49,0),MATCH('orders '!L$1,products!$A$1:$G$1,0))</f>
        <v>25.874999999999996</v>
      </c>
      <c r="M242" s="6">
        <f t="shared" si="9"/>
        <v>155.24999999999997</v>
      </c>
      <c r="N242" t="str">
        <f t="shared" si="10"/>
        <v>Arabica</v>
      </c>
      <c r="O242" t="str">
        <f t="shared" si="11"/>
        <v>Medium</v>
      </c>
      <c r="P242" s="6" t="str">
        <f>_xlfn.XLOOKUP(OrdersTable[[#This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 '!$D243,products!$A$1:$A$49,0),MATCH('orders '!I$1,products!$A$1:$G$1,0))</f>
        <v>Rob</v>
      </c>
      <c r="J243" t="str">
        <f>INDEX(products!$A$1:$G$49,MATCH('orders '!$D243,products!$A$1:$A$49,0),MATCH('orders '!J$1,products!$A$1:$G$1,0))</f>
        <v>M</v>
      </c>
      <c r="K243" s="6">
        <f>INDEX(products!$A$1:$G$49,MATCH('orders '!$D243,products!$A$1:$A$49,0),MATCH('orders '!K$1,products!$A$1:$G$1,0))</f>
        <v>2.5</v>
      </c>
      <c r="L243" s="6">
        <f>INDEX(products!$A$1:$G$49,MATCH('orders '!$D243,products!$A$1:$A$49,0),MATCH('orders '!L$1,products!$A$1:$G$1,0))</f>
        <v>22.884999999999998</v>
      </c>
      <c r="M243" s="6">
        <f t="shared" si="9"/>
        <v>45.769999999999996</v>
      </c>
      <c r="N243" t="str">
        <f t="shared" si="10"/>
        <v>Robusta</v>
      </c>
      <c r="O243" t="str">
        <f t="shared" si="11"/>
        <v>Medium</v>
      </c>
      <c r="P243" s="6" t="str">
        <f>_xlfn.XLOOKUP(OrdersTable[[#This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 '!$D244,products!$A$1:$A$49,0),MATCH('orders '!I$1,products!$A$1:$G$1,0))</f>
        <v>Exc</v>
      </c>
      <c r="J244" t="str">
        <f>INDEX(products!$A$1:$G$49,MATCH('orders '!$D244,products!$A$1:$A$49,0),MATCH('orders '!J$1,products!$A$1:$G$1,0))</f>
        <v>D</v>
      </c>
      <c r="K244" s="6">
        <f>INDEX(products!$A$1:$G$49,MATCH('orders '!$D244,products!$A$1:$A$49,0),MATCH('orders '!K$1,products!$A$1:$G$1,0))</f>
        <v>1</v>
      </c>
      <c r="L244" s="6">
        <f>INDEX(products!$A$1:$G$49,MATCH('orders '!$D244,products!$A$1:$A$49,0),MATCH('orders '!L$1,products!$A$1:$G$1,0))</f>
        <v>12.15</v>
      </c>
      <c r="M244" s="6">
        <f t="shared" si="9"/>
        <v>36.450000000000003</v>
      </c>
      <c r="N244" t="str">
        <f t="shared" si="10"/>
        <v>Excelsa</v>
      </c>
      <c r="O244" t="str">
        <f t="shared" si="11"/>
        <v>Dark</v>
      </c>
      <c r="P244" s="6" t="str">
        <f>_xlfn.XLOOKUP(OrdersTable[[#This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 '!$D245,products!$A$1:$A$49,0),MATCH('orders '!I$1,products!$A$1:$G$1,0))</f>
        <v>Exc</v>
      </c>
      <c r="J245" t="str">
        <f>INDEX(products!$A$1:$G$49,MATCH('orders '!$D245,products!$A$1:$A$49,0),MATCH('orders '!J$1,products!$A$1:$G$1,0))</f>
        <v>D</v>
      </c>
      <c r="K245" s="6">
        <f>INDEX(products!$A$1:$G$49,MATCH('orders '!$D245,products!$A$1:$A$49,0),MATCH('orders '!K$1,products!$A$1:$G$1,0))</f>
        <v>0.5</v>
      </c>
      <c r="L245" s="6">
        <f>INDEX(products!$A$1:$G$49,MATCH('orders '!$D245,products!$A$1:$A$49,0),MATCH('orders '!L$1,products!$A$1:$G$1,0))</f>
        <v>7.29</v>
      </c>
      <c r="M245" s="6">
        <f t="shared" si="9"/>
        <v>29.16</v>
      </c>
      <c r="N245" t="str">
        <f t="shared" si="10"/>
        <v>Excelsa</v>
      </c>
      <c r="O245" t="str">
        <f t="shared" si="11"/>
        <v>Dark</v>
      </c>
      <c r="P245" s="6" t="str">
        <f>_xlfn.XLOOKUP(OrdersTable[[#This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 '!$D246,products!$A$1:$A$49,0),MATCH('orders '!I$1,products!$A$1:$G$1,0))</f>
        <v>Lib</v>
      </c>
      <c r="J246" t="str">
        <f>INDEX(products!$A$1:$G$49,MATCH('orders '!$D246,products!$A$1:$A$49,0),MATCH('orders '!J$1,products!$A$1:$G$1,0))</f>
        <v>M</v>
      </c>
      <c r="K246" s="6">
        <f>INDEX(products!$A$1:$G$49,MATCH('orders '!$D246,products!$A$1:$A$49,0),MATCH('orders '!K$1,products!$A$1:$G$1,0))</f>
        <v>2.5</v>
      </c>
      <c r="L246" s="6">
        <f>INDEX(products!$A$1:$G$49,MATCH('orders '!$D246,products!$A$1:$A$49,0),MATCH('orders '!L$1,products!$A$1:$G$1,0))</f>
        <v>33.464999999999996</v>
      </c>
      <c r="M246" s="6">
        <f t="shared" si="9"/>
        <v>133.85999999999999</v>
      </c>
      <c r="N246" t="str">
        <f t="shared" si="10"/>
        <v>Liberia</v>
      </c>
      <c r="O246" t="str">
        <f t="shared" si="11"/>
        <v>Medium</v>
      </c>
      <c r="P246" s="6" t="str">
        <f>_xlfn.XLOOKUP(OrdersTable[[#This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 '!$D247,products!$A$1:$A$49,0),MATCH('orders '!I$1,products!$A$1:$G$1,0))</f>
        <v>Lib</v>
      </c>
      <c r="J247" t="str">
        <f>INDEX(products!$A$1:$G$49,MATCH('orders '!$D247,products!$A$1:$A$49,0),MATCH('orders '!J$1,products!$A$1:$G$1,0))</f>
        <v>L</v>
      </c>
      <c r="K247" s="6">
        <f>INDEX(products!$A$1:$G$49,MATCH('orders '!$D247,products!$A$1:$A$49,0),MATCH('orders '!K$1,products!$A$1:$G$1,0))</f>
        <v>0.2</v>
      </c>
      <c r="L247" s="6">
        <f>INDEX(products!$A$1:$G$49,MATCH('orders '!$D247,products!$A$1:$A$49,0),MATCH('orders '!L$1,products!$A$1:$G$1,0))</f>
        <v>4.7549999999999999</v>
      </c>
      <c r="M247" s="6">
        <f t="shared" si="9"/>
        <v>23.774999999999999</v>
      </c>
      <c r="N247" t="str">
        <f t="shared" si="10"/>
        <v>Liberia</v>
      </c>
      <c r="O247" t="str">
        <f t="shared" si="11"/>
        <v>Light</v>
      </c>
      <c r="P247" s="6" t="str">
        <f>_xlfn.XLOOKUP(OrdersTable[[#This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 '!$D248,products!$A$1:$A$49,0),MATCH('orders '!I$1,products!$A$1:$G$1,0))</f>
        <v>Lib</v>
      </c>
      <c r="J248" t="str">
        <f>INDEX(products!$A$1:$G$49,MATCH('orders '!$D248,products!$A$1:$A$49,0),MATCH('orders '!J$1,products!$A$1:$G$1,0))</f>
        <v>D</v>
      </c>
      <c r="K248" s="6">
        <f>INDEX(products!$A$1:$G$49,MATCH('orders '!$D248,products!$A$1:$A$49,0),MATCH('orders '!K$1,products!$A$1:$G$1,0))</f>
        <v>1</v>
      </c>
      <c r="L248" s="6">
        <f>INDEX(products!$A$1:$G$49,MATCH('orders '!$D248,products!$A$1:$A$49,0),MATCH('orders '!L$1,products!$A$1:$G$1,0))</f>
        <v>12.95</v>
      </c>
      <c r="M248" s="6">
        <f t="shared" si="9"/>
        <v>38.849999999999994</v>
      </c>
      <c r="N248" t="str">
        <f t="shared" si="10"/>
        <v>Liberia</v>
      </c>
      <c r="O248" t="str">
        <f t="shared" si="11"/>
        <v>Dark</v>
      </c>
      <c r="P248" s="6" t="str">
        <f>_xlfn.XLOOKUP(OrdersTable[[#This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 '!$D249,products!$A$1:$A$49,0),MATCH('orders '!I$1,products!$A$1:$G$1,0))</f>
        <v>Rob</v>
      </c>
      <c r="J249" t="str">
        <f>INDEX(products!$A$1:$G$49,MATCH('orders '!$D249,products!$A$1:$A$49,0),MATCH('orders '!J$1,products!$A$1:$G$1,0))</f>
        <v>L</v>
      </c>
      <c r="K249" s="6">
        <f>INDEX(products!$A$1:$G$49,MATCH('orders '!$D249,products!$A$1:$A$49,0),MATCH('orders '!K$1,products!$A$1:$G$1,0))</f>
        <v>0.2</v>
      </c>
      <c r="L249" s="6">
        <f>INDEX(products!$A$1:$G$49,MATCH('orders '!$D249,products!$A$1:$A$49,0),MATCH('orders '!L$1,products!$A$1:$G$1,0))</f>
        <v>3.5849999999999995</v>
      </c>
      <c r="M249" s="6">
        <f t="shared" si="9"/>
        <v>21.509999999999998</v>
      </c>
      <c r="N249" t="str">
        <f t="shared" si="10"/>
        <v>Robusta</v>
      </c>
      <c r="O249" t="str">
        <f t="shared" si="11"/>
        <v>Light</v>
      </c>
      <c r="P249" s="6" t="str">
        <f>_xlfn.XLOOKUP(OrdersTable[[#This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 '!$D250,products!$A$1:$A$49,0),MATCH('orders '!I$1,products!$A$1:$G$1,0))</f>
        <v>Ara</v>
      </c>
      <c r="J250" t="str">
        <f>INDEX(products!$A$1:$G$49,MATCH('orders '!$D250,products!$A$1:$A$49,0),MATCH('orders '!J$1,products!$A$1:$G$1,0))</f>
        <v>D</v>
      </c>
      <c r="K250" s="6">
        <f>INDEX(products!$A$1:$G$49,MATCH('orders '!$D250,products!$A$1:$A$49,0),MATCH('orders '!K$1,products!$A$1:$G$1,0))</f>
        <v>1</v>
      </c>
      <c r="L250" s="6">
        <f>INDEX(products!$A$1:$G$49,MATCH('orders '!$D250,products!$A$1:$A$49,0),MATCH('orders '!L$1,products!$A$1:$G$1,0))</f>
        <v>9.9499999999999993</v>
      </c>
      <c r="M250" s="6">
        <f t="shared" si="9"/>
        <v>9.9499999999999993</v>
      </c>
      <c r="N250" t="str">
        <f t="shared" si="10"/>
        <v>Arabica</v>
      </c>
      <c r="O250" t="str">
        <f t="shared" si="11"/>
        <v>Dark</v>
      </c>
      <c r="P250" s="6" t="str">
        <f>_xlfn.XLOOKUP(OrdersTable[[#This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 '!$D251,products!$A$1:$A$49,0),MATCH('orders '!I$1,products!$A$1:$G$1,0))</f>
        <v>Lib</v>
      </c>
      <c r="J251" t="str">
        <f>INDEX(products!$A$1:$G$49,MATCH('orders '!$D251,products!$A$1:$A$49,0),MATCH('orders '!J$1,products!$A$1:$G$1,0))</f>
        <v>L</v>
      </c>
      <c r="K251" s="6">
        <f>INDEX(products!$A$1:$G$49,MATCH('orders '!$D251,products!$A$1:$A$49,0),MATCH('orders '!K$1,products!$A$1:$G$1,0))</f>
        <v>1</v>
      </c>
      <c r="L251" s="6">
        <f>INDEX(products!$A$1:$G$49,MATCH('orders '!$D251,products!$A$1:$A$49,0),MATCH('orders '!L$1,products!$A$1:$G$1,0))</f>
        <v>15.85</v>
      </c>
      <c r="M251" s="6">
        <f t="shared" si="9"/>
        <v>15.85</v>
      </c>
      <c r="N251" t="str">
        <f t="shared" si="10"/>
        <v>Liberia</v>
      </c>
      <c r="O251" t="str">
        <f t="shared" si="11"/>
        <v>Light</v>
      </c>
      <c r="P251" s="6" t="str">
        <f>_xlfn.XLOOKUP(OrdersTable[[#This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 '!$D252,products!$A$1:$A$49,0),MATCH('orders '!I$1,products!$A$1:$G$1,0))</f>
        <v>Rob</v>
      </c>
      <c r="J252" t="str">
        <f>INDEX(products!$A$1:$G$49,MATCH('orders '!$D252,products!$A$1:$A$49,0),MATCH('orders '!J$1,products!$A$1:$G$1,0))</f>
        <v>M</v>
      </c>
      <c r="K252" s="6">
        <f>INDEX(products!$A$1:$G$49,MATCH('orders '!$D252,products!$A$1:$A$49,0),MATCH('orders '!K$1,products!$A$1:$G$1,0))</f>
        <v>0.2</v>
      </c>
      <c r="L252" s="6">
        <f>INDEX(products!$A$1:$G$49,MATCH('orders '!$D252,products!$A$1:$A$49,0),MATCH('orders '!L$1,products!$A$1:$G$1,0))</f>
        <v>2.9849999999999999</v>
      </c>
      <c r="M252" s="6">
        <f t="shared" si="9"/>
        <v>2.9849999999999999</v>
      </c>
      <c r="N252" t="str">
        <f t="shared" si="10"/>
        <v>Robusta</v>
      </c>
      <c r="O252" t="str">
        <f t="shared" si="11"/>
        <v>Medium</v>
      </c>
      <c r="P252" s="6" t="str">
        <f>_xlfn.XLOOKUP(OrdersTable[[#This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 '!$D253,products!$A$1:$A$49,0),MATCH('orders '!I$1,products!$A$1:$G$1,0))</f>
        <v>Exc</v>
      </c>
      <c r="J253" t="str">
        <f>INDEX(products!$A$1:$G$49,MATCH('orders '!$D253,products!$A$1:$A$49,0),MATCH('orders '!J$1,products!$A$1:$G$1,0))</f>
        <v>M</v>
      </c>
      <c r="K253" s="6">
        <f>INDEX(products!$A$1:$G$49,MATCH('orders '!$D253,products!$A$1:$A$49,0),MATCH('orders '!K$1,products!$A$1:$G$1,0))</f>
        <v>1</v>
      </c>
      <c r="L253" s="6">
        <f>INDEX(products!$A$1:$G$49,MATCH('orders '!$D253,products!$A$1:$A$49,0),MATCH('orders '!L$1,products!$A$1:$G$1,0))</f>
        <v>13.75</v>
      </c>
      <c r="M253" s="6">
        <f t="shared" si="9"/>
        <v>68.75</v>
      </c>
      <c r="N253" t="str">
        <f t="shared" si="10"/>
        <v>Excelsa</v>
      </c>
      <c r="O253" t="str">
        <f t="shared" si="11"/>
        <v>Medium</v>
      </c>
      <c r="P253" s="6" t="str">
        <f>_xlfn.XLOOKUP(OrdersTable[[#This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 '!$D254,products!$A$1:$A$49,0),MATCH('orders '!I$1,products!$A$1:$G$1,0))</f>
        <v>Ara</v>
      </c>
      <c r="J254" t="str">
        <f>INDEX(products!$A$1:$G$49,MATCH('orders '!$D254,products!$A$1:$A$49,0),MATCH('orders '!J$1,products!$A$1:$G$1,0))</f>
        <v>D</v>
      </c>
      <c r="K254" s="6">
        <f>INDEX(products!$A$1:$G$49,MATCH('orders '!$D254,products!$A$1:$A$49,0),MATCH('orders '!K$1,products!$A$1:$G$1,0))</f>
        <v>1</v>
      </c>
      <c r="L254" s="6">
        <f>INDEX(products!$A$1:$G$49,MATCH('orders '!$D254,products!$A$1:$A$49,0),MATCH('orders '!L$1,products!$A$1:$G$1,0))</f>
        <v>9.9499999999999993</v>
      </c>
      <c r="M254" s="6">
        <f t="shared" si="9"/>
        <v>29.849999999999998</v>
      </c>
      <c r="N254" t="str">
        <f t="shared" si="10"/>
        <v>Arabica</v>
      </c>
      <c r="O254" t="str">
        <f t="shared" si="11"/>
        <v>Dark</v>
      </c>
      <c r="P254" s="6" t="str">
        <f>_xlfn.XLOOKUP(OrdersTable[[#This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 '!$D255,products!$A$1:$A$49,0),MATCH('orders '!I$1,products!$A$1:$G$1,0))</f>
        <v>Lib</v>
      </c>
      <c r="J255" t="str">
        <f>INDEX(products!$A$1:$G$49,MATCH('orders '!$D255,products!$A$1:$A$49,0),MATCH('orders '!J$1,products!$A$1:$G$1,0))</f>
        <v>M</v>
      </c>
      <c r="K255" s="6">
        <f>INDEX(products!$A$1:$G$49,MATCH('orders '!$D255,products!$A$1:$A$49,0),MATCH('orders '!K$1,products!$A$1:$G$1,0))</f>
        <v>1</v>
      </c>
      <c r="L255" s="6">
        <f>INDEX(products!$A$1:$G$49,MATCH('orders '!$D255,products!$A$1:$A$49,0),MATCH('orders '!L$1,products!$A$1:$G$1,0))</f>
        <v>14.55</v>
      </c>
      <c r="M255" s="6">
        <f t="shared" si="9"/>
        <v>58.2</v>
      </c>
      <c r="N255" t="str">
        <f t="shared" si="10"/>
        <v>Liberia</v>
      </c>
      <c r="O255" t="str">
        <f t="shared" si="11"/>
        <v>Medium</v>
      </c>
      <c r="P255" s="6" t="str">
        <f>_xlfn.XLOOKUP(OrdersTable[[#This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 '!$D256,products!$A$1:$A$49,0),MATCH('orders '!I$1,products!$A$1:$G$1,0))</f>
        <v>Rob</v>
      </c>
      <c r="J256" t="str">
        <f>INDEX(products!$A$1:$G$49,MATCH('orders '!$D256,products!$A$1:$A$49,0),MATCH('orders '!J$1,products!$A$1:$G$1,0))</f>
        <v>L</v>
      </c>
      <c r="K256" s="6">
        <f>INDEX(products!$A$1:$G$49,MATCH('orders '!$D256,products!$A$1:$A$49,0),MATCH('orders '!K$1,products!$A$1:$G$1,0))</f>
        <v>0.5</v>
      </c>
      <c r="L256" s="6">
        <f>INDEX(products!$A$1:$G$49,MATCH('orders '!$D256,products!$A$1:$A$49,0),MATCH('orders '!L$1,products!$A$1:$G$1,0))</f>
        <v>7.169999999999999</v>
      </c>
      <c r="M256" s="6">
        <f t="shared" si="9"/>
        <v>28.679999999999996</v>
      </c>
      <c r="N256" t="str">
        <f t="shared" si="10"/>
        <v>Robusta</v>
      </c>
      <c r="O256" t="str">
        <f t="shared" si="11"/>
        <v>Light</v>
      </c>
      <c r="P256" s="6" t="str">
        <f>_xlfn.XLOOKUP(OrdersTable[[#This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 '!$D257,products!$A$1:$A$49,0),MATCH('orders '!I$1,products!$A$1:$G$1,0))</f>
        <v>Rob</v>
      </c>
      <c r="J257" t="str">
        <f>INDEX(products!$A$1:$G$49,MATCH('orders '!$D257,products!$A$1:$A$49,0),MATCH('orders '!J$1,products!$A$1:$G$1,0))</f>
        <v>L</v>
      </c>
      <c r="K257" s="6">
        <f>INDEX(products!$A$1:$G$49,MATCH('orders '!$D257,products!$A$1:$A$49,0),MATCH('orders '!K$1,products!$A$1:$G$1,0))</f>
        <v>0.5</v>
      </c>
      <c r="L257" s="6">
        <f>INDEX(products!$A$1:$G$49,MATCH('orders '!$D257,products!$A$1:$A$49,0),MATCH('orders '!L$1,products!$A$1:$G$1,0))</f>
        <v>7.169999999999999</v>
      </c>
      <c r="M257" s="6">
        <f t="shared" si="9"/>
        <v>21.509999999999998</v>
      </c>
      <c r="N257" t="str">
        <f t="shared" si="10"/>
        <v>Robusta</v>
      </c>
      <c r="O257" t="str">
        <f t="shared" si="11"/>
        <v>Light</v>
      </c>
      <c r="P257" s="6" t="str">
        <f>_xlfn.XLOOKUP(OrdersTable[[#This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 '!$D258,products!$A$1:$A$49,0),MATCH('orders '!I$1,products!$A$1:$G$1,0))</f>
        <v>Lib</v>
      </c>
      <c r="J258" t="str">
        <f>INDEX(products!$A$1:$G$49,MATCH('orders '!$D258,products!$A$1:$A$49,0),MATCH('orders '!J$1,products!$A$1:$G$1,0))</f>
        <v>M</v>
      </c>
      <c r="K258" s="6">
        <f>INDEX(products!$A$1:$G$49,MATCH('orders '!$D258,products!$A$1:$A$49,0),MATCH('orders '!K$1,products!$A$1:$G$1,0))</f>
        <v>0.5</v>
      </c>
      <c r="L258" s="6">
        <f>INDEX(products!$A$1:$G$49,MATCH('orders '!$D258,products!$A$1:$A$49,0),MATCH('orders '!L$1,products!$A$1:$G$1,0))</f>
        <v>8.73</v>
      </c>
      <c r="M258" s="6">
        <f t="shared" si="9"/>
        <v>17.46</v>
      </c>
      <c r="N258" t="str">
        <f t="shared" si="10"/>
        <v>Liberia</v>
      </c>
      <c r="O258" t="str">
        <f t="shared" si="11"/>
        <v>Medium</v>
      </c>
      <c r="P258" s="6" t="str">
        <f>_xlfn.XLOOKUP(OrdersTable[[#This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 '!$D259,products!$A$1:$A$49,0),MATCH('orders '!I$1,products!$A$1:$G$1,0))</f>
        <v>Exc</v>
      </c>
      <c r="J259" t="str">
        <f>INDEX(products!$A$1:$G$49,MATCH('orders '!$D259,products!$A$1:$A$49,0),MATCH('orders '!J$1,products!$A$1:$G$1,0))</f>
        <v>D</v>
      </c>
      <c r="K259" s="6">
        <f>INDEX(products!$A$1:$G$49,MATCH('orders '!$D259,products!$A$1:$A$49,0),MATCH('orders '!K$1,products!$A$1:$G$1,0))</f>
        <v>2.5</v>
      </c>
      <c r="L259" s="6">
        <f>INDEX(products!$A$1:$G$49,MATCH('orders '!$D259,products!$A$1:$A$49,0),MATCH('orders '!L$1,products!$A$1:$G$1,0))</f>
        <v>27.945</v>
      </c>
      <c r="M259" s="6">
        <f t="shared" ref="M259:M322" si="12">L259*E259</f>
        <v>27.945</v>
      </c>
      <c r="N259" t="str">
        <f t="shared" ref="N259:N322" si="13">IF(I259="Rob","Robusta",IF(I259="Exc","Excelsa",IF(I259="Ara","Arabica",IF(I259="Lib","Liberia"))))</f>
        <v>Excelsa</v>
      </c>
      <c r="O259" t="str">
        <f t="shared" ref="O259:O322" si="14">IF(J259="M","Medium",IF(J259="L","Light",IF(J259="D","Dark","")))</f>
        <v>Dark</v>
      </c>
      <c r="P259" s="6" t="str">
        <f>_xlfn.XLOOKUP(OrdersTable[[#This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 '!$D260,products!$A$1:$A$49,0),MATCH('orders '!I$1,products!$A$1:$G$1,0))</f>
        <v>Exc</v>
      </c>
      <c r="J260" t="str">
        <f>INDEX(products!$A$1:$G$49,MATCH('orders '!$D260,products!$A$1:$A$49,0),MATCH('orders '!J$1,products!$A$1:$G$1,0))</f>
        <v>D</v>
      </c>
      <c r="K260" s="6">
        <f>INDEX(products!$A$1:$G$49,MATCH('orders '!$D260,products!$A$1:$A$49,0),MATCH('orders '!K$1,products!$A$1:$G$1,0))</f>
        <v>2.5</v>
      </c>
      <c r="L260" s="6">
        <f>INDEX(products!$A$1:$G$49,MATCH('orders '!$D260,products!$A$1:$A$49,0),MATCH('orders '!L$1,products!$A$1:$G$1,0))</f>
        <v>27.945</v>
      </c>
      <c r="M260" s="6">
        <f t="shared" si="12"/>
        <v>139.72499999999999</v>
      </c>
      <c r="N260" t="str">
        <f t="shared" si="13"/>
        <v>Excelsa</v>
      </c>
      <c r="O260" t="str">
        <f t="shared" si="14"/>
        <v>Dark</v>
      </c>
      <c r="P260" s="6" t="str">
        <f>_xlfn.XLOOKUP(OrdersTable[[#This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 '!$D261,products!$A$1:$A$49,0),MATCH('orders '!I$1,products!$A$1:$G$1,0))</f>
        <v>Rob</v>
      </c>
      <c r="J261" t="str">
        <f>INDEX(products!$A$1:$G$49,MATCH('orders '!$D261,products!$A$1:$A$49,0),MATCH('orders '!J$1,products!$A$1:$G$1,0))</f>
        <v>M</v>
      </c>
      <c r="K261" s="6">
        <f>INDEX(products!$A$1:$G$49,MATCH('orders '!$D261,products!$A$1:$A$49,0),MATCH('orders '!K$1,products!$A$1:$G$1,0))</f>
        <v>0.2</v>
      </c>
      <c r="L261" s="6">
        <f>INDEX(products!$A$1:$G$49,MATCH('orders '!$D261,products!$A$1:$A$49,0),MATCH('orders '!L$1,products!$A$1:$G$1,0))</f>
        <v>2.9849999999999999</v>
      </c>
      <c r="M261" s="6">
        <f t="shared" si="12"/>
        <v>5.97</v>
      </c>
      <c r="N261" t="str">
        <f t="shared" si="13"/>
        <v>Robusta</v>
      </c>
      <c r="O261" t="str">
        <f t="shared" si="14"/>
        <v>Medium</v>
      </c>
      <c r="P261" s="6" t="str">
        <f>_xlfn.XLOOKUP(OrdersTable[[#This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 '!$D262,products!$A$1:$A$49,0),MATCH('orders '!I$1,products!$A$1:$G$1,0))</f>
        <v>Rob</v>
      </c>
      <c r="J262" t="str">
        <f>INDEX(products!$A$1:$G$49,MATCH('orders '!$D262,products!$A$1:$A$49,0),MATCH('orders '!J$1,products!$A$1:$G$1,0))</f>
        <v>L</v>
      </c>
      <c r="K262" s="6">
        <f>INDEX(products!$A$1:$G$49,MATCH('orders '!$D262,products!$A$1:$A$49,0),MATCH('orders '!K$1,products!$A$1:$G$1,0))</f>
        <v>2.5</v>
      </c>
      <c r="L262" s="6">
        <f>INDEX(products!$A$1:$G$49,MATCH('orders '!$D262,products!$A$1:$A$49,0),MATCH('orders '!L$1,products!$A$1:$G$1,0))</f>
        <v>27.484999999999996</v>
      </c>
      <c r="M262" s="6">
        <f t="shared" si="12"/>
        <v>27.484999999999996</v>
      </c>
      <c r="N262" t="str">
        <f t="shared" si="13"/>
        <v>Robusta</v>
      </c>
      <c r="O262" t="str">
        <f t="shared" si="14"/>
        <v>Light</v>
      </c>
      <c r="P262" s="6" t="str">
        <f>_xlfn.XLOOKUP(OrdersTable[[#This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 '!$D263,products!$A$1:$A$49,0),MATCH('orders '!I$1,products!$A$1:$G$1,0))</f>
        <v>Rob</v>
      </c>
      <c r="J263" t="str">
        <f>INDEX(products!$A$1:$G$49,MATCH('orders '!$D263,products!$A$1:$A$49,0),MATCH('orders '!J$1,products!$A$1:$G$1,0))</f>
        <v>L</v>
      </c>
      <c r="K263" s="6">
        <f>INDEX(products!$A$1:$G$49,MATCH('orders '!$D263,products!$A$1:$A$49,0),MATCH('orders '!K$1,products!$A$1:$G$1,0))</f>
        <v>1</v>
      </c>
      <c r="L263" s="6">
        <f>INDEX(products!$A$1:$G$49,MATCH('orders '!$D263,products!$A$1:$A$49,0),MATCH('orders '!L$1,products!$A$1:$G$1,0))</f>
        <v>11.95</v>
      </c>
      <c r="M263" s="6">
        <f t="shared" si="12"/>
        <v>59.75</v>
      </c>
      <c r="N263" t="str">
        <f t="shared" si="13"/>
        <v>Robusta</v>
      </c>
      <c r="O263" t="str">
        <f t="shared" si="14"/>
        <v>Light</v>
      </c>
      <c r="P263" s="6" t="str">
        <f>_xlfn.XLOOKUP(OrdersTable[[#This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 '!$D264,products!$A$1:$A$49,0),MATCH('orders '!I$1,products!$A$1:$G$1,0))</f>
        <v>Exc</v>
      </c>
      <c r="J264" t="str">
        <f>INDEX(products!$A$1:$G$49,MATCH('orders '!$D264,products!$A$1:$A$49,0),MATCH('orders '!J$1,products!$A$1:$G$1,0))</f>
        <v>M</v>
      </c>
      <c r="K264" s="6">
        <f>INDEX(products!$A$1:$G$49,MATCH('orders '!$D264,products!$A$1:$A$49,0),MATCH('orders '!K$1,products!$A$1:$G$1,0))</f>
        <v>1</v>
      </c>
      <c r="L264" s="6">
        <f>INDEX(products!$A$1:$G$49,MATCH('orders '!$D264,products!$A$1:$A$49,0),MATCH('orders '!L$1,products!$A$1:$G$1,0))</f>
        <v>13.75</v>
      </c>
      <c r="M264" s="6">
        <f t="shared" si="12"/>
        <v>41.25</v>
      </c>
      <c r="N264" t="str">
        <f t="shared" si="13"/>
        <v>Excelsa</v>
      </c>
      <c r="O264" t="str">
        <f t="shared" si="14"/>
        <v>Medium</v>
      </c>
      <c r="P264" s="6" t="str">
        <f>_xlfn.XLOOKUP(OrdersTable[[#This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 '!$D265,products!$A$1:$A$49,0),MATCH('orders '!I$1,products!$A$1:$G$1,0))</f>
        <v>Lib</v>
      </c>
      <c r="J265" t="str">
        <f>INDEX(products!$A$1:$G$49,MATCH('orders '!$D265,products!$A$1:$A$49,0),MATCH('orders '!J$1,products!$A$1:$G$1,0))</f>
        <v>M</v>
      </c>
      <c r="K265" s="6">
        <f>INDEX(products!$A$1:$G$49,MATCH('orders '!$D265,products!$A$1:$A$49,0),MATCH('orders '!K$1,products!$A$1:$G$1,0))</f>
        <v>2.5</v>
      </c>
      <c r="L265" s="6">
        <f>INDEX(products!$A$1:$G$49,MATCH('orders '!$D265,products!$A$1:$A$49,0),MATCH('orders '!L$1,products!$A$1:$G$1,0))</f>
        <v>33.464999999999996</v>
      </c>
      <c r="M265" s="6">
        <f t="shared" si="12"/>
        <v>133.85999999999999</v>
      </c>
      <c r="N265" t="str">
        <f t="shared" si="13"/>
        <v>Liberia</v>
      </c>
      <c r="O265" t="str">
        <f t="shared" si="14"/>
        <v>Medium</v>
      </c>
      <c r="P265" s="6" t="str">
        <f>_xlfn.XLOOKUP(OrdersTable[[#This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 '!$D266,products!$A$1:$A$49,0),MATCH('orders '!I$1,products!$A$1:$G$1,0))</f>
        <v>Rob</v>
      </c>
      <c r="J266" t="str">
        <f>INDEX(products!$A$1:$G$49,MATCH('orders '!$D266,products!$A$1:$A$49,0),MATCH('orders '!J$1,products!$A$1:$G$1,0))</f>
        <v>L</v>
      </c>
      <c r="K266" s="6">
        <f>INDEX(products!$A$1:$G$49,MATCH('orders '!$D266,products!$A$1:$A$49,0),MATCH('orders '!K$1,products!$A$1:$G$1,0))</f>
        <v>1</v>
      </c>
      <c r="L266" s="6">
        <f>INDEX(products!$A$1:$G$49,MATCH('orders '!$D266,products!$A$1:$A$49,0),MATCH('orders '!L$1,products!$A$1:$G$1,0))</f>
        <v>11.95</v>
      </c>
      <c r="M266" s="6">
        <f t="shared" si="12"/>
        <v>59.75</v>
      </c>
      <c r="N266" t="str">
        <f t="shared" si="13"/>
        <v>Robusta</v>
      </c>
      <c r="O266" t="str">
        <f t="shared" si="14"/>
        <v>Light</v>
      </c>
      <c r="P266" s="6" t="str">
        <f>_xlfn.XLOOKUP(OrdersTable[[#This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 '!$D267,products!$A$1:$A$49,0),MATCH('orders '!I$1,products!$A$1:$G$1,0))</f>
        <v>Ara</v>
      </c>
      <c r="J267" t="str">
        <f>INDEX(products!$A$1:$G$49,MATCH('orders '!$D267,products!$A$1:$A$49,0),MATCH('orders '!J$1,products!$A$1:$G$1,0))</f>
        <v>D</v>
      </c>
      <c r="K267" s="6">
        <f>INDEX(products!$A$1:$G$49,MATCH('orders '!$D267,products!$A$1:$A$49,0),MATCH('orders '!K$1,products!$A$1:$G$1,0))</f>
        <v>0.5</v>
      </c>
      <c r="L267" s="6">
        <f>INDEX(products!$A$1:$G$49,MATCH('orders '!$D267,products!$A$1:$A$49,0),MATCH('orders '!L$1,products!$A$1:$G$1,0))</f>
        <v>5.97</v>
      </c>
      <c r="M267" s="6">
        <f t="shared" si="12"/>
        <v>5.97</v>
      </c>
      <c r="N267" t="str">
        <f t="shared" si="13"/>
        <v>Arabica</v>
      </c>
      <c r="O267" t="str">
        <f t="shared" si="14"/>
        <v>Dark</v>
      </c>
      <c r="P267" s="6" t="str">
        <f>_xlfn.XLOOKUP(OrdersTable[[#This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 '!$D268,products!$A$1:$A$49,0),MATCH('orders '!I$1,products!$A$1:$G$1,0))</f>
        <v>Exc</v>
      </c>
      <c r="J268" t="str">
        <f>INDEX(products!$A$1:$G$49,MATCH('orders '!$D268,products!$A$1:$A$49,0),MATCH('orders '!J$1,products!$A$1:$G$1,0))</f>
        <v>D</v>
      </c>
      <c r="K268" s="6">
        <f>INDEX(products!$A$1:$G$49,MATCH('orders '!$D268,products!$A$1:$A$49,0),MATCH('orders '!K$1,products!$A$1:$G$1,0))</f>
        <v>1</v>
      </c>
      <c r="L268" s="6">
        <f>INDEX(products!$A$1:$G$49,MATCH('orders '!$D268,products!$A$1:$A$49,0),MATCH('orders '!L$1,products!$A$1:$G$1,0))</f>
        <v>12.15</v>
      </c>
      <c r="M268" s="6">
        <f t="shared" si="12"/>
        <v>24.3</v>
      </c>
      <c r="N268" t="str">
        <f t="shared" si="13"/>
        <v>Excelsa</v>
      </c>
      <c r="O268" t="str">
        <f t="shared" si="14"/>
        <v>Dark</v>
      </c>
      <c r="P268" s="6" t="str">
        <f>_xlfn.XLOOKUP(OrdersTable[[#This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 '!$D269,products!$A$1:$A$49,0),MATCH('orders '!I$1,products!$A$1:$G$1,0))</f>
        <v>Exc</v>
      </c>
      <c r="J269" t="str">
        <f>INDEX(products!$A$1:$G$49,MATCH('orders '!$D269,products!$A$1:$A$49,0),MATCH('orders '!J$1,products!$A$1:$G$1,0))</f>
        <v>D</v>
      </c>
      <c r="K269" s="6">
        <f>INDEX(products!$A$1:$G$49,MATCH('orders '!$D269,products!$A$1:$A$49,0),MATCH('orders '!K$1,products!$A$1:$G$1,0))</f>
        <v>0.2</v>
      </c>
      <c r="L269" s="6">
        <f>INDEX(products!$A$1:$G$49,MATCH('orders '!$D269,products!$A$1:$A$49,0),MATCH('orders '!L$1,products!$A$1:$G$1,0))</f>
        <v>3.645</v>
      </c>
      <c r="M269" s="6">
        <f t="shared" si="12"/>
        <v>21.87</v>
      </c>
      <c r="N269" t="str">
        <f t="shared" si="13"/>
        <v>Excelsa</v>
      </c>
      <c r="O269" t="str">
        <f t="shared" si="14"/>
        <v>Dark</v>
      </c>
      <c r="P269" s="6" t="str">
        <f>_xlfn.XLOOKUP(OrdersTable[[#This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 '!$D270,products!$A$1:$A$49,0),MATCH('orders '!I$1,products!$A$1:$G$1,0))</f>
        <v>Ara</v>
      </c>
      <c r="J270" t="str">
        <f>INDEX(products!$A$1:$G$49,MATCH('orders '!$D270,products!$A$1:$A$49,0),MATCH('orders '!J$1,products!$A$1:$G$1,0))</f>
        <v>D</v>
      </c>
      <c r="K270" s="6">
        <f>INDEX(products!$A$1:$G$49,MATCH('orders '!$D270,products!$A$1:$A$49,0),MATCH('orders '!K$1,products!$A$1:$G$1,0))</f>
        <v>1</v>
      </c>
      <c r="L270" s="6">
        <f>INDEX(products!$A$1:$G$49,MATCH('orders '!$D270,products!$A$1:$A$49,0),MATCH('orders '!L$1,products!$A$1:$G$1,0))</f>
        <v>9.9499999999999993</v>
      </c>
      <c r="M270" s="6">
        <f t="shared" si="12"/>
        <v>19.899999999999999</v>
      </c>
      <c r="N270" t="str">
        <f t="shared" si="13"/>
        <v>Arabica</v>
      </c>
      <c r="O270" t="str">
        <f t="shared" si="14"/>
        <v>Dark</v>
      </c>
      <c r="P270" s="6" t="str">
        <f>_xlfn.XLOOKUP(OrdersTable[[#This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 '!$D271,products!$A$1:$A$49,0),MATCH('orders '!I$1,products!$A$1:$G$1,0))</f>
        <v>Ara</v>
      </c>
      <c r="J271" t="str">
        <f>INDEX(products!$A$1:$G$49,MATCH('orders '!$D271,products!$A$1:$A$49,0),MATCH('orders '!J$1,products!$A$1:$G$1,0))</f>
        <v>D</v>
      </c>
      <c r="K271" s="6">
        <f>INDEX(products!$A$1:$G$49,MATCH('orders '!$D271,products!$A$1:$A$49,0),MATCH('orders '!K$1,products!$A$1:$G$1,0))</f>
        <v>0.2</v>
      </c>
      <c r="L271" s="6">
        <f>INDEX(products!$A$1:$G$49,MATCH('orders '!$D271,products!$A$1:$A$49,0),MATCH('orders '!L$1,products!$A$1:$G$1,0))</f>
        <v>2.9849999999999999</v>
      </c>
      <c r="M271" s="6">
        <f t="shared" si="12"/>
        <v>5.97</v>
      </c>
      <c r="N271" t="str">
        <f t="shared" si="13"/>
        <v>Arabica</v>
      </c>
      <c r="O271" t="str">
        <f t="shared" si="14"/>
        <v>Dark</v>
      </c>
      <c r="P271" s="6" t="str">
        <f>_xlfn.XLOOKUP(OrdersTable[[#This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 '!$D272,products!$A$1:$A$49,0),MATCH('orders '!I$1,products!$A$1:$G$1,0))</f>
        <v>Exc</v>
      </c>
      <c r="J272" t="str">
        <f>INDEX(products!$A$1:$G$49,MATCH('orders '!$D272,products!$A$1:$A$49,0),MATCH('orders '!J$1,products!$A$1:$G$1,0))</f>
        <v>D</v>
      </c>
      <c r="K272" s="6">
        <f>INDEX(products!$A$1:$G$49,MATCH('orders '!$D272,products!$A$1:$A$49,0),MATCH('orders '!K$1,products!$A$1:$G$1,0))</f>
        <v>0.5</v>
      </c>
      <c r="L272" s="6">
        <f>INDEX(products!$A$1:$G$49,MATCH('orders '!$D272,products!$A$1:$A$49,0),MATCH('orders '!L$1,products!$A$1:$G$1,0))</f>
        <v>7.29</v>
      </c>
      <c r="M272" s="6">
        <f t="shared" si="12"/>
        <v>7.29</v>
      </c>
      <c r="N272" t="str">
        <f t="shared" si="13"/>
        <v>Excelsa</v>
      </c>
      <c r="O272" t="str">
        <f t="shared" si="14"/>
        <v>Dark</v>
      </c>
      <c r="P272" s="6" t="str">
        <f>_xlfn.XLOOKUP(OrdersTable[[#This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 '!$D273,products!$A$1:$A$49,0),MATCH('orders '!I$1,products!$A$1:$G$1,0))</f>
        <v>Ara</v>
      </c>
      <c r="J273" t="str">
        <f>INDEX(products!$A$1:$G$49,MATCH('orders '!$D273,products!$A$1:$A$49,0),MATCH('orders '!J$1,products!$A$1:$G$1,0))</f>
        <v>D</v>
      </c>
      <c r="K273" s="6">
        <f>INDEX(products!$A$1:$G$49,MATCH('orders '!$D273,products!$A$1:$A$49,0),MATCH('orders '!K$1,products!$A$1:$G$1,0))</f>
        <v>0.2</v>
      </c>
      <c r="L273" s="6">
        <f>INDEX(products!$A$1:$G$49,MATCH('orders '!$D273,products!$A$1:$A$49,0),MATCH('orders '!L$1,products!$A$1:$G$1,0))</f>
        <v>2.9849999999999999</v>
      </c>
      <c r="M273" s="6">
        <f t="shared" si="12"/>
        <v>11.94</v>
      </c>
      <c r="N273" t="str">
        <f t="shared" si="13"/>
        <v>Arabica</v>
      </c>
      <c r="O273" t="str">
        <f t="shared" si="14"/>
        <v>Dark</v>
      </c>
      <c r="P273" s="6" t="str">
        <f>_xlfn.XLOOKUP(OrdersTable[[#This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 '!$D274,products!$A$1:$A$49,0),MATCH('orders '!I$1,products!$A$1:$G$1,0))</f>
        <v>Rob</v>
      </c>
      <c r="J274" t="str">
        <f>INDEX(products!$A$1:$G$49,MATCH('orders '!$D274,products!$A$1:$A$49,0),MATCH('orders '!J$1,products!$A$1:$G$1,0))</f>
        <v>L</v>
      </c>
      <c r="K274" s="6">
        <f>INDEX(products!$A$1:$G$49,MATCH('orders '!$D274,products!$A$1:$A$49,0),MATCH('orders '!K$1,products!$A$1:$G$1,0))</f>
        <v>1</v>
      </c>
      <c r="L274" s="6">
        <f>INDEX(products!$A$1:$G$49,MATCH('orders '!$D274,products!$A$1:$A$49,0),MATCH('orders '!L$1,products!$A$1:$G$1,0))</f>
        <v>11.95</v>
      </c>
      <c r="M274" s="6">
        <f t="shared" si="12"/>
        <v>71.699999999999989</v>
      </c>
      <c r="N274" t="str">
        <f t="shared" si="13"/>
        <v>Robusta</v>
      </c>
      <c r="O274" t="str">
        <f t="shared" si="14"/>
        <v>Light</v>
      </c>
      <c r="P274" s="6" t="str">
        <f>_xlfn.XLOOKUP(OrdersTable[[#This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 '!$D275,products!$A$1:$A$49,0),MATCH('orders '!I$1,products!$A$1:$G$1,0))</f>
        <v>Ara</v>
      </c>
      <c r="J275" t="str">
        <f>INDEX(products!$A$1:$G$49,MATCH('orders '!$D275,products!$A$1:$A$49,0),MATCH('orders '!J$1,products!$A$1:$G$1,0))</f>
        <v>L</v>
      </c>
      <c r="K275" s="6">
        <f>INDEX(products!$A$1:$G$49,MATCH('orders '!$D275,products!$A$1:$A$49,0),MATCH('orders '!K$1,products!$A$1:$G$1,0))</f>
        <v>0.2</v>
      </c>
      <c r="L275" s="6">
        <f>INDEX(products!$A$1:$G$49,MATCH('orders '!$D275,products!$A$1:$A$49,0),MATCH('orders '!L$1,products!$A$1:$G$1,0))</f>
        <v>3.8849999999999998</v>
      </c>
      <c r="M275" s="6">
        <f t="shared" si="12"/>
        <v>7.77</v>
      </c>
      <c r="N275" t="str">
        <f t="shared" si="13"/>
        <v>Arabica</v>
      </c>
      <c r="O275" t="str">
        <f t="shared" si="14"/>
        <v>Light</v>
      </c>
      <c r="P275" s="6" t="str">
        <f>_xlfn.XLOOKUP(OrdersTable[[#This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 '!$D276,products!$A$1:$A$49,0),MATCH('orders '!I$1,products!$A$1:$G$1,0))</f>
        <v>Ara</v>
      </c>
      <c r="J276" t="str">
        <f>INDEX(products!$A$1:$G$49,MATCH('orders '!$D276,products!$A$1:$A$49,0),MATCH('orders '!J$1,products!$A$1:$G$1,0))</f>
        <v>M</v>
      </c>
      <c r="K276" s="6">
        <f>INDEX(products!$A$1:$G$49,MATCH('orders '!$D276,products!$A$1:$A$49,0),MATCH('orders '!K$1,products!$A$1:$G$1,0))</f>
        <v>2.5</v>
      </c>
      <c r="L276" s="6">
        <f>INDEX(products!$A$1:$G$49,MATCH('orders '!$D276,products!$A$1:$A$49,0),MATCH('orders '!L$1,products!$A$1:$G$1,0))</f>
        <v>25.874999999999996</v>
      </c>
      <c r="M276" s="6">
        <f t="shared" si="12"/>
        <v>25.874999999999996</v>
      </c>
      <c r="N276" t="str">
        <f t="shared" si="13"/>
        <v>Arabica</v>
      </c>
      <c r="O276" t="str">
        <f t="shared" si="14"/>
        <v>Medium</v>
      </c>
      <c r="P276" s="6" t="str">
        <f>_xlfn.XLOOKUP(OrdersTable[[#This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 '!$D277,products!$A$1:$A$49,0),MATCH('orders '!I$1,products!$A$1:$G$1,0))</f>
        <v>Exc</v>
      </c>
      <c r="J277" t="str">
        <f>INDEX(products!$A$1:$G$49,MATCH('orders '!$D277,products!$A$1:$A$49,0),MATCH('orders '!J$1,products!$A$1:$G$1,0))</f>
        <v>L</v>
      </c>
      <c r="K277" s="6">
        <f>INDEX(products!$A$1:$G$49,MATCH('orders '!$D277,products!$A$1:$A$49,0),MATCH('orders '!K$1,products!$A$1:$G$1,0))</f>
        <v>2.5</v>
      </c>
      <c r="L277" s="6">
        <f>INDEX(products!$A$1:$G$49,MATCH('orders '!$D277,products!$A$1:$A$49,0),MATCH('orders '!L$1,products!$A$1:$G$1,0))</f>
        <v>34.154999999999994</v>
      </c>
      <c r="M277" s="6">
        <f t="shared" si="12"/>
        <v>204.92999999999995</v>
      </c>
      <c r="N277" t="str">
        <f t="shared" si="13"/>
        <v>Excelsa</v>
      </c>
      <c r="O277" t="str">
        <f t="shared" si="14"/>
        <v>Light</v>
      </c>
      <c r="P277" s="6" t="str">
        <f>_xlfn.XLOOKUP(OrdersTable[[#This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 '!$D278,products!$A$1:$A$49,0),MATCH('orders '!I$1,products!$A$1:$G$1,0))</f>
        <v>Rob</v>
      </c>
      <c r="J278" t="str">
        <f>INDEX(products!$A$1:$G$49,MATCH('orders '!$D278,products!$A$1:$A$49,0),MATCH('orders '!J$1,products!$A$1:$G$1,0))</f>
        <v>L</v>
      </c>
      <c r="K278" s="6">
        <f>INDEX(products!$A$1:$G$49,MATCH('orders '!$D278,products!$A$1:$A$49,0),MATCH('orders '!K$1,products!$A$1:$G$1,0))</f>
        <v>2.5</v>
      </c>
      <c r="L278" s="6">
        <f>INDEX(products!$A$1:$G$49,MATCH('orders '!$D278,products!$A$1:$A$49,0),MATCH('orders '!L$1,products!$A$1:$G$1,0))</f>
        <v>27.484999999999996</v>
      </c>
      <c r="M278" s="6">
        <f t="shared" si="12"/>
        <v>109.93999999999998</v>
      </c>
      <c r="N278" t="str">
        <f t="shared" si="13"/>
        <v>Robusta</v>
      </c>
      <c r="O278" t="str">
        <f t="shared" si="14"/>
        <v>Light</v>
      </c>
      <c r="P278" s="6" t="str">
        <f>_xlfn.XLOOKUP(OrdersTable[[#This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 '!$D279,products!$A$1:$A$49,0),MATCH('orders '!I$1,products!$A$1:$G$1,0))</f>
        <v>Exc</v>
      </c>
      <c r="J279" t="str">
        <f>INDEX(products!$A$1:$G$49,MATCH('orders '!$D279,products!$A$1:$A$49,0),MATCH('orders '!J$1,products!$A$1:$G$1,0))</f>
        <v>L</v>
      </c>
      <c r="K279" s="6">
        <f>INDEX(products!$A$1:$G$49,MATCH('orders '!$D279,products!$A$1:$A$49,0),MATCH('orders '!K$1,products!$A$1:$G$1,0))</f>
        <v>1</v>
      </c>
      <c r="L279" s="6">
        <f>INDEX(products!$A$1:$G$49,MATCH('orders '!$D279,products!$A$1:$A$49,0),MATCH('orders '!L$1,products!$A$1:$G$1,0))</f>
        <v>14.85</v>
      </c>
      <c r="M279" s="6">
        <f t="shared" si="12"/>
        <v>89.1</v>
      </c>
      <c r="N279" t="str">
        <f t="shared" si="13"/>
        <v>Excelsa</v>
      </c>
      <c r="O279" t="str">
        <f t="shared" si="14"/>
        <v>Light</v>
      </c>
      <c r="P279" s="6" t="str">
        <f>_xlfn.XLOOKUP(OrdersTable[[#This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 '!$D280,products!$A$1:$A$49,0),MATCH('orders '!I$1,products!$A$1:$G$1,0))</f>
        <v>Ara</v>
      </c>
      <c r="J280" t="str">
        <f>INDEX(products!$A$1:$G$49,MATCH('orders '!$D280,products!$A$1:$A$49,0),MATCH('orders '!J$1,products!$A$1:$G$1,0))</f>
        <v>L</v>
      </c>
      <c r="K280" s="6">
        <f>INDEX(products!$A$1:$G$49,MATCH('orders '!$D280,products!$A$1:$A$49,0),MATCH('orders '!K$1,products!$A$1:$G$1,0))</f>
        <v>0.2</v>
      </c>
      <c r="L280" s="6">
        <f>INDEX(products!$A$1:$G$49,MATCH('orders '!$D280,products!$A$1:$A$49,0),MATCH('orders '!L$1,products!$A$1:$G$1,0))</f>
        <v>3.8849999999999998</v>
      </c>
      <c r="M280" s="6">
        <f t="shared" si="12"/>
        <v>7.77</v>
      </c>
      <c r="N280" t="str">
        <f t="shared" si="13"/>
        <v>Arabica</v>
      </c>
      <c r="O280" t="str">
        <f t="shared" si="14"/>
        <v>Light</v>
      </c>
      <c r="P280" s="6" t="str">
        <f>_xlfn.XLOOKUP(OrdersTable[[#This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 '!$D281,products!$A$1:$A$49,0),MATCH('orders '!I$1,products!$A$1:$G$1,0))</f>
        <v>Lib</v>
      </c>
      <c r="J281" t="str">
        <f>INDEX(products!$A$1:$G$49,MATCH('orders '!$D281,products!$A$1:$A$49,0),MATCH('orders '!J$1,products!$A$1:$G$1,0))</f>
        <v>M</v>
      </c>
      <c r="K281" s="6">
        <f>INDEX(products!$A$1:$G$49,MATCH('orders '!$D281,products!$A$1:$A$49,0),MATCH('orders '!K$1,products!$A$1:$G$1,0))</f>
        <v>2.5</v>
      </c>
      <c r="L281" s="6">
        <f>INDEX(products!$A$1:$G$49,MATCH('orders '!$D281,products!$A$1:$A$49,0),MATCH('orders '!L$1,products!$A$1:$G$1,0))</f>
        <v>33.464999999999996</v>
      </c>
      <c r="M281" s="6">
        <f t="shared" si="12"/>
        <v>33.464999999999996</v>
      </c>
      <c r="N281" t="str">
        <f t="shared" si="13"/>
        <v>Liberia</v>
      </c>
      <c r="O281" t="str">
        <f t="shared" si="14"/>
        <v>Medium</v>
      </c>
      <c r="P281" s="6" t="str">
        <f>_xlfn.XLOOKUP(OrdersTable[[#This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 '!$D282,products!$A$1:$A$49,0),MATCH('orders '!I$1,products!$A$1:$G$1,0))</f>
        <v>Exc</v>
      </c>
      <c r="J282" t="str">
        <f>INDEX(products!$A$1:$G$49,MATCH('orders '!$D282,products!$A$1:$A$49,0),MATCH('orders '!J$1,products!$A$1:$G$1,0))</f>
        <v>M</v>
      </c>
      <c r="K282" s="6">
        <f>INDEX(products!$A$1:$G$49,MATCH('orders '!$D282,products!$A$1:$A$49,0),MATCH('orders '!K$1,products!$A$1:$G$1,0))</f>
        <v>0.5</v>
      </c>
      <c r="L282" s="6">
        <f>INDEX(products!$A$1:$G$49,MATCH('orders '!$D282,products!$A$1:$A$49,0),MATCH('orders '!L$1,products!$A$1:$G$1,0))</f>
        <v>8.25</v>
      </c>
      <c r="M282" s="6">
        <f t="shared" si="12"/>
        <v>41.25</v>
      </c>
      <c r="N282" t="str">
        <f t="shared" si="13"/>
        <v>Excelsa</v>
      </c>
      <c r="O282" t="str">
        <f t="shared" si="14"/>
        <v>Medium</v>
      </c>
      <c r="P282" s="6" t="str">
        <f>_xlfn.XLOOKUP(OrdersTable[[#This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 '!$D283,products!$A$1:$A$49,0),MATCH('orders '!I$1,products!$A$1:$G$1,0))</f>
        <v>Exc</v>
      </c>
      <c r="J283" t="str">
        <f>INDEX(products!$A$1:$G$49,MATCH('orders '!$D283,products!$A$1:$A$49,0),MATCH('orders '!J$1,products!$A$1:$G$1,0))</f>
        <v>L</v>
      </c>
      <c r="K283" s="6">
        <f>INDEX(products!$A$1:$G$49,MATCH('orders '!$D283,products!$A$1:$A$49,0),MATCH('orders '!K$1,products!$A$1:$G$1,0))</f>
        <v>1</v>
      </c>
      <c r="L283" s="6">
        <f>INDEX(products!$A$1:$G$49,MATCH('orders '!$D283,products!$A$1:$A$49,0),MATCH('orders '!L$1,products!$A$1:$G$1,0))</f>
        <v>14.85</v>
      </c>
      <c r="M283" s="6">
        <f t="shared" si="12"/>
        <v>59.4</v>
      </c>
      <c r="N283" t="str">
        <f t="shared" si="13"/>
        <v>Excelsa</v>
      </c>
      <c r="O283" t="str">
        <f t="shared" si="14"/>
        <v>Light</v>
      </c>
      <c r="P283" s="6" t="str">
        <f>_xlfn.XLOOKUP(OrdersTable[[#This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 '!$D284,products!$A$1:$A$49,0),MATCH('orders '!I$1,products!$A$1:$G$1,0))</f>
        <v>Ara</v>
      </c>
      <c r="J284" t="str">
        <f>INDEX(products!$A$1:$G$49,MATCH('orders '!$D284,products!$A$1:$A$49,0),MATCH('orders '!J$1,products!$A$1:$G$1,0))</f>
        <v>L</v>
      </c>
      <c r="K284" s="6">
        <f>INDEX(products!$A$1:$G$49,MATCH('orders '!$D284,products!$A$1:$A$49,0),MATCH('orders '!K$1,products!$A$1:$G$1,0))</f>
        <v>0.5</v>
      </c>
      <c r="L284" s="6">
        <f>INDEX(products!$A$1:$G$49,MATCH('orders '!$D284,products!$A$1:$A$49,0),MATCH('orders '!L$1,products!$A$1:$G$1,0))</f>
        <v>7.77</v>
      </c>
      <c r="M284" s="6">
        <f t="shared" si="12"/>
        <v>7.77</v>
      </c>
      <c r="N284" t="str">
        <f t="shared" si="13"/>
        <v>Arabica</v>
      </c>
      <c r="O284" t="str">
        <f t="shared" si="14"/>
        <v>Light</v>
      </c>
      <c r="P284" s="6" t="str">
        <f>_xlfn.XLOOKUP(OrdersTable[[#This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 '!$D285,products!$A$1:$A$49,0),MATCH('orders '!I$1,products!$A$1:$G$1,0))</f>
        <v>Rob</v>
      </c>
      <c r="J285" t="str">
        <f>INDEX(products!$A$1:$G$49,MATCH('orders '!$D285,products!$A$1:$A$49,0),MATCH('orders '!J$1,products!$A$1:$G$1,0))</f>
        <v>D</v>
      </c>
      <c r="K285" s="6">
        <f>INDEX(products!$A$1:$G$49,MATCH('orders '!$D285,products!$A$1:$A$49,0),MATCH('orders '!K$1,products!$A$1:$G$1,0))</f>
        <v>0.5</v>
      </c>
      <c r="L285" s="6">
        <f>INDEX(products!$A$1:$G$49,MATCH('orders '!$D285,products!$A$1:$A$49,0),MATCH('orders '!L$1,products!$A$1:$G$1,0))</f>
        <v>5.3699999999999992</v>
      </c>
      <c r="M285" s="6">
        <f t="shared" si="12"/>
        <v>5.3699999999999992</v>
      </c>
      <c r="N285" t="str">
        <f t="shared" si="13"/>
        <v>Robusta</v>
      </c>
      <c r="O285" t="str">
        <f t="shared" si="14"/>
        <v>Dark</v>
      </c>
      <c r="P285" s="6" t="str">
        <f>_xlfn.XLOOKUP(OrdersTable[[#This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 '!$D286,products!$A$1:$A$49,0),MATCH('orders '!I$1,products!$A$1:$G$1,0))</f>
        <v>Exc</v>
      </c>
      <c r="J286" t="str">
        <f>INDEX(products!$A$1:$G$49,MATCH('orders '!$D286,products!$A$1:$A$49,0),MATCH('orders '!J$1,products!$A$1:$G$1,0))</f>
        <v>M</v>
      </c>
      <c r="K286" s="6">
        <f>INDEX(products!$A$1:$G$49,MATCH('orders '!$D286,products!$A$1:$A$49,0),MATCH('orders '!K$1,products!$A$1:$G$1,0))</f>
        <v>2.5</v>
      </c>
      <c r="L286" s="6">
        <f>INDEX(products!$A$1:$G$49,MATCH('orders '!$D286,products!$A$1:$A$49,0),MATCH('orders '!L$1,products!$A$1:$G$1,0))</f>
        <v>31.624999999999996</v>
      </c>
      <c r="M286" s="6">
        <f t="shared" si="12"/>
        <v>94.874999999999986</v>
      </c>
      <c r="N286" t="str">
        <f t="shared" si="13"/>
        <v>Excelsa</v>
      </c>
      <c r="O286" t="str">
        <f t="shared" si="14"/>
        <v>Medium</v>
      </c>
      <c r="P286" s="6" t="str">
        <f>_xlfn.XLOOKUP(OrdersTable[[#This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 '!$D287,products!$A$1:$A$49,0),MATCH('orders '!I$1,products!$A$1:$G$1,0))</f>
        <v>Lib</v>
      </c>
      <c r="J287" t="str">
        <f>INDEX(products!$A$1:$G$49,MATCH('orders '!$D287,products!$A$1:$A$49,0),MATCH('orders '!J$1,products!$A$1:$G$1,0))</f>
        <v>L</v>
      </c>
      <c r="K287" s="6">
        <f>INDEX(products!$A$1:$G$49,MATCH('orders '!$D287,products!$A$1:$A$49,0),MATCH('orders '!K$1,products!$A$1:$G$1,0))</f>
        <v>2.5</v>
      </c>
      <c r="L287" s="6">
        <f>INDEX(products!$A$1:$G$49,MATCH('orders '!$D287,products!$A$1:$A$49,0),MATCH('orders '!L$1,products!$A$1:$G$1,0))</f>
        <v>36.454999999999998</v>
      </c>
      <c r="M287" s="6">
        <f t="shared" si="12"/>
        <v>36.454999999999998</v>
      </c>
      <c r="N287" t="str">
        <f t="shared" si="13"/>
        <v>Liberia</v>
      </c>
      <c r="O287" t="str">
        <f t="shared" si="14"/>
        <v>Light</v>
      </c>
      <c r="P287" s="6" t="str">
        <f>_xlfn.XLOOKUP(OrdersTable[[#This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 '!$D288,products!$A$1:$A$49,0),MATCH('orders '!I$1,products!$A$1:$G$1,0))</f>
        <v>Ara</v>
      </c>
      <c r="J288" t="str">
        <f>INDEX(products!$A$1:$G$49,MATCH('orders '!$D288,products!$A$1:$A$49,0),MATCH('orders '!J$1,products!$A$1:$G$1,0))</f>
        <v>M</v>
      </c>
      <c r="K288" s="6">
        <f>INDEX(products!$A$1:$G$49,MATCH('orders '!$D288,products!$A$1:$A$49,0),MATCH('orders '!K$1,products!$A$1:$G$1,0))</f>
        <v>0.2</v>
      </c>
      <c r="L288" s="6">
        <f>INDEX(products!$A$1:$G$49,MATCH('orders '!$D288,products!$A$1:$A$49,0),MATCH('orders '!L$1,products!$A$1:$G$1,0))</f>
        <v>3.375</v>
      </c>
      <c r="M288" s="6">
        <f t="shared" si="12"/>
        <v>13.5</v>
      </c>
      <c r="N288" t="str">
        <f t="shared" si="13"/>
        <v>Arabica</v>
      </c>
      <c r="O288" t="str">
        <f t="shared" si="14"/>
        <v>Medium</v>
      </c>
      <c r="P288" s="6" t="str">
        <f>_xlfn.XLOOKUP(OrdersTable[[#This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 '!$D289,products!$A$1:$A$49,0),MATCH('orders '!I$1,products!$A$1:$G$1,0))</f>
        <v>Rob</v>
      </c>
      <c r="J289" t="str">
        <f>INDEX(products!$A$1:$G$49,MATCH('orders '!$D289,products!$A$1:$A$49,0),MATCH('orders '!J$1,products!$A$1:$G$1,0))</f>
        <v>L</v>
      </c>
      <c r="K289" s="6">
        <f>INDEX(products!$A$1:$G$49,MATCH('orders '!$D289,products!$A$1:$A$49,0),MATCH('orders '!K$1,products!$A$1:$G$1,0))</f>
        <v>0.2</v>
      </c>
      <c r="L289" s="6">
        <f>INDEX(products!$A$1:$G$49,MATCH('orders '!$D289,products!$A$1:$A$49,0),MATCH('orders '!L$1,products!$A$1:$G$1,0))</f>
        <v>3.5849999999999995</v>
      </c>
      <c r="M289" s="6">
        <f t="shared" si="12"/>
        <v>14.339999999999998</v>
      </c>
      <c r="N289" t="str">
        <f t="shared" si="13"/>
        <v>Robusta</v>
      </c>
      <c r="O289" t="str">
        <f t="shared" si="14"/>
        <v>Light</v>
      </c>
      <c r="P289" s="6" t="str">
        <f>_xlfn.XLOOKUP(OrdersTable[[#This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 '!$D290,products!$A$1:$A$49,0),MATCH('orders '!I$1,products!$A$1:$G$1,0))</f>
        <v>Exc</v>
      </c>
      <c r="J290" t="str">
        <f>INDEX(products!$A$1:$G$49,MATCH('orders '!$D290,products!$A$1:$A$49,0),MATCH('orders '!J$1,products!$A$1:$G$1,0))</f>
        <v>M</v>
      </c>
      <c r="K290" s="6">
        <f>INDEX(products!$A$1:$G$49,MATCH('orders '!$D290,products!$A$1:$A$49,0),MATCH('orders '!K$1,products!$A$1:$G$1,0))</f>
        <v>0.5</v>
      </c>
      <c r="L290" s="6">
        <f>INDEX(products!$A$1:$G$49,MATCH('orders '!$D290,products!$A$1:$A$49,0),MATCH('orders '!L$1,products!$A$1:$G$1,0))</f>
        <v>8.25</v>
      </c>
      <c r="M290" s="6">
        <f t="shared" si="12"/>
        <v>8.25</v>
      </c>
      <c r="N290" t="str">
        <f t="shared" si="13"/>
        <v>Excelsa</v>
      </c>
      <c r="O290" t="str">
        <f t="shared" si="14"/>
        <v>Medium</v>
      </c>
      <c r="P290" s="6" t="str">
        <f>_xlfn.XLOOKUP(OrdersTable[[#This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 '!$D291,products!$A$1:$A$49,0),MATCH('orders '!I$1,products!$A$1:$G$1,0))</f>
        <v>Rob</v>
      </c>
      <c r="J291" t="str">
        <f>INDEX(products!$A$1:$G$49,MATCH('orders '!$D291,products!$A$1:$A$49,0),MATCH('orders '!J$1,products!$A$1:$G$1,0))</f>
        <v>D</v>
      </c>
      <c r="K291" s="6">
        <f>INDEX(products!$A$1:$G$49,MATCH('orders '!$D291,products!$A$1:$A$49,0),MATCH('orders '!K$1,products!$A$1:$G$1,0))</f>
        <v>0.2</v>
      </c>
      <c r="L291" s="6">
        <f>INDEX(products!$A$1:$G$49,MATCH('orders '!$D291,products!$A$1:$A$49,0),MATCH('orders '!L$1,products!$A$1:$G$1,0))</f>
        <v>2.6849999999999996</v>
      </c>
      <c r="M291" s="6">
        <f t="shared" si="12"/>
        <v>13.424999999999997</v>
      </c>
      <c r="N291" t="str">
        <f t="shared" si="13"/>
        <v>Robusta</v>
      </c>
      <c r="O291" t="str">
        <f t="shared" si="14"/>
        <v>Dark</v>
      </c>
      <c r="P291" s="6" t="str">
        <f>_xlfn.XLOOKUP(OrdersTable[[#This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 '!$D292,products!$A$1:$A$49,0),MATCH('orders '!I$1,products!$A$1:$G$1,0))</f>
        <v>Ara</v>
      </c>
      <c r="J292" t="str">
        <f>INDEX(products!$A$1:$G$49,MATCH('orders '!$D292,products!$A$1:$A$49,0),MATCH('orders '!J$1,products!$A$1:$G$1,0))</f>
        <v>D</v>
      </c>
      <c r="K292" s="6">
        <f>INDEX(products!$A$1:$G$49,MATCH('orders '!$D292,products!$A$1:$A$49,0),MATCH('orders '!K$1,products!$A$1:$G$1,0))</f>
        <v>1</v>
      </c>
      <c r="L292" s="6">
        <f>INDEX(products!$A$1:$G$49,MATCH('orders '!$D292,products!$A$1:$A$49,0),MATCH('orders '!L$1,products!$A$1:$G$1,0))</f>
        <v>9.9499999999999993</v>
      </c>
      <c r="M292" s="6">
        <f t="shared" si="12"/>
        <v>49.75</v>
      </c>
      <c r="N292" t="str">
        <f t="shared" si="13"/>
        <v>Arabica</v>
      </c>
      <c r="O292" t="str">
        <f t="shared" si="14"/>
        <v>Dark</v>
      </c>
      <c r="P292" s="6" t="str">
        <f>_xlfn.XLOOKUP(OrdersTable[[#This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 '!$D293,products!$A$1:$A$49,0),MATCH('orders '!I$1,products!$A$1:$G$1,0))</f>
        <v>Exc</v>
      </c>
      <c r="J293" t="str">
        <f>INDEX(products!$A$1:$G$49,MATCH('orders '!$D293,products!$A$1:$A$49,0),MATCH('orders '!J$1,products!$A$1:$G$1,0))</f>
        <v>M</v>
      </c>
      <c r="K293" s="6">
        <f>INDEX(products!$A$1:$G$49,MATCH('orders '!$D293,products!$A$1:$A$49,0),MATCH('orders '!K$1,products!$A$1:$G$1,0))</f>
        <v>0.5</v>
      </c>
      <c r="L293" s="6">
        <f>INDEX(products!$A$1:$G$49,MATCH('orders '!$D293,products!$A$1:$A$49,0),MATCH('orders '!L$1,products!$A$1:$G$1,0))</f>
        <v>8.25</v>
      </c>
      <c r="M293" s="6">
        <f t="shared" si="12"/>
        <v>16.5</v>
      </c>
      <c r="N293" t="str">
        <f t="shared" si="13"/>
        <v>Excelsa</v>
      </c>
      <c r="O293" t="str">
        <f t="shared" si="14"/>
        <v>Medium</v>
      </c>
      <c r="P293" s="6" t="str">
        <f>_xlfn.XLOOKUP(OrdersTable[[#This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 '!$D294,products!$A$1:$A$49,0),MATCH('orders '!I$1,products!$A$1:$G$1,0))</f>
        <v>Ara</v>
      </c>
      <c r="J294" t="str">
        <f>INDEX(products!$A$1:$G$49,MATCH('orders '!$D294,products!$A$1:$A$49,0),MATCH('orders '!J$1,products!$A$1:$G$1,0))</f>
        <v>D</v>
      </c>
      <c r="K294" s="6">
        <f>INDEX(products!$A$1:$G$49,MATCH('orders '!$D294,products!$A$1:$A$49,0),MATCH('orders '!K$1,products!$A$1:$G$1,0))</f>
        <v>0.5</v>
      </c>
      <c r="L294" s="6">
        <f>INDEX(products!$A$1:$G$49,MATCH('orders '!$D294,products!$A$1:$A$49,0),MATCH('orders '!L$1,products!$A$1:$G$1,0))</f>
        <v>5.97</v>
      </c>
      <c r="M294" s="6">
        <f t="shared" si="12"/>
        <v>17.91</v>
      </c>
      <c r="N294" t="str">
        <f t="shared" si="13"/>
        <v>Arabica</v>
      </c>
      <c r="O294" t="str">
        <f t="shared" si="14"/>
        <v>Dark</v>
      </c>
      <c r="P294" s="6" t="str">
        <f>_xlfn.XLOOKUP(OrdersTable[[#This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 '!$D295,products!$A$1:$A$49,0),MATCH('orders '!I$1,products!$A$1:$G$1,0))</f>
        <v>Ara</v>
      </c>
      <c r="J295" t="str">
        <f>INDEX(products!$A$1:$G$49,MATCH('orders '!$D295,products!$A$1:$A$49,0),MATCH('orders '!J$1,products!$A$1:$G$1,0))</f>
        <v>D</v>
      </c>
      <c r="K295" s="6">
        <f>INDEX(products!$A$1:$G$49,MATCH('orders '!$D295,products!$A$1:$A$49,0),MATCH('orders '!K$1,products!$A$1:$G$1,0))</f>
        <v>0.5</v>
      </c>
      <c r="L295" s="6">
        <f>INDEX(products!$A$1:$G$49,MATCH('orders '!$D295,products!$A$1:$A$49,0),MATCH('orders '!L$1,products!$A$1:$G$1,0))</f>
        <v>5.97</v>
      </c>
      <c r="M295" s="6">
        <f t="shared" si="12"/>
        <v>29.849999999999998</v>
      </c>
      <c r="N295" t="str">
        <f t="shared" si="13"/>
        <v>Arabica</v>
      </c>
      <c r="O295" t="str">
        <f t="shared" si="14"/>
        <v>Dark</v>
      </c>
      <c r="P295" s="6" t="str">
        <f>_xlfn.XLOOKUP(OrdersTable[[#This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 '!$D296,products!$A$1:$A$49,0),MATCH('orders '!I$1,products!$A$1:$G$1,0))</f>
        <v>Exc</v>
      </c>
      <c r="J296" t="str">
        <f>INDEX(products!$A$1:$G$49,MATCH('orders '!$D296,products!$A$1:$A$49,0),MATCH('orders '!J$1,products!$A$1:$G$1,0))</f>
        <v>L</v>
      </c>
      <c r="K296" s="6">
        <f>INDEX(products!$A$1:$G$49,MATCH('orders '!$D296,products!$A$1:$A$49,0),MATCH('orders '!K$1,products!$A$1:$G$1,0))</f>
        <v>1</v>
      </c>
      <c r="L296" s="6">
        <f>INDEX(products!$A$1:$G$49,MATCH('orders '!$D296,products!$A$1:$A$49,0),MATCH('orders '!L$1,products!$A$1:$G$1,0))</f>
        <v>14.85</v>
      </c>
      <c r="M296" s="6">
        <f t="shared" si="12"/>
        <v>44.55</v>
      </c>
      <c r="N296" t="str">
        <f t="shared" si="13"/>
        <v>Excelsa</v>
      </c>
      <c r="O296" t="str">
        <f t="shared" si="14"/>
        <v>Light</v>
      </c>
      <c r="P296" s="6" t="str">
        <f>_xlfn.XLOOKUP(OrdersTable[[#This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 '!$D297,products!$A$1:$A$49,0),MATCH('orders '!I$1,products!$A$1:$G$1,0))</f>
        <v>Exc</v>
      </c>
      <c r="J297" t="str">
        <f>INDEX(products!$A$1:$G$49,MATCH('orders '!$D297,products!$A$1:$A$49,0),MATCH('orders '!J$1,products!$A$1:$G$1,0))</f>
        <v>M</v>
      </c>
      <c r="K297" s="6">
        <f>INDEX(products!$A$1:$G$49,MATCH('orders '!$D297,products!$A$1:$A$49,0),MATCH('orders '!K$1,products!$A$1:$G$1,0))</f>
        <v>1</v>
      </c>
      <c r="L297" s="6">
        <f>INDEX(products!$A$1:$G$49,MATCH('orders '!$D297,products!$A$1:$A$49,0),MATCH('orders '!L$1,products!$A$1:$G$1,0))</f>
        <v>13.75</v>
      </c>
      <c r="M297" s="6">
        <f t="shared" si="12"/>
        <v>27.5</v>
      </c>
      <c r="N297" t="str">
        <f t="shared" si="13"/>
        <v>Excelsa</v>
      </c>
      <c r="O297" t="str">
        <f t="shared" si="14"/>
        <v>Medium</v>
      </c>
      <c r="P297" s="6" t="str">
        <f>_xlfn.XLOOKUP(OrdersTable[[#This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 '!$D298,products!$A$1:$A$49,0),MATCH('orders '!I$1,products!$A$1:$G$1,0))</f>
        <v>Rob</v>
      </c>
      <c r="J298" t="str">
        <f>INDEX(products!$A$1:$G$49,MATCH('orders '!$D298,products!$A$1:$A$49,0),MATCH('orders '!J$1,products!$A$1:$G$1,0))</f>
        <v>M</v>
      </c>
      <c r="K298" s="6">
        <f>INDEX(products!$A$1:$G$49,MATCH('orders '!$D298,products!$A$1:$A$49,0),MATCH('orders '!K$1,products!$A$1:$G$1,0))</f>
        <v>0.5</v>
      </c>
      <c r="L298" s="6">
        <f>INDEX(products!$A$1:$G$49,MATCH('orders '!$D298,products!$A$1:$A$49,0),MATCH('orders '!L$1,products!$A$1:$G$1,0))</f>
        <v>5.97</v>
      </c>
      <c r="M298" s="6">
        <f t="shared" si="12"/>
        <v>35.82</v>
      </c>
      <c r="N298" t="str">
        <f t="shared" si="13"/>
        <v>Robusta</v>
      </c>
      <c r="O298" t="str">
        <f t="shared" si="14"/>
        <v>Medium</v>
      </c>
      <c r="P298" s="6" t="str">
        <f>_xlfn.XLOOKUP(OrdersTable[[#This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 '!$D299,products!$A$1:$A$49,0),MATCH('orders '!I$1,products!$A$1:$G$1,0))</f>
        <v>Rob</v>
      </c>
      <c r="J299" t="str">
        <f>INDEX(products!$A$1:$G$49,MATCH('orders '!$D299,products!$A$1:$A$49,0),MATCH('orders '!J$1,products!$A$1:$G$1,0))</f>
        <v>D</v>
      </c>
      <c r="K299" s="6">
        <f>INDEX(products!$A$1:$G$49,MATCH('orders '!$D299,products!$A$1:$A$49,0),MATCH('orders '!K$1,products!$A$1:$G$1,0))</f>
        <v>0.5</v>
      </c>
      <c r="L299" s="6">
        <f>INDEX(products!$A$1:$G$49,MATCH('orders '!$D299,products!$A$1:$A$49,0),MATCH('orders '!L$1,products!$A$1:$G$1,0))</f>
        <v>5.3699999999999992</v>
      </c>
      <c r="M299" s="6">
        <f t="shared" si="12"/>
        <v>16.11</v>
      </c>
      <c r="N299" t="str">
        <f t="shared" si="13"/>
        <v>Robusta</v>
      </c>
      <c r="O299" t="str">
        <f t="shared" si="14"/>
        <v>Dark</v>
      </c>
      <c r="P299" s="6" t="str">
        <f>_xlfn.XLOOKUP(OrdersTable[[#This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 '!$D300,products!$A$1:$A$49,0),MATCH('orders '!I$1,products!$A$1:$G$1,0))</f>
        <v>Exc</v>
      </c>
      <c r="J300" t="str">
        <f>INDEX(products!$A$1:$G$49,MATCH('orders '!$D300,products!$A$1:$A$49,0),MATCH('orders '!J$1,products!$A$1:$G$1,0))</f>
        <v>L</v>
      </c>
      <c r="K300" s="6">
        <f>INDEX(products!$A$1:$G$49,MATCH('orders '!$D300,products!$A$1:$A$49,0),MATCH('orders '!K$1,products!$A$1:$G$1,0))</f>
        <v>0.2</v>
      </c>
      <c r="L300" s="6">
        <f>INDEX(products!$A$1:$G$49,MATCH('orders '!$D300,products!$A$1:$A$49,0),MATCH('orders '!L$1,products!$A$1:$G$1,0))</f>
        <v>4.4550000000000001</v>
      </c>
      <c r="M300" s="6">
        <f t="shared" si="12"/>
        <v>26.73</v>
      </c>
      <c r="N300" t="str">
        <f t="shared" si="13"/>
        <v>Excelsa</v>
      </c>
      <c r="O300" t="str">
        <f t="shared" si="14"/>
        <v>Light</v>
      </c>
      <c r="P300" s="6" t="str">
        <f>_xlfn.XLOOKUP(OrdersTable[[#This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 '!$D301,products!$A$1:$A$49,0),MATCH('orders '!I$1,products!$A$1:$G$1,0))</f>
        <v>Exc</v>
      </c>
      <c r="J301" t="str">
        <f>INDEX(products!$A$1:$G$49,MATCH('orders '!$D301,products!$A$1:$A$49,0),MATCH('orders '!J$1,products!$A$1:$G$1,0))</f>
        <v>L</v>
      </c>
      <c r="K301" s="6">
        <f>INDEX(products!$A$1:$G$49,MATCH('orders '!$D301,products!$A$1:$A$49,0),MATCH('orders '!K$1,products!$A$1:$G$1,0))</f>
        <v>2.5</v>
      </c>
      <c r="L301" s="6">
        <f>INDEX(products!$A$1:$G$49,MATCH('orders '!$D301,products!$A$1:$A$49,0),MATCH('orders '!L$1,products!$A$1:$G$1,0))</f>
        <v>34.154999999999994</v>
      </c>
      <c r="M301" s="6">
        <f t="shared" si="12"/>
        <v>204.92999999999995</v>
      </c>
      <c r="N301" t="str">
        <f t="shared" si="13"/>
        <v>Excelsa</v>
      </c>
      <c r="O301" t="str">
        <f t="shared" si="14"/>
        <v>Light</v>
      </c>
      <c r="P301" s="6" t="str">
        <f>_xlfn.XLOOKUP(OrdersTable[[#This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 '!$D302,products!$A$1:$A$49,0),MATCH('orders '!I$1,products!$A$1:$G$1,0))</f>
        <v>Ara</v>
      </c>
      <c r="J302" t="str">
        <f>INDEX(products!$A$1:$G$49,MATCH('orders '!$D302,products!$A$1:$A$49,0),MATCH('orders '!J$1,products!$A$1:$G$1,0))</f>
        <v>L</v>
      </c>
      <c r="K302" s="6">
        <f>INDEX(products!$A$1:$G$49,MATCH('orders '!$D302,products!$A$1:$A$49,0),MATCH('orders '!K$1,products!$A$1:$G$1,0))</f>
        <v>1</v>
      </c>
      <c r="L302" s="6">
        <f>INDEX(products!$A$1:$G$49,MATCH('orders '!$D302,products!$A$1:$A$49,0),MATCH('orders '!L$1,products!$A$1:$G$1,0))</f>
        <v>12.95</v>
      </c>
      <c r="M302" s="6">
        <f t="shared" si="12"/>
        <v>38.849999999999994</v>
      </c>
      <c r="N302" t="str">
        <f t="shared" si="13"/>
        <v>Arabica</v>
      </c>
      <c r="O302" t="str">
        <f t="shared" si="14"/>
        <v>Light</v>
      </c>
      <c r="P302" s="6" t="str">
        <f>_xlfn.XLOOKUP(OrdersTable[[#This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 '!$D303,products!$A$1:$A$49,0),MATCH('orders '!I$1,products!$A$1:$G$1,0))</f>
        <v>Lib</v>
      </c>
      <c r="J303" t="str">
        <f>INDEX(products!$A$1:$G$49,MATCH('orders '!$D303,products!$A$1:$A$49,0),MATCH('orders '!J$1,products!$A$1:$G$1,0))</f>
        <v>D</v>
      </c>
      <c r="K303" s="6">
        <f>INDEX(products!$A$1:$G$49,MATCH('orders '!$D303,products!$A$1:$A$49,0),MATCH('orders '!K$1,products!$A$1:$G$1,0))</f>
        <v>0.2</v>
      </c>
      <c r="L303" s="6">
        <f>INDEX(products!$A$1:$G$49,MATCH('orders '!$D303,products!$A$1:$A$49,0),MATCH('orders '!L$1,products!$A$1:$G$1,0))</f>
        <v>3.8849999999999998</v>
      </c>
      <c r="M303" s="6">
        <f t="shared" si="12"/>
        <v>15.54</v>
      </c>
      <c r="N303" t="str">
        <f t="shared" si="13"/>
        <v>Liberia</v>
      </c>
      <c r="O303" t="str">
        <f t="shared" si="14"/>
        <v>Dark</v>
      </c>
      <c r="P303" s="6" t="str">
        <f>_xlfn.XLOOKUP(OrdersTable[[#This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 '!$D304,products!$A$1:$A$49,0),MATCH('orders '!I$1,products!$A$1:$G$1,0))</f>
        <v>Ara</v>
      </c>
      <c r="J304" t="str">
        <f>INDEX(products!$A$1:$G$49,MATCH('orders '!$D304,products!$A$1:$A$49,0),MATCH('orders '!J$1,products!$A$1:$G$1,0))</f>
        <v>M</v>
      </c>
      <c r="K304" s="6">
        <f>INDEX(products!$A$1:$G$49,MATCH('orders '!$D304,products!$A$1:$A$49,0),MATCH('orders '!K$1,products!$A$1:$G$1,0))</f>
        <v>0.5</v>
      </c>
      <c r="L304" s="6">
        <f>INDEX(products!$A$1:$G$49,MATCH('orders '!$D304,products!$A$1:$A$49,0),MATCH('orders '!L$1,products!$A$1:$G$1,0))</f>
        <v>6.75</v>
      </c>
      <c r="M304" s="6">
        <f t="shared" si="12"/>
        <v>6.75</v>
      </c>
      <c r="N304" t="str">
        <f t="shared" si="13"/>
        <v>Arabica</v>
      </c>
      <c r="O304" t="str">
        <f t="shared" si="14"/>
        <v>Medium</v>
      </c>
      <c r="P304" s="6" t="str">
        <f>_xlfn.XLOOKUP(OrdersTable[[#This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 '!$D305,products!$A$1:$A$49,0),MATCH('orders '!I$1,products!$A$1:$G$1,0))</f>
        <v>Exc</v>
      </c>
      <c r="J305" t="str">
        <f>INDEX(products!$A$1:$G$49,MATCH('orders '!$D305,products!$A$1:$A$49,0),MATCH('orders '!J$1,products!$A$1:$G$1,0))</f>
        <v>D</v>
      </c>
      <c r="K305" s="6">
        <f>INDEX(products!$A$1:$G$49,MATCH('orders '!$D305,products!$A$1:$A$49,0),MATCH('orders '!K$1,products!$A$1:$G$1,0))</f>
        <v>2.5</v>
      </c>
      <c r="L305" s="6">
        <f>INDEX(products!$A$1:$G$49,MATCH('orders '!$D305,products!$A$1:$A$49,0),MATCH('orders '!L$1,products!$A$1:$G$1,0))</f>
        <v>27.945</v>
      </c>
      <c r="M305" s="6">
        <f t="shared" si="12"/>
        <v>111.78</v>
      </c>
      <c r="N305" t="str">
        <f t="shared" si="13"/>
        <v>Excelsa</v>
      </c>
      <c r="O305" t="str">
        <f t="shared" si="14"/>
        <v>Dark</v>
      </c>
      <c r="P305" s="6" t="str">
        <f>_xlfn.XLOOKUP(OrdersTable[[#This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 '!$D306,products!$A$1:$A$49,0),MATCH('orders '!I$1,products!$A$1:$G$1,0))</f>
        <v>Ara</v>
      </c>
      <c r="J306" t="str">
        <f>INDEX(products!$A$1:$G$49,MATCH('orders '!$D306,products!$A$1:$A$49,0),MATCH('orders '!J$1,products!$A$1:$G$1,0))</f>
        <v>L</v>
      </c>
      <c r="K306" s="6">
        <f>INDEX(products!$A$1:$G$49,MATCH('orders '!$D306,products!$A$1:$A$49,0),MATCH('orders '!K$1,products!$A$1:$G$1,0))</f>
        <v>0.2</v>
      </c>
      <c r="L306" s="6">
        <f>INDEX(products!$A$1:$G$49,MATCH('orders '!$D306,products!$A$1:$A$49,0),MATCH('orders '!L$1,products!$A$1:$G$1,0))</f>
        <v>3.8849999999999998</v>
      </c>
      <c r="M306" s="6">
        <f t="shared" si="12"/>
        <v>3.8849999999999998</v>
      </c>
      <c r="N306" t="str">
        <f t="shared" si="13"/>
        <v>Arabica</v>
      </c>
      <c r="O306" t="str">
        <f t="shared" si="14"/>
        <v>Light</v>
      </c>
      <c r="P306" s="6" t="str">
        <f>_xlfn.XLOOKUP(OrdersTable[[#This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 '!$D307,products!$A$1:$A$49,0),MATCH('orders '!I$1,products!$A$1:$G$1,0))</f>
        <v>Lib</v>
      </c>
      <c r="J307" t="str">
        <f>INDEX(products!$A$1:$G$49,MATCH('orders '!$D307,products!$A$1:$A$49,0),MATCH('orders '!J$1,products!$A$1:$G$1,0))</f>
        <v>M</v>
      </c>
      <c r="K307" s="6">
        <f>INDEX(products!$A$1:$G$49,MATCH('orders '!$D307,products!$A$1:$A$49,0),MATCH('orders '!K$1,products!$A$1:$G$1,0))</f>
        <v>0.2</v>
      </c>
      <c r="L307" s="6">
        <f>INDEX(products!$A$1:$G$49,MATCH('orders '!$D307,products!$A$1:$A$49,0),MATCH('orders '!L$1,products!$A$1:$G$1,0))</f>
        <v>4.3650000000000002</v>
      </c>
      <c r="M307" s="6">
        <f t="shared" si="12"/>
        <v>21.825000000000003</v>
      </c>
      <c r="N307" t="str">
        <f t="shared" si="13"/>
        <v>Liberia</v>
      </c>
      <c r="O307" t="str">
        <f t="shared" si="14"/>
        <v>Medium</v>
      </c>
      <c r="P307" s="6" t="str">
        <f>_xlfn.XLOOKUP(OrdersTable[[#This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 '!$D308,products!$A$1:$A$49,0),MATCH('orders '!I$1,products!$A$1:$G$1,0))</f>
        <v>Rob</v>
      </c>
      <c r="J308" t="str">
        <f>INDEX(products!$A$1:$G$49,MATCH('orders '!$D308,products!$A$1:$A$49,0),MATCH('orders '!J$1,products!$A$1:$G$1,0))</f>
        <v>M</v>
      </c>
      <c r="K308" s="6">
        <f>INDEX(products!$A$1:$G$49,MATCH('orders '!$D308,products!$A$1:$A$49,0),MATCH('orders '!K$1,products!$A$1:$G$1,0))</f>
        <v>0.2</v>
      </c>
      <c r="L308" s="6">
        <f>INDEX(products!$A$1:$G$49,MATCH('orders '!$D308,products!$A$1:$A$49,0),MATCH('orders '!L$1,products!$A$1:$G$1,0))</f>
        <v>2.9849999999999999</v>
      </c>
      <c r="M308" s="6">
        <f t="shared" si="12"/>
        <v>14.924999999999999</v>
      </c>
      <c r="N308" t="str">
        <f t="shared" si="13"/>
        <v>Robusta</v>
      </c>
      <c r="O308" t="str">
        <f t="shared" si="14"/>
        <v>Medium</v>
      </c>
      <c r="P308" s="6" t="str">
        <f>_xlfn.XLOOKUP(OrdersTable[[#This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 '!$D309,products!$A$1:$A$49,0),MATCH('orders '!I$1,products!$A$1:$G$1,0))</f>
        <v>Ara</v>
      </c>
      <c r="J309" t="str">
        <f>INDEX(products!$A$1:$G$49,MATCH('orders '!$D309,products!$A$1:$A$49,0),MATCH('orders '!J$1,products!$A$1:$G$1,0))</f>
        <v>M</v>
      </c>
      <c r="K309" s="6">
        <f>INDEX(products!$A$1:$G$49,MATCH('orders '!$D309,products!$A$1:$A$49,0),MATCH('orders '!K$1,products!$A$1:$G$1,0))</f>
        <v>1</v>
      </c>
      <c r="L309" s="6">
        <f>INDEX(products!$A$1:$G$49,MATCH('orders '!$D309,products!$A$1:$A$49,0),MATCH('orders '!L$1,products!$A$1:$G$1,0))</f>
        <v>11.25</v>
      </c>
      <c r="M309" s="6">
        <f t="shared" si="12"/>
        <v>33.75</v>
      </c>
      <c r="N309" t="str">
        <f t="shared" si="13"/>
        <v>Arabica</v>
      </c>
      <c r="O309" t="str">
        <f t="shared" si="14"/>
        <v>Medium</v>
      </c>
      <c r="P309" s="6" t="str">
        <f>_xlfn.XLOOKUP(OrdersTable[[#This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 '!$D310,products!$A$1:$A$49,0),MATCH('orders '!I$1,products!$A$1:$G$1,0))</f>
        <v>Ara</v>
      </c>
      <c r="J310" t="str">
        <f>INDEX(products!$A$1:$G$49,MATCH('orders '!$D310,products!$A$1:$A$49,0),MATCH('orders '!J$1,products!$A$1:$G$1,0))</f>
        <v>M</v>
      </c>
      <c r="K310" s="6">
        <f>INDEX(products!$A$1:$G$49,MATCH('orders '!$D310,products!$A$1:$A$49,0),MATCH('orders '!K$1,products!$A$1:$G$1,0))</f>
        <v>1</v>
      </c>
      <c r="L310" s="6">
        <f>INDEX(products!$A$1:$G$49,MATCH('orders '!$D310,products!$A$1:$A$49,0),MATCH('orders '!L$1,products!$A$1:$G$1,0))</f>
        <v>11.25</v>
      </c>
      <c r="M310" s="6">
        <f t="shared" si="12"/>
        <v>33.75</v>
      </c>
      <c r="N310" t="str">
        <f t="shared" si="13"/>
        <v>Arabica</v>
      </c>
      <c r="O310" t="str">
        <f t="shared" si="14"/>
        <v>Medium</v>
      </c>
      <c r="P310" s="6" t="str">
        <f>_xlfn.XLOOKUP(OrdersTable[[#This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 '!$D311,products!$A$1:$A$49,0),MATCH('orders '!I$1,products!$A$1:$G$1,0))</f>
        <v>Lib</v>
      </c>
      <c r="J311" t="str">
        <f>INDEX(products!$A$1:$G$49,MATCH('orders '!$D311,products!$A$1:$A$49,0),MATCH('orders '!J$1,products!$A$1:$G$1,0))</f>
        <v>M</v>
      </c>
      <c r="K311" s="6">
        <f>INDEX(products!$A$1:$G$49,MATCH('orders '!$D311,products!$A$1:$A$49,0),MATCH('orders '!K$1,products!$A$1:$G$1,0))</f>
        <v>0.2</v>
      </c>
      <c r="L311" s="6">
        <f>INDEX(products!$A$1:$G$49,MATCH('orders '!$D311,products!$A$1:$A$49,0),MATCH('orders '!L$1,products!$A$1:$G$1,0))</f>
        <v>4.3650000000000002</v>
      </c>
      <c r="M311" s="6">
        <f t="shared" si="12"/>
        <v>26.19</v>
      </c>
      <c r="N311" t="str">
        <f t="shared" si="13"/>
        <v>Liberia</v>
      </c>
      <c r="O311" t="str">
        <f t="shared" si="14"/>
        <v>Medium</v>
      </c>
      <c r="P311" s="6" t="str">
        <f>_xlfn.XLOOKUP(OrdersTable[[#This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 '!$D312,products!$A$1:$A$49,0),MATCH('orders '!I$1,products!$A$1:$G$1,0))</f>
        <v>Exc</v>
      </c>
      <c r="J312" t="str">
        <f>INDEX(products!$A$1:$G$49,MATCH('orders '!$D312,products!$A$1:$A$49,0),MATCH('orders '!J$1,products!$A$1:$G$1,0))</f>
        <v>L</v>
      </c>
      <c r="K312" s="6">
        <f>INDEX(products!$A$1:$G$49,MATCH('orders '!$D312,products!$A$1:$A$49,0),MATCH('orders '!K$1,products!$A$1:$G$1,0))</f>
        <v>1</v>
      </c>
      <c r="L312" s="6">
        <f>INDEX(products!$A$1:$G$49,MATCH('orders '!$D312,products!$A$1:$A$49,0),MATCH('orders '!L$1,products!$A$1:$G$1,0))</f>
        <v>14.85</v>
      </c>
      <c r="M312" s="6">
        <f t="shared" si="12"/>
        <v>14.85</v>
      </c>
      <c r="N312" t="str">
        <f t="shared" si="13"/>
        <v>Excelsa</v>
      </c>
      <c r="O312" t="str">
        <f t="shared" si="14"/>
        <v>Light</v>
      </c>
      <c r="P312" s="6" t="str">
        <f>_xlfn.XLOOKUP(OrdersTable[[#This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 '!$D313,products!$A$1:$A$49,0),MATCH('orders '!I$1,products!$A$1:$G$1,0))</f>
        <v>Exc</v>
      </c>
      <c r="J313" t="str">
        <f>INDEX(products!$A$1:$G$49,MATCH('orders '!$D313,products!$A$1:$A$49,0),MATCH('orders '!J$1,products!$A$1:$G$1,0))</f>
        <v>M</v>
      </c>
      <c r="K313" s="6">
        <f>INDEX(products!$A$1:$G$49,MATCH('orders '!$D313,products!$A$1:$A$49,0),MATCH('orders '!K$1,products!$A$1:$G$1,0))</f>
        <v>2.5</v>
      </c>
      <c r="L313" s="6">
        <f>INDEX(products!$A$1:$G$49,MATCH('orders '!$D313,products!$A$1:$A$49,0),MATCH('orders '!L$1,products!$A$1:$G$1,0))</f>
        <v>31.624999999999996</v>
      </c>
      <c r="M313" s="6">
        <f t="shared" si="12"/>
        <v>189.74999999999997</v>
      </c>
      <c r="N313" t="str">
        <f t="shared" si="13"/>
        <v>Excelsa</v>
      </c>
      <c r="O313" t="str">
        <f t="shared" si="14"/>
        <v>Medium</v>
      </c>
      <c r="P313" s="6" t="str">
        <f>_xlfn.XLOOKUP(OrdersTable[[#This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 '!$D314,products!$A$1:$A$49,0),MATCH('orders '!I$1,products!$A$1:$G$1,0))</f>
        <v>Rob</v>
      </c>
      <c r="J314" t="str">
        <f>INDEX(products!$A$1:$G$49,MATCH('orders '!$D314,products!$A$1:$A$49,0),MATCH('orders '!J$1,products!$A$1:$G$1,0))</f>
        <v>M</v>
      </c>
      <c r="K314" s="6">
        <f>INDEX(products!$A$1:$G$49,MATCH('orders '!$D314,products!$A$1:$A$49,0),MATCH('orders '!K$1,products!$A$1:$G$1,0))</f>
        <v>0.5</v>
      </c>
      <c r="L314" s="6">
        <f>INDEX(products!$A$1:$G$49,MATCH('orders '!$D314,products!$A$1:$A$49,0),MATCH('orders '!L$1,products!$A$1:$G$1,0))</f>
        <v>5.97</v>
      </c>
      <c r="M314" s="6">
        <f t="shared" si="12"/>
        <v>5.97</v>
      </c>
      <c r="N314" t="str">
        <f t="shared" si="13"/>
        <v>Robusta</v>
      </c>
      <c r="O314" t="str">
        <f t="shared" si="14"/>
        <v>Medium</v>
      </c>
      <c r="P314" s="6" t="str">
        <f>_xlfn.XLOOKUP(OrdersTable[[#This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 '!$D315,products!$A$1:$A$49,0),MATCH('orders '!I$1,products!$A$1:$G$1,0))</f>
        <v>Rob</v>
      </c>
      <c r="J315" t="str">
        <f>INDEX(products!$A$1:$G$49,MATCH('orders '!$D315,products!$A$1:$A$49,0),MATCH('orders '!J$1,products!$A$1:$G$1,0))</f>
        <v>M</v>
      </c>
      <c r="K315" s="6">
        <f>INDEX(products!$A$1:$G$49,MATCH('orders '!$D315,products!$A$1:$A$49,0),MATCH('orders '!K$1,products!$A$1:$G$1,0))</f>
        <v>1</v>
      </c>
      <c r="L315" s="6">
        <f>INDEX(products!$A$1:$G$49,MATCH('orders '!$D315,products!$A$1:$A$49,0),MATCH('orders '!L$1,products!$A$1:$G$1,0))</f>
        <v>9.9499999999999993</v>
      </c>
      <c r="M315" s="6">
        <f t="shared" si="12"/>
        <v>29.849999999999998</v>
      </c>
      <c r="N315" t="str">
        <f t="shared" si="13"/>
        <v>Robusta</v>
      </c>
      <c r="O315" t="str">
        <f t="shared" si="14"/>
        <v>Medium</v>
      </c>
      <c r="P315" s="6" t="str">
        <f>_xlfn.XLOOKUP(OrdersTable[[#This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 '!$D316,products!$A$1:$A$49,0),MATCH('orders '!I$1,products!$A$1:$G$1,0))</f>
        <v>Rob</v>
      </c>
      <c r="J316" t="str">
        <f>INDEX(products!$A$1:$G$49,MATCH('orders '!$D316,products!$A$1:$A$49,0),MATCH('orders '!J$1,products!$A$1:$G$1,0))</f>
        <v>D</v>
      </c>
      <c r="K316" s="6">
        <f>INDEX(products!$A$1:$G$49,MATCH('orders '!$D316,products!$A$1:$A$49,0),MATCH('orders '!K$1,products!$A$1:$G$1,0))</f>
        <v>1</v>
      </c>
      <c r="L316" s="6">
        <f>INDEX(products!$A$1:$G$49,MATCH('orders '!$D316,products!$A$1:$A$49,0),MATCH('orders '!L$1,products!$A$1:$G$1,0))</f>
        <v>8.9499999999999993</v>
      </c>
      <c r="M316" s="6">
        <f t="shared" si="12"/>
        <v>44.75</v>
      </c>
      <c r="N316" t="str">
        <f t="shared" si="13"/>
        <v>Robusta</v>
      </c>
      <c r="O316" t="str">
        <f t="shared" si="14"/>
        <v>Dark</v>
      </c>
      <c r="P316" s="6" t="str">
        <f>_xlfn.XLOOKUP(OrdersTable[[#This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 '!$D317,products!$A$1:$A$49,0),MATCH('orders '!I$1,products!$A$1:$G$1,0))</f>
        <v>Exc</v>
      </c>
      <c r="J317" t="str">
        <f>INDEX(products!$A$1:$G$49,MATCH('orders '!$D317,products!$A$1:$A$49,0),MATCH('orders '!J$1,products!$A$1:$G$1,0))</f>
        <v>L</v>
      </c>
      <c r="K317" s="6">
        <f>INDEX(products!$A$1:$G$49,MATCH('orders '!$D317,products!$A$1:$A$49,0),MATCH('orders '!K$1,products!$A$1:$G$1,0))</f>
        <v>2.5</v>
      </c>
      <c r="L317" s="6">
        <f>INDEX(products!$A$1:$G$49,MATCH('orders '!$D317,products!$A$1:$A$49,0),MATCH('orders '!L$1,products!$A$1:$G$1,0))</f>
        <v>34.154999999999994</v>
      </c>
      <c r="M317" s="6">
        <f t="shared" si="12"/>
        <v>34.154999999999994</v>
      </c>
      <c r="N317" t="str">
        <f t="shared" si="13"/>
        <v>Excelsa</v>
      </c>
      <c r="O317" t="str">
        <f t="shared" si="14"/>
        <v>Light</v>
      </c>
      <c r="P317" s="6" t="str">
        <f>_xlfn.XLOOKUP(OrdersTable[[#This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 '!$D318,products!$A$1:$A$49,0),MATCH('orders '!I$1,products!$A$1:$G$1,0))</f>
        <v>Exc</v>
      </c>
      <c r="J318" t="str">
        <f>INDEX(products!$A$1:$G$49,MATCH('orders '!$D318,products!$A$1:$A$49,0),MATCH('orders '!J$1,products!$A$1:$G$1,0))</f>
        <v>L</v>
      </c>
      <c r="K318" s="6">
        <f>INDEX(products!$A$1:$G$49,MATCH('orders '!$D318,products!$A$1:$A$49,0),MATCH('orders '!K$1,products!$A$1:$G$1,0))</f>
        <v>2.5</v>
      </c>
      <c r="L318" s="6">
        <f>INDEX(products!$A$1:$G$49,MATCH('orders '!$D318,products!$A$1:$A$49,0),MATCH('orders '!L$1,products!$A$1:$G$1,0))</f>
        <v>34.154999999999994</v>
      </c>
      <c r="M318" s="6">
        <f t="shared" si="12"/>
        <v>204.92999999999995</v>
      </c>
      <c r="N318" t="str">
        <f t="shared" si="13"/>
        <v>Excelsa</v>
      </c>
      <c r="O318" t="str">
        <f t="shared" si="14"/>
        <v>Light</v>
      </c>
      <c r="P318" s="6" t="str">
        <f>_xlfn.XLOOKUP(OrdersTable[[#This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 '!$D319,products!$A$1:$A$49,0),MATCH('orders '!I$1,products!$A$1:$G$1,0))</f>
        <v>Exc</v>
      </c>
      <c r="J319" t="str">
        <f>INDEX(products!$A$1:$G$49,MATCH('orders '!$D319,products!$A$1:$A$49,0),MATCH('orders '!J$1,products!$A$1:$G$1,0))</f>
        <v>D</v>
      </c>
      <c r="K319" s="6">
        <f>INDEX(products!$A$1:$G$49,MATCH('orders '!$D319,products!$A$1:$A$49,0),MATCH('orders '!K$1,products!$A$1:$G$1,0))</f>
        <v>0.5</v>
      </c>
      <c r="L319" s="6">
        <f>INDEX(products!$A$1:$G$49,MATCH('orders '!$D319,products!$A$1:$A$49,0),MATCH('orders '!L$1,products!$A$1:$G$1,0))</f>
        <v>7.29</v>
      </c>
      <c r="M319" s="6">
        <f t="shared" si="12"/>
        <v>21.87</v>
      </c>
      <c r="N319" t="str">
        <f t="shared" si="13"/>
        <v>Excelsa</v>
      </c>
      <c r="O319" t="str">
        <f t="shared" si="14"/>
        <v>Dark</v>
      </c>
      <c r="P319" s="6" t="str">
        <f>_xlfn.XLOOKUP(OrdersTable[[#This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 '!$D320,products!$A$1:$A$49,0),MATCH('orders '!I$1,products!$A$1:$G$1,0))</f>
        <v>Ara</v>
      </c>
      <c r="J320" t="str">
        <f>INDEX(products!$A$1:$G$49,MATCH('orders '!$D320,products!$A$1:$A$49,0),MATCH('orders '!J$1,products!$A$1:$G$1,0))</f>
        <v>M</v>
      </c>
      <c r="K320" s="6">
        <f>INDEX(products!$A$1:$G$49,MATCH('orders '!$D320,products!$A$1:$A$49,0),MATCH('orders '!K$1,products!$A$1:$G$1,0))</f>
        <v>2.5</v>
      </c>
      <c r="L320" s="6">
        <f>INDEX(products!$A$1:$G$49,MATCH('orders '!$D320,products!$A$1:$A$49,0),MATCH('orders '!L$1,products!$A$1:$G$1,0))</f>
        <v>25.874999999999996</v>
      </c>
      <c r="M320" s="6">
        <f t="shared" si="12"/>
        <v>51.749999999999993</v>
      </c>
      <c r="N320" t="str">
        <f t="shared" si="13"/>
        <v>Arabica</v>
      </c>
      <c r="O320" t="str">
        <f t="shared" si="14"/>
        <v>Medium</v>
      </c>
      <c r="P320" s="6" t="str">
        <f>_xlfn.XLOOKUP(OrdersTable[[#This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 '!$D321,products!$A$1:$A$49,0),MATCH('orders '!I$1,products!$A$1:$G$1,0))</f>
        <v>Exc</v>
      </c>
      <c r="J321" t="str">
        <f>INDEX(products!$A$1:$G$49,MATCH('orders '!$D321,products!$A$1:$A$49,0),MATCH('orders '!J$1,products!$A$1:$G$1,0))</f>
        <v>M</v>
      </c>
      <c r="K321" s="6">
        <f>INDEX(products!$A$1:$G$49,MATCH('orders '!$D321,products!$A$1:$A$49,0),MATCH('orders '!K$1,products!$A$1:$G$1,0))</f>
        <v>0.2</v>
      </c>
      <c r="L321" s="6">
        <f>INDEX(products!$A$1:$G$49,MATCH('orders '!$D321,products!$A$1:$A$49,0),MATCH('orders '!L$1,products!$A$1:$G$1,0))</f>
        <v>4.125</v>
      </c>
      <c r="M321" s="6">
        <f t="shared" si="12"/>
        <v>8.25</v>
      </c>
      <c r="N321" t="str">
        <f t="shared" si="13"/>
        <v>Excelsa</v>
      </c>
      <c r="O321" t="str">
        <f t="shared" si="14"/>
        <v>Medium</v>
      </c>
      <c r="P321" s="6" t="str">
        <f>_xlfn.XLOOKUP(OrdersTable[[#This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 '!$D322,products!$A$1:$A$49,0),MATCH('orders '!I$1,products!$A$1:$G$1,0))</f>
        <v>Ara</v>
      </c>
      <c r="J322" t="str">
        <f>INDEX(products!$A$1:$G$49,MATCH('orders '!$D322,products!$A$1:$A$49,0),MATCH('orders '!J$1,products!$A$1:$G$1,0))</f>
        <v>L</v>
      </c>
      <c r="K322" s="6">
        <f>INDEX(products!$A$1:$G$49,MATCH('orders '!$D322,products!$A$1:$A$49,0),MATCH('orders '!K$1,products!$A$1:$G$1,0))</f>
        <v>0.2</v>
      </c>
      <c r="L322" s="6">
        <f>INDEX(products!$A$1:$G$49,MATCH('orders '!$D322,products!$A$1:$A$49,0),MATCH('orders '!L$1,products!$A$1:$G$1,0))</f>
        <v>3.8849999999999998</v>
      </c>
      <c r="M322" s="6">
        <f t="shared" si="12"/>
        <v>19.424999999999997</v>
      </c>
      <c r="N322" t="str">
        <f t="shared" si="13"/>
        <v>Arabica</v>
      </c>
      <c r="O322" t="str">
        <f t="shared" si="14"/>
        <v>Light</v>
      </c>
      <c r="P322" s="6" t="str">
        <f>_xlfn.XLOOKUP(OrdersTable[[#This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 '!$D323,products!$A$1:$A$49,0),MATCH('orders '!I$1,products!$A$1:$G$1,0))</f>
        <v>Ara</v>
      </c>
      <c r="J323" t="str">
        <f>INDEX(products!$A$1:$G$49,MATCH('orders '!$D323,products!$A$1:$A$49,0),MATCH('orders '!J$1,products!$A$1:$G$1,0))</f>
        <v>M</v>
      </c>
      <c r="K323" s="6">
        <f>INDEX(products!$A$1:$G$49,MATCH('orders '!$D323,products!$A$1:$A$49,0),MATCH('orders '!K$1,products!$A$1:$G$1,0))</f>
        <v>0.2</v>
      </c>
      <c r="L323" s="6">
        <f>INDEX(products!$A$1:$G$49,MATCH('orders '!$D323,products!$A$1:$A$49,0),MATCH('orders '!L$1,products!$A$1:$G$1,0))</f>
        <v>3.375</v>
      </c>
      <c r="M323" s="6">
        <f t="shared" ref="M323:M386" si="15">L323*E323</f>
        <v>20.25</v>
      </c>
      <c r="N323" t="str">
        <f t="shared" ref="N323:N386" si="16">IF(I323="Rob","Robusta",IF(I323="Exc","Excelsa",IF(I323="Ara","Arabica",IF(I323="Lib","Liberia"))))</f>
        <v>Arabica</v>
      </c>
      <c r="O323" t="str">
        <f t="shared" ref="O323:O386" si="17">IF(J323="M","Medium",IF(J323="L","Light",IF(J323="D","Dark","")))</f>
        <v>Medium</v>
      </c>
      <c r="P323" s="6" t="str">
        <f>_xlfn.XLOOKUP(OrdersTable[[#This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 '!$D324,products!$A$1:$A$49,0),MATCH('orders '!I$1,products!$A$1:$G$1,0))</f>
        <v>Lib</v>
      </c>
      <c r="J324" t="str">
        <f>INDEX(products!$A$1:$G$49,MATCH('orders '!$D324,products!$A$1:$A$49,0),MATCH('orders '!J$1,products!$A$1:$G$1,0))</f>
        <v>D</v>
      </c>
      <c r="K324" s="6">
        <f>INDEX(products!$A$1:$G$49,MATCH('orders '!$D324,products!$A$1:$A$49,0),MATCH('orders '!K$1,products!$A$1:$G$1,0))</f>
        <v>0.5</v>
      </c>
      <c r="L324" s="6">
        <f>INDEX(products!$A$1:$G$49,MATCH('orders '!$D324,products!$A$1:$A$49,0),MATCH('orders '!L$1,products!$A$1:$G$1,0))</f>
        <v>7.77</v>
      </c>
      <c r="M324" s="6">
        <f t="shared" si="15"/>
        <v>23.31</v>
      </c>
      <c r="N324" t="str">
        <f t="shared" si="16"/>
        <v>Liberia</v>
      </c>
      <c r="O324" t="str">
        <f t="shared" si="17"/>
        <v>Dark</v>
      </c>
      <c r="P324" s="6" t="str">
        <f>_xlfn.XLOOKUP(OrdersTable[[#This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 '!$D325,products!$A$1:$A$49,0),MATCH('orders '!I$1,products!$A$1:$G$1,0))</f>
        <v>Exc</v>
      </c>
      <c r="J325" t="str">
        <f>INDEX(products!$A$1:$G$49,MATCH('orders '!$D325,products!$A$1:$A$49,0),MATCH('orders '!J$1,products!$A$1:$G$1,0))</f>
        <v>D</v>
      </c>
      <c r="K325" s="6">
        <f>INDEX(products!$A$1:$G$49,MATCH('orders '!$D325,products!$A$1:$A$49,0),MATCH('orders '!K$1,products!$A$1:$G$1,0))</f>
        <v>0.2</v>
      </c>
      <c r="L325" s="6">
        <f>INDEX(products!$A$1:$G$49,MATCH('orders '!$D325,products!$A$1:$A$49,0),MATCH('orders '!L$1,products!$A$1:$G$1,0))</f>
        <v>3.645</v>
      </c>
      <c r="M325" s="6">
        <f t="shared" si="15"/>
        <v>18.225000000000001</v>
      </c>
      <c r="N325" t="str">
        <f t="shared" si="16"/>
        <v>Excelsa</v>
      </c>
      <c r="O325" t="str">
        <f t="shared" si="17"/>
        <v>Dark</v>
      </c>
      <c r="P325" s="6" t="str">
        <f>_xlfn.XLOOKUP(OrdersTable[[#This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 '!$D326,products!$A$1:$A$49,0),MATCH('orders '!I$1,products!$A$1:$G$1,0))</f>
        <v>Exc</v>
      </c>
      <c r="J326" t="str">
        <f>INDEX(products!$A$1:$G$49,MATCH('orders '!$D326,products!$A$1:$A$49,0),MATCH('orders '!J$1,products!$A$1:$G$1,0))</f>
        <v>M</v>
      </c>
      <c r="K326" s="6">
        <f>INDEX(products!$A$1:$G$49,MATCH('orders '!$D326,products!$A$1:$A$49,0),MATCH('orders '!K$1,products!$A$1:$G$1,0))</f>
        <v>1</v>
      </c>
      <c r="L326" s="6">
        <f>INDEX(products!$A$1:$G$49,MATCH('orders '!$D326,products!$A$1:$A$49,0),MATCH('orders '!L$1,products!$A$1:$G$1,0))</f>
        <v>13.75</v>
      </c>
      <c r="M326" s="6">
        <f t="shared" si="15"/>
        <v>13.75</v>
      </c>
      <c r="N326" t="str">
        <f t="shared" si="16"/>
        <v>Excelsa</v>
      </c>
      <c r="O326" t="str">
        <f t="shared" si="17"/>
        <v>Medium</v>
      </c>
      <c r="P326" s="6" t="str">
        <f>_xlfn.XLOOKUP(OrdersTable[[#This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 '!$D327,products!$A$1:$A$49,0),MATCH('orders '!I$1,products!$A$1:$G$1,0))</f>
        <v>Ara</v>
      </c>
      <c r="J327" t="str">
        <f>INDEX(products!$A$1:$G$49,MATCH('orders '!$D327,products!$A$1:$A$49,0),MATCH('orders '!J$1,products!$A$1:$G$1,0))</f>
        <v>L</v>
      </c>
      <c r="K327" s="6">
        <f>INDEX(products!$A$1:$G$49,MATCH('orders '!$D327,products!$A$1:$A$49,0),MATCH('orders '!K$1,products!$A$1:$G$1,0))</f>
        <v>2.5</v>
      </c>
      <c r="L327" s="6">
        <f>INDEX(products!$A$1:$G$49,MATCH('orders '!$D327,products!$A$1:$A$49,0),MATCH('orders '!L$1,products!$A$1:$G$1,0))</f>
        <v>29.784999999999997</v>
      </c>
      <c r="M327" s="6">
        <f t="shared" si="15"/>
        <v>29.784999999999997</v>
      </c>
      <c r="N327" t="str">
        <f t="shared" si="16"/>
        <v>Arabica</v>
      </c>
      <c r="O327" t="str">
        <f t="shared" si="17"/>
        <v>Light</v>
      </c>
      <c r="P327" s="6" t="str">
        <f>_xlfn.XLOOKUP(OrdersTable[[#This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 '!$D328,products!$A$1:$A$49,0),MATCH('orders '!I$1,products!$A$1:$G$1,0))</f>
        <v>Rob</v>
      </c>
      <c r="J328" t="str">
        <f>INDEX(products!$A$1:$G$49,MATCH('orders '!$D328,products!$A$1:$A$49,0),MATCH('orders '!J$1,products!$A$1:$G$1,0))</f>
        <v>D</v>
      </c>
      <c r="K328" s="6">
        <f>INDEX(products!$A$1:$G$49,MATCH('orders '!$D328,products!$A$1:$A$49,0),MATCH('orders '!K$1,products!$A$1:$G$1,0))</f>
        <v>1</v>
      </c>
      <c r="L328" s="6">
        <f>INDEX(products!$A$1:$G$49,MATCH('orders '!$D328,products!$A$1:$A$49,0),MATCH('orders '!L$1,products!$A$1:$G$1,0))</f>
        <v>8.9499999999999993</v>
      </c>
      <c r="M328" s="6">
        <f t="shared" si="15"/>
        <v>44.75</v>
      </c>
      <c r="N328" t="str">
        <f t="shared" si="16"/>
        <v>Robusta</v>
      </c>
      <c r="O328" t="str">
        <f t="shared" si="17"/>
        <v>Dark</v>
      </c>
      <c r="P328" s="6" t="str">
        <f>_xlfn.XLOOKUP(OrdersTable[[#This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 '!$D329,products!$A$1:$A$49,0),MATCH('orders '!I$1,products!$A$1:$G$1,0))</f>
        <v>Rob</v>
      </c>
      <c r="J329" t="str">
        <f>INDEX(products!$A$1:$G$49,MATCH('orders '!$D329,products!$A$1:$A$49,0),MATCH('orders '!J$1,products!$A$1:$G$1,0))</f>
        <v>D</v>
      </c>
      <c r="K329" s="6">
        <f>INDEX(products!$A$1:$G$49,MATCH('orders '!$D329,products!$A$1:$A$49,0),MATCH('orders '!K$1,products!$A$1:$G$1,0))</f>
        <v>1</v>
      </c>
      <c r="L329" s="6">
        <f>INDEX(products!$A$1:$G$49,MATCH('orders '!$D329,products!$A$1:$A$49,0),MATCH('orders '!L$1,products!$A$1:$G$1,0))</f>
        <v>8.9499999999999993</v>
      </c>
      <c r="M329" s="6">
        <f t="shared" si="15"/>
        <v>44.75</v>
      </c>
      <c r="N329" t="str">
        <f t="shared" si="16"/>
        <v>Robusta</v>
      </c>
      <c r="O329" t="str">
        <f t="shared" si="17"/>
        <v>Dark</v>
      </c>
      <c r="P329" s="6" t="str">
        <f>_xlfn.XLOOKUP(OrdersTable[[#This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 '!$D330,products!$A$1:$A$49,0),MATCH('orders '!I$1,products!$A$1:$G$1,0))</f>
        <v>Lib</v>
      </c>
      <c r="J330" t="str">
        <f>INDEX(products!$A$1:$G$49,MATCH('orders '!$D330,products!$A$1:$A$49,0),MATCH('orders '!J$1,products!$A$1:$G$1,0))</f>
        <v>L</v>
      </c>
      <c r="K330" s="6">
        <f>INDEX(products!$A$1:$G$49,MATCH('orders '!$D330,products!$A$1:$A$49,0),MATCH('orders '!K$1,products!$A$1:$G$1,0))</f>
        <v>0.5</v>
      </c>
      <c r="L330" s="6">
        <f>INDEX(products!$A$1:$G$49,MATCH('orders '!$D330,products!$A$1:$A$49,0),MATCH('orders '!L$1,products!$A$1:$G$1,0))</f>
        <v>9.51</v>
      </c>
      <c r="M330" s="6">
        <f t="shared" si="15"/>
        <v>38.04</v>
      </c>
      <c r="N330" t="str">
        <f t="shared" si="16"/>
        <v>Liberia</v>
      </c>
      <c r="O330" t="str">
        <f t="shared" si="17"/>
        <v>Light</v>
      </c>
      <c r="P330" s="6" t="str">
        <f>_xlfn.XLOOKUP(OrdersTable[[#This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 '!$D331,products!$A$1:$A$49,0),MATCH('orders '!I$1,products!$A$1:$G$1,0))</f>
        <v>Rob</v>
      </c>
      <c r="J331" t="str">
        <f>INDEX(products!$A$1:$G$49,MATCH('orders '!$D331,products!$A$1:$A$49,0),MATCH('orders '!J$1,products!$A$1:$G$1,0))</f>
        <v>D</v>
      </c>
      <c r="K331" s="6">
        <f>INDEX(products!$A$1:$G$49,MATCH('orders '!$D331,products!$A$1:$A$49,0),MATCH('orders '!K$1,products!$A$1:$G$1,0))</f>
        <v>0.5</v>
      </c>
      <c r="L331" s="6">
        <f>INDEX(products!$A$1:$G$49,MATCH('orders '!$D331,products!$A$1:$A$49,0),MATCH('orders '!L$1,products!$A$1:$G$1,0))</f>
        <v>5.3699999999999992</v>
      </c>
      <c r="M331" s="6">
        <f t="shared" si="15"/>
        <v>21.479999999999997</v>
      </c>
      <c r="N331" t="str">
        <f t="shared" si="16"/>
        <v>Robusta</v>
      </c>
      <c r="O331" t="str">
        <f t="shared" si="17"/>
        <v>Dark</v>
      </c>
      <c r="P331" s="6" t="str">
        <f>_xlfn.XLOOKUP(OrdersTable[[#This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 '!$D332,products!$A$1:$A$49,0),MATCH('orders '!I$1,products!$A$1:$G$1,0))</f>
        <v>Rob</v>
      </c>
      <c r="J332" t="str">
        <f>INDEX(products!$A$1:$G$49,MATCH('orders '!$D332,products!$A$1:$A$49,0),MATCH('orders '!J$1,products!$A$1:$G$1,0))</f>
        <v>D</v>
      </c>
      <c r="K332" s="6">
        <f>INDEX(products!$A$1:$G$49,MATCH('orders '!$D332,products!$A$1:$A$49,0),MATCH('orders '!K$1,products!$A$1:$G$1,0))</f>
        <v>0.5</v>
      </c>
      <c r="L332" s="6">
        <f>INDEX(products!$A$1:$G$49,MATCH('orders '!$D332,products!$A$1:$A$49,0),MATCH('orders '!L$1,products!$A$1:$G$1,0))</f>
        <v>5.3699999999999992</v>
      </c>
      <c r="M332" s="6">
        <f t="shared" si="15"/>
        <v>16.11</v>
      </c>
      <c r="N332" t="str">
        <f t="shared" si="16"/>
        <v>Robusta</v>
      </c>
      <c r="O332" t="str">
        <f t="shared" si="17"/>
        <v>Dark</v>
      </c>
      <c r="P332" s="6" t="str">
        <f>_xlfn.XLOOKUP(OrdersTable[[#This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 '!$D333,products!$A$1:$A$49,0),MATCH('orders '!I$1,products!$A$1:$G$1,0))</f>
        <v>Rob</v>
      </c>
      <c r="J333" t="str">
        <f>INDEX(products!$A$1:$G$49,MATCH('orders '!$D333,products!$A$1:$A$49,0),MATCH('orders '!J$1,products!$A$1:$G$1,0))</f>
        <v>M</v>
      </c>
      <c r="K333" s="6">
        <f>INDEX(products!$A$1:$G$49,MATCH('orders '!$D333,products!$A$1:$A$49,0),MATCH('orders '!K$1,products!$A$1:$G$1,0))</f>
        <v>2.5</v>
      </c>
      <c r="L333" s="6">
        <f>INDEX(products!$A$1:$G$49,MATCH('orders '!$D333,products!$A$1:$A$49,0),MATCH('orders '!L$1,products!$A$1:$G$1,0))</f>
        <v>22.884999999999998</v>
      </c>
      <c r="M333" s="6">
        <f t="shared" si="15"/>
        <v>22.884999999999998</v>
      </c>
      <c r="N333" t="str">
        <f t="shared" si="16"/>
        <v>Robusta</v>
      </c>
      <c r="O333" t="str">
        <f t="shared" si="17"/>
        <v>Medium</v>
      </c>
      <c r="P333" s="6" t="str">
        <f>_xlfn.XLOOKUP(OrdersTable[[#This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 '!$D334,products!$A$1:$A$49,0),MATCH('orders '!I$1,products!$A$1:$G$1,0))</f>
        <v>Ara</v>
      </c>
      <c r="J334" t="str">
        <f>INDEX(products!$A$1:$G$49,MATCH('orders '!$D334,products!$A$1:$A$49,0),MATCH('orders '!J$1,products!$A$1:$G$1,0))</f>
        <v>D</v>
      </c>
      <c r="K334" s="6">
        <f>INDEX(products!$A$1:$G$49,MATCH('orders '!$D334,products!$A$1:$A$49,0),MATCH('orders '!K$1,products!$A$1:$G$1,0))</f>
        <v>0.5</v>
      </c>
      <c r="L334" s="6">
        <f>INDEX(products!$A$1:$G$49,MATCH('orders '!$D334,products!$A$1:$A$49,0),MATCH('orders '!L$1,products!$A$1:$G$1,0))</f>
        <v>5.97</v>
      </c>
      <c r="M334" s="6">
        <f t="shared" si="15"/>
        <v>17.91</v>
      </c>
      <c r="N334" t="str">
        <f t="shared" si="16"/>
        <v>Arabica</v>
      </c>
      <c r="O334" t="str">
        <f t="shared" si="17"/>
        <v>Dark</v>
      </c>
      <c r="P334" s="6" t="str">
        <f>_xlfn.XLOOKUP(OrdersTable[[#This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 '!$D335,products!$A$1:$A$49,0),MATCH('orders '!I$1,products!$A$1:$G$1,0))</f>
        <v>Rob</v>
      </c>
      <c r="J335" t="str">
        <f>INDEX(products!$A$1:$G$49,MATCH('orders '!$D335,products!$A$1:$A$49,0),MATCH('orders '!J$1,products!$A$1:$G$1,0))</f>
        <v>M</v>
      </c>
      <c r="K335" s="6">
        <f>INDEX(products!$A$1:$G$49,MATCH('orders '!$D335,products!$A$1:$A$49,0),MATCH('orders '!K$1,products!$A$1:$G$1,0))</f>
        <v>0.5</v>
      </c>
      <c r="L335" s="6">
        <f>INDEX(products!$A$1:$G$49,MATCH('orders '!$D335,products!$A$1:$A$49,0),MATCH('orders '!L$1,products!$A$1:$G$1,0))</f>
        <v>5.97</v>
      </c>
      <c r="M335" s="6">
        <f t="shared" si="15"/>
        <v>23.88</v>
      </c>
      <c r="N335" t="str">
        <f t="shared" si="16"/>
        <v>Robusta</v>
      </c>
      <c r="O335" t="str">
        <f t="shared" si="17"/>
        <v>Medium</v>
      </c>
      <c r="P335" s="6" t="str">
        <f>_xlfn.XLOOKUP(OrdersTable[[#This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 '!$D336,products!$A$1:$A$49,0),MATCH('orders '!I$1,products!$A$1:$G$1,0))</f>
        <v>Rob</v>
      </c>
      <c r="J336" t="str">
        <f>INDEX(products!$A$1:$G$49,MATCH('orders '!$D336,products!$A$1:$A$49,0),MATCH('orders '!J$1,products!$A$1:$G$1,0))</f>
        <v>L</v>
      </c>
      <c r="K336" s="6">
        <f>INDEX(products!$A$1:$G$49,MATCH('orders '!$D336,products!$A$1:$A$49,0),MATCH('orders '!K$1,products!$A$1:$G$1,0))</f>
        <v>1</v>
      </c>
      <c r="L336" s="6">
        <f>INDEX(products!$A$1:$G$49,MATCH('orders '!$D336,products!$A$1:$A$49,0),MATCH('orders '!L$1,products!$A$1:$G$1,0))</f>
        <v>11.95</v>
      </c>
      <c r="M336" s="6">
        <f t="shared" si="15"/>
        <v>59.75</v>
      </c>
      <c r="N336" t="str">
        <f t="shared" si="16"/>
        <v>Robusta</v>
      </c>
      <c r="O336" t="str">
        <f t="shared" si="17"/>
        <v>Light</v>
      </c>
      <c r="P336" s="6" t="str">
        <f>_xlfn.XLOOKUP(OrdersTable[[#This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 '!$D337,products!$A$1:$A$49,0),MATCH('orders '!I$1,products!$A$1:$G$1,0))</f>
        <v>Lib</v>
      </c>
      <c r="J337" t="str">
        <f>INDEX(products!$A$1:$G$49,MATCH('orders '!$D337,products!$A$1:$A$49,0),MATCH('orders '!J$1,products!$A$1:$G$1,0))</f>
        <v>L</v>
      </c>
      <c r="K337" s="6">
        <f>INDEX(products!$A$1:$G$49,MATCH('orders '!$D337,products!$A$1:$A$49,0),MATCH('orders '!K$1,products!$A$1:$G$1,0))</f>
        <v>0.2</v>
      </c>
      <c r="L337" s="6">
        <f>INDEX(products!$A$1:$G$49,MATCH('orders '!$D337,products!$A$1:$A$49,0),MATCH('orders '!L$1,products!$A$1:$G$1,0))</f>
        <v>4.7549999999999999</v>
      </c>
      <c r="M337" s="6">
        <f t="shared" si="15"/>
        <v>28.53</v>
      </c>
      <c r="N337" t="str">
        <f t="shared" si="16"/>
        <v>Liberia</v>
      </c>
      <c r="O337" t="str">
        <f t="shared" si="17"/>
        <v>Light</v>
      </c>
      <c r="P337" s="6" t="str">
        <f>_xlfn.XLOOKUP(OrdersTable[[#This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 '!$D338,products!$A$1:$A$49,0),MATCH('orders '!I$1,products!$A$1:$G$1,0))</f>
        <v>Ara</v>
      </c>
      <c r="J338" t="str">
        <f>INDEX(products!$A$1:$G$49,MATCH('orders '!$D338,products!$A$1:$A$49,0),MATCH('orders '!J$1,products!$A$1:$G$1,0))</f>
        <v>M</v>
      </c>
      <c r="K338" s="6">
        <f>INDEX(products!$A$1:$G$49,MATCH('orders '!$D338,products!$A$1:$A$49,0),MATCH('orders '!K$1,products!$A$1:$G$1,0))</f>
        <v>1</v>
      </c>
      <c r="L338" s="6">
        <f>INDEX(products!$A$1:$G$49,MATCH('orders '!$D338,products!$A$1:$A$49,0),MATCH('orders '!L$1,products!$A$1:$G$1,0))</f>
        <v>11.25</v>
      </c>
      <c r="M338" s="6">
        <f t="shared" si="15"/>
        <v>45</v>
      </c>
      <c r="N338" t="str">
        <f t="shared" si="16"/>
        <v>Arabica</v>
      </c>
      <c r="O338" t="str">
        <f t="shared" si="17"/>
        <v>Medium</v>
      </c>
      <c r="P338" s="6" t="str">
        <f>_xlfn.XLOOKUP(OrdersTable[[#This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 '!$D339,products!$A$1:$A$49,0),MATCH('orders '!I$1,products!$A$1:$G$1,0))</f>
        <v>Exc</v>
      </c>
      <c r="J339" t="str">
        <f>INDEX(products!$A$1:$G$49,MATCH('orders '!$D339,products!$A$1:$A$49,0),MATCH('orders '!J$1,products!$A$1:$G$1,0))</f>
        <v>D</v>
      </c>
      <c r="K339" s="6">
        <f>INDEX(products!$A$1:$G$49,MATCH('orders '!$D339,products!$A$1:$A$49,0),MATCH('orders '!K$1,products!$A$1:$G$1,0))</f>
        <v>2.5</v>
      </c>
      <c r="L339" s="6">
        <f>INDEX(products!$A$1:$G$49,MATCH('orders '!$D339,products!$A$1:$A$49,0),MATCH('orders '!L$1,products!$A$1:$G$1,0))</f>
        <v>27.945</v>
      </c>
      <c r="M339" s="6">
        <f t="shared" si="15"/>
        <v>55.89</v>
      </c>
      <c r="N339" t="str">
        <f t="shared" si="16"/>
        <v>Excelsa</v>
      </c>
      <c r="O339" t="str">
        <f t="shared" si="17"/>
        <v>Dark</v>
      </c>
      <c r="P339" s="6" t="str">
        <f>_xlfn.XLOOKUP(OrdersTable[[#This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 '!$D340,products!$A$1:$A$49,0),MATCH('orders '!I$1,products!$A$1:$G$1,0))</f>
        <v>Exc</v>
      </c>
      <c r="J340" t="str">
        <f>INDEX(products!$A$1:$G$49,MATCH('orders '!$D340,products!$A$1:$A$49,0),MATCH('orders '!J$1,products!$A$1:$G$1,0))</f>
        <v>L</v>
      </c>
      <c r="K340" s="6">
        <f>INDEX(products!$A$1:$G$49,MATCH('orders '!$D340,products!$A$1:$A$49,0),MATCH('orders '!K$1,products!$A$1:$G$1,0))</f>
        <v>1</v>
      </c>
      <c r="L340" s="6">
        <f>INDEX(products!$A$1:$G$49,MATCH('orders '!$D340,products!$A$1:$A$49,0),MATCH('orders '!L$1,products!$A$1:$G$1,0))</f>
        <v>14.85</v>
      </c>
      <c r="M340" s="6">
        <f t="shared" si="15"/>
        <v>59.4</v>
      </c>
      <c r="N340" t="str">
        <f t="shared" si="16"/>
        <v>Excelsa</v>
      </c>
      <c r="O340" t="str">
        <f t="shared" si="17"/>
        <v>Light</v>
      </c>
      <c r="P340" s="6" t="str">
        <f>_xlfn.XLOOKUP(OrdersTable[[#This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 '!$D341,products!$A$1:$A$49,0),MATCH('orders '!I$1,products!$A$1:$G$1,0))</f>
        <v>Exc</v>
      </c>
      <c r="J341" t="str">
        <f>INDEX(products!$A$1:$G$49,MATCH('orders '!$D341,products!$A$1:$A$49,0),MATCH('orders '!J$1,products!$A$1:$G$1,0))</f>
        <v>D</v>
      </c>
      <c r="K341" s="6">
        <f>INDEX(products!$A$1:$G$49,MATCH('orders '!$D341,products!$A$1:$A$49,0),MATCH('orders '!K$1,products!$A$1:$G$1,0))</f>
        <v>0.2</v>
      </c>
      <c r="L341" s="6">
        <f>INDEX(products!$A$1:$G$49,MATCH('orders '!$D341,products!$A$1:$A$49,0),MATCH('orders '!L$1,products!$A$1:$G$1,0))</f>
        <v>3.645</v>
      </c>
      <c r="M341" s="6">
        <f t="shared" si="15"/>
        <v>7.29</v>
      </c>
      <c r="N341" t="str">
        <f t="shared" si="16"/>
        <v>Excelsa</v>
      </c>
      <c r="O341" t="str">
        <f t="shared" si="17"/>
        <v>Dark</v>
      </c>
      <c r="P341" s="6" t="str">
        <f>_xlfn.XLOOKUP(OrdersTable[[#This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 '!$D342,products!$A$1:$A$49,0),MATCH('orders '!I$1,products!$A$1:$G$1,0))</f>
        <v>Exc</v>
      </c>
      <c r="J342" t="str">
        <f>INDEX(products!$A$1:$G$49,MATCH('orders '!$D342,products!$A$1:$A$49,0),MATCH('orders '!J$1,products!$A$1:$G$1,0))</f>
        <v>D</v>
      </c>
      <c r="K342" s="6">
        <f>INDEX(products!$A$1:$G$49,MATCH('orders '!$D342,products!$A$1:$A$49,0),MATCH('orders '!K$1,products!$A$1:$G$1,0))</f>
        <v>0.5</v>
      </c>
      <c r="L342" s="6">
        <f>INDEX(products!$A$1:$G$49,MATCH('orders '!$D342,products!$A$1:$A$49,0),MATCH('orders '!L$1,products!$A$1:$G$1,0))</f>
        <v>7.29</v>
      </c>
      <c r="M342" s="6">
        <f t="shared" si="15"/>
        <v>7.29</v>
      </c>
      <c r="N342" t="str">
        <f t="shared" si="16"/>
        <v>Excelsa</v>
      </c>
      <c r="O342" t="str">
        <f t="shared" si="17"/>
        <v>Dark</v>
      </c>
      <c r="P342" s="6" t="str">
        <f>_xlfn.XLOOKUP(OrdersTable[[#This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 '!$D343,products!$A$1:$A$49,0),MATCH('orders '!I$1,products!$A$1:$G$1,0))</f>
        <v>Exc</v>
      </c>
      <c r="J343" t="str">
        <f>INDEX(products!$A$1:$G$49,MATCH('orders '!$D343,products!$A$1:$A$49,0),MATCH('orders '!J$1,products!$A$1:$G$1,0))</f>
        <v>L</v>
      </c>
      <c r="K343" s="6">
        <f>INDEX(products!$A$1:$G$49,MATCH('orders '!$D343,products!$A$1:$A$49,0),MATCH('orders '!K$1,products!$A$1:$G$1,0))</f>
        <v>0.5</v>
      </c>
      <c r="L343" s="6">
        <f>INDEX(products!$A$1:$G$49,MATCH('orders '!$D343,products!$A$1:$A$49,0),MATCH('orders '!L$1,products!$A$1:$G$1,0))</f>
        <v>8.91</v>
      </c>
      <c r="M343" s="6">
        <f t="shared" si="15"/>
        <v>17.82</v>
      </c>
      <c r="N343" t="str">
        <f t="shared" si="16"/>
        <v>Excelsa</v>
      </c>
      <c r="O343" t="str">
        <f t="shared" si="17"/>
        <v>Light</v>
      </c>
      <c r="P343" s="6" t="str">
        <f>_xlfn.XLOOKUP(OrdersTable[[#This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 '!$D344,products!$A$1:$A$49,0),MATCH('orders '!I$1,products!$A$1:$G$1,0))</f>
        <v>Lib</v>
      </c>
      <c r="J344" t="str">
        <f>INDEX(products!$A$1:$G$49,MATCH('orders '!$D344,products!$A$1:$A$49,0),MATCH('orders '!J$1,products!$A$1:$G$1,0))</f>
        <v>D</v>
      </c>
      <c r="K344" s="6">
        <f>INDEX(products!$A$1:$G$49,MATCH('orders '!$D344,products!$A$1:$A$49,0),MATCH('orders '!K$1,products!$A$1:$G$1,0))</f>
        <v>0.5</v>
      </c>
      <c r="L344" s="6">
        <f>INDEX(products!$A$1:$G$49,MATCH('orders '!$D344,products!$A$1:$A$49,0),MATCH('orders '!L$1,products!$A$1:$G$1,0))</f>
        <v>7.77</v>
      </c>
      <c r="M344" s="6">
        <f t="shared" si="15"/>
        <v>38.849999999999994</v>
      </c>
      <c r="N344" t="str">
        <f t="shared" si="16"/>
        <v>Liberia</v>
      </c>
      <c r="O344" t="str">
        <f t="shared" si="17"/>
        <v>Dark</v>
      </c>
      <c r="P344" s="6" t="str">
        <f>_xlfn.XLOOKUP(OrdersTable[[#This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 '!$D345,products!$A$1:$A$49,0),MATCH('orders '!I$1,products!$A$1:$G$1,0))</f>
        <v>Rob</v>
      </c>
      <c r="J345" t="str">
        <f>INDEX(products!$A$1:$G$49,MATCH('orders '!$D345,products!$A$1:$A$49,0),MATCH('orders '!J$1,products!$A$1:$G$1,0))</f>
        <v>D</v>
      </c>
      <c r="K345" s="6">
        <f>INDEX(products!$A$1:$G$49,MATCH('orders '!$D345,products!$A$1:$A$49,0),MATCH('orders '!K$1,products!$A$1:$G$1,0))</f>
        <v>0.5</v>
      </c>
      <c r="L345" s="6">
        <f>INDEX(products!$A$1:$G$49,MATCH('orders '!$D345,products!$A$1:$A$49,0),MATCH('orders '!L$1,products!$A$1:$G$1,0))</f>
        <v>5.3699999999999992</v>
      </c>
      <c r="M345" s="6">
        <f t="shared" si="15"/>
        <v>32.22</v>
      </c>
      <c r="N345" t="str">
        <f t="shared" si="16"/>
        <v>Robusta</v>
      </c>
      <c r="O345" t="str">
        <f t="shared" si="17"/>
        <v>Dark</v>
      </c>
      <c r="P345" s="6" t="str">
        <f>_xlfn.XLOOKUP(OrdersTable[[#This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 '!$D346,products!$A$1:$A$49,0),MATCH('orders '!I$1,products!$A$1:$G$1,0))</f>
        <v>Rob</v>
      </c>
      <c r="J346" t="str">
        <f>INDEX(products!$A$1:$G$49,MATCH('orders '!$D346,products!$A$1:$A$49,0),MATCH('orders '!J$1,products!$A$1:$G$1,0))</f>
        <v>M</v>
      </c>
      <c r="K346" s="6">
        <f>INDEX(products!$A$1:$G$49,MATCH('orders '!$D346,products!$A$1:$A$49,0),MATCH('orders '!K$1,products!$A$1:$G$1,0))</f>
        <v>1</v>
      </c>
      <c r="L346" s="6">
        <f>INDEX(products!$A$1:$G$49,MATCH('orders '!$D346,products!$A$1:$A$49,0),MATCH('orders '!L$1,products!$A$1:$G$1,0))</f>
        <v>9.9499999999999993</v>
      </c>
      <c r="M346" s="6">
        <f t="shared" si="15"/>
        <v>19.899999999999999</v>
      </c>
      <c r="N346" t="str">
        <f t="shared" si="16"/>
        <v>Robusta</v>
      </c>
      <c r="O346" t="str">
        <f t="shared" si="17"/>
        <v>Medium</v>
      </c>
      <c r="P346" s="6" t="str">
        <f>_xlfn.XLOOKUP(OrdersTable[[#This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 '!$D347,products!$A$1:$A$49,0),MATCH('orders '!I$1,products!$A$1:$G$1,0))</f>
        <v>Rob</v>
      </c>
      <c r="J347" t="str">
        <f>INDEX(products!$A$1:$G$49,MATCH('orders '!$D347,products!$A$1:$A$49,0),MATCH('orders '!J$1,products!$A$1:$G$1,0))</f>
        <v>L</v>
      </c>
      <c r="K347" s="6">
        <f>INDEX(products!$A$1:$G$49,MATCH('orders '!$D347,products!$A$1:$A$49,0),MATCH('orders '!K$1,products!$A$1:$G$1,0))</f>
        <v>1</v>
      </c>
      <c r="L347" s="6">
        <f>INDEX(products!$A$1:$G$49,MATCH('orders '!$D347,products!$A$1:$A$49,0),MATCH('orders '!L$1,products!$A$1:$G$1,0))</f>
        <v>11.95</v>
      </c>
      <c r="M347" s="6">
        <f t="shared" si="15"/>
        <v>59.75</v>
      </c>
      <c r="N347" t="str">
        <f t="shared" si="16"/>
        <v>Robusta</v>
      </c>
      <c r="O347" t="str">
        <f t="shared" si="17"/>
        <v>Light</v>
      </c>
      <c r="P347" s="6" t="str">
        <f>_xlfn.XLOOKUP(OrdersTable[[#This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 '!$D348,products!$A$1:$A$49,0),MATCH('orders '!I$1,products!$A$1:$G$1,0))</f>
        <v>Ara</v>
      </c>
      <c r="J348" t="str">
        <f>INDEX(products!$A$1:$G$49,MATCH('orders '!$D348,products!$A$1:$A$49,0),MATCH('orders '!J$1,products!$A$1:$G$1,0))</f>
        <v>L</v>
      </c>
      <c r="K348" s="6">
        <f>INDEX(products!$A$1:$G$49,MATCH('orders '!$D348,products!$A$1:$A$49,0),MATCH('orders '!K$1,products!$A$1:$G$1,0))</f>
        <v>0.5</v>
      </c>
      <c r="L348" s="6">
        <f>INDEX(products!$A$1:$G$49,MATCH('orders '!$D348,products!$A$1:$A$49,0),MATCH('orders '!L$1,products!$A$1:$G$1,0))</f>
        <v>7.77</v>
      </c>
      <c r="M348" s="6">
        <f t="shared" si="15"/>
        <v>23.31</v>
      </c>
      <c r="N348" t="str">
        <f t="shared" si="16"/>
        <v>Arabica</v>
      </c>
      <c r="O348" t="str">
        <f t="shared" si="17"/>
        <v>Light</v>
      </c>
      <c r="P348" s="6" t="str">
        <f>_xlfn.XLOOKUP(OrdersTable[[#This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 '!$D349,products!$A$1:$A$49,0),MATCH('orders '!I$1,products!$A$1:$G$1,0))</f>
        <v>Lib</v>
      </c>
      <c r="J349" t="str">
        <f>INDEX(products!$A$1:$G$49,MATCH('orders '!$D349,products!$A$1:$A$49,0),MATCH('orders '!J$1,products!$A$1:$G$1,0))</f>
        <v>M</v>
      </c>
      <c r="K349" s="6">
        <f>INDEX(products!$A$1:$G$49,MATCH('orders '!$D349,products!$A$1:$A$49,0),MATCH('orders '!K$1,products!$A$1:$G$1,0))</f>
        <v>1</v>
      </c>
      <c r="L349" s="6">
        <f>INDEX(products!$A$1:$G$49,MATCH('orders '!$D349,products!$A$1:$A$49,0),MATCH('orders '!L$1,products!$A$1:$G$1,0))</f>
        <v>14.55</v>
      </c>
      <c r="M349" s="6">
        <f t="shared" si="15"/>
        <v>43.650000000000006</v>
      </c>
      <c r="N349" t="str">
        <f t="shared" si="16"/>
        <v>Liberia</v>
      </c>
      <c r="O349" t="str">
        <f t="shared" si="17"/>
        <v>Medium</v>
      </c>
      <c r="P349" s="6" t="str">
        <f>_xlfn.XLOOKUP(OrdersTable[[#This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 '!$D350,products!$A$1:$A$49,0),MATCH('orders '!I$1,products!$A$1:$G$1,0))</f>
        <v>Exc</v>
      </c>
      <c r="J350" t="str">
        <f>INDEX(products!$A$1:$G$49,MATCH('orders '!$D350,products!$A$1:$A$49,0),MATCH('orders '!J$1,products!$A$1:$G$1,0))</f>
        <v>L</v>
      </c>
      <c r="K350" s="6">
        <f>INDEX(products!$A$1:$G$49,MATCH('orders '!$D350,products!$A$1:$A$49,0),MATCH('orders '!K$1,products!$A$1:$G$1,0))</f>
        <v>2.5</v>
      </c>
      <c r="L350" s="6">
        <f>INDEX(products!$A$1:$G$49,MATCH('orders '!$D350,products!$A$1:$A$49,0),MATCH('orders '!L$1,products!$A$1:$G$1,0))</f>
        <v>34.154999999999994</v>
      </c>
      <c r="M350" s="6">
        <f t="shared" si="15"/>
        <v>204.92999999999995</v>
      </c>
      <c r="N350" t="str">
        <f t="shared" si="16"/>
        <v>Excelsa</v>
      </c>
      <c r="O350" t="str">
        <f t="shared" si="17"/>
        <v>Light</v>
      </c>
      <c r="P350" s="6" t="str">
        <f>_xlfn.XLOOKUP(OrdersTable[[#This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 '!$D351,products!$A$1:$A$49,0),MATCH('orders '!I$1,products!$A$1:$G$1,0))</f>
        <v>Rob</v>
      </c>
      <c r="J351" t="str">
        <f>INDEX(products!$A$1:$G$49,MATCH('orders '!$D351,products!$A$1:$A$49,0),MATCH('orders '!J$1,products!$A$1:$G$1,0))</f>
        <v>L</v>
      </c>
      <c r="K351" s="6">
        <f>INDEX(products!$A$1:$G$49,MATCH('orders '!$D351,products!$A$1:$A$49,0),MATCH('orders '!K$1,products!$A$1:$G$1,0))</f>
        <v>0.2</v>
      </c>
      <c r="L351" s="6">
        <f>INDEX(products!$A$1:$G$49,MATCH('orders '!$D351,products!$A$1:$A$49,0),MATCH('orders '!L$1,products!$A$1:$G$1,0))</f>
        <v>3.5849999999999995</v>
      </c>
      <c r="M351" s="6">
        <f t="shared" si="15"/>
        <v>14.339999999999998</v>
      </c>
      <c r="N351" t="str">
        <f t="shared" si="16"/>
        <v>Robusta</v>
      </c>
      <c r="O351" t="str">
        <f t="shared" si="17"/>
        <v>Light</v>
      </c>
      <c r="P351" s="6" t="str">
        <f>_xlfn.XLOOKUP(OrdersTable[[#This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 '!$D352,products!$A$1:$A$49,0),MATCH('orders '!I$1,products!$A$1:$G$1,0))</f>
        <v>Ara</v>
      </c>
      <c r="J352" t="str">
        <f>INDEX(products!$A$1:$G$49,MATCH('orders '!$D352,products!$A$1:$A$49,0),MATCH('orders '!J$1,products!$A$1:$G$1,0))</f>
        <v>D</v>
      </c>
      <c r="K352" s="6">
        <f>INDEX(products!$A$1:$G$49,MATCH('orders '!$D352,products!$A$1:$A$49,0),MATCH('orders '!K$1,products!$A$1:$G$1,0))</f>
        <v>0.5</v>
      </c>
      <c r="L352" s="6">
        <f>INDEX(products!$A$1:$G$49,MATCH('orders '!$D352,products!$A$1:$A$49,0),MATCH('orders '!L$1,products!$A$1:$G$1,0))</f>
        <v>5.97</v>
      </c>
      <c r="M352" s="6">
        <f t="shared" si="15"/>
        <v>23.88</v>
      </c>
      <c r="N352" t="str">
        <f t="shared" si="16"/>
        <v>Arabica</v>
      </c>
      <c r="O352" t="str">
        <f t="shared" si="17"/>
        <v>Dark</v>
      </c>
      <c r="P352" s="6" t="str">
        <f>_xlfn.XLOOKUP(OrdersTable[[#This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 '!$D353,products!$A$1:$A$49,0),MATCH('orders '!I$1,products!$A$1:$G$1,0))</f>
        <v>Ara</v>
      </c>
      <c r="J353" t="str">
        <f>INDEX(products!$A$1:$G$49,MATCH('orders '!$D353,products!$A$1:$A$49,0),MATCH('orders '!J$1,products!$A$1:$G$1,0))</f>
        <v>M</v>
      </c>
      <c r="K353" s="6">
        <f>INDEX(products!$A$1:$G$49,MATCH('orders '!$D353,products!$A$1:$A$49,0),MATCH('orders '!K$1,products!$A$1:$G$1,0))</f>
        <v>1</v>
      </c>
      <c r="L353" s="6">
        <f>INDEX(products!$A$1:$G$49,MATCH('orders '!$D353,products!$A$1:$A$49,0),MATCH('orders '!L$1,products!$A$1:$G$1,0))</f>
        <v>11.25</v>
      </c>
      <c r="M353" s="6">
        <f t="shared" si="15"/>
        <v>22.5</v>
      </c>
      <c r="N353" t="str">
        <f t="shared" si="16"/>
        <v>Arabica</v>
      </c>
      <c r="O353" t="str">
        <f t="shared" si="17"/>
        <v>Medium</v>
      </c>
      <c r="P353" s="6" t="str">
        <f>_xlfn.XLOOKUP(OrdersTable[[#This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 '!$D354,products!$A$1:$A$49,0),MATCH('orders '!I$1,products!$A$1:$G$1,0))</f>
        <v>Exc</v>
      </c>
      <c r="J354" t="str">
        <f>INDEX(products!$A$1:$G$49,MATCH('orders '!$D354,products!$A$1:$A$49,0),MATCH('orders '!J$1,products!$A$1:$G$1,0))</f>
        <v>D</v>
      </c>
      <c r="K354" s="6">
        <f>INDEX(products!$A$1:$G$49,MATCH('orders '!$D354,products!$A$1:$A$49,0),MATCH('orders '!K$1,products!$A$1:$G$1,0))</f>
        <v>0.5</v>
      </c>
      <c r="L354" s="6">
        <f>INDEX(products!$A$1:$G$49,MATCH('orders '!$D354,products!$A$1:$A$49,0),MATCH('orders '!L$1,products!$A$1:$G$1,0))</f>
        <v>7.29</v>
      </c>
      <c r="M354" s="6">
        <f t="shared" si="15"/>
        <v>36.450000000000003</v>
      </c>
      <c r="N354" t="str">
        <f t="shared" si="16"/>
        <v>Excelsa</v>
      </c>
      <c r="O354" t="str">
        <f t="shared" si="17"/>
        <v>Dark</v>
      </c>
      <c r="P354" s="6" t="str">
        <f>_xlfn.XLOOKUP(OrdersTable[[#This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 '!$D355,products!$A$1:$A$49,0),MATCH('orders '!I$1,products!$A$1:$G$1,0))</f>
        <v>Ara</v>
      </c>
      <c r="J355" t="str">
        <f>INDEX(products!$A$1:$G$49,MATCH('orders '!$D355,products!$A$1:$A$49,0),MATCH('orders '!J$1,products!$A$1:$G$1,0))</f>
        <v>M</v>
      </c>
      <c r="K355" s="6">
        <f>INDEX(products!$A$1:$G$49,MATCH('orders '!$D355,products!$A$1:$A$49,0),MATCH('orders '!K$1,products!$A$1:$G$1,0))</f>
        <v>0.5</v>
      </c>
      <c r="L355" s="6">
        <f>INDEX(products!$A$1:$G$49,MATCH('orders '!$D355,products!$A$1:$A$49,0),MATCH('orders '!L$1,products!$A$1:$G$1,0))</f>
        <v>6.75</v>
      </c>
      <c r="M355" s="6">
        <f t="shared" si="15"/>
        <v>27</v>
      </c>
      <c r="N355" t="str">
        <f t="shared" si="16"/>
        <v>Arabica</v>
      </c>
      <c r="O355" t="str">
        <f t="shared" si="17"/>
        <v>Medium</v>
      </c>
      <c r="P355" s="6" t="str">
        <f>_xlfn.XLOOKUP(OrdersTable[[#This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 '!$D356,products!$A$1:$A$49,0),MATCH('orders '!I$1,products!$A$1:$G$1,0))</f>
        <v>Ara</v>
      </c>
      <c r="J356" t="str">
        <f>INDEX(products!$A$1:$G$49,MATCH('orders '!$D356,products!$A$1:$A$49,0),MATCH('orders '!J$1,products!$A$1:$G$1,0))</f>
        <v>M</v>
      </c>
      <c r="K356" s="6">
        <f>INDEX(products!$A$1:$G$49,MATCH('orders '!$D356,products!$A$1:$A$49,0),MATCH('orders '!K$1,products!$A$1:$G$1,0))</f>
        <v>2.5</v>
      </c>
      <c r="L356" s="6">
        <f>INDEX(products!$A$1:$G$49,MATCH('orders '!$D356,products!$A$1:$A$49,0),MATCH('orders '!L$1,products!$A$1:$G$1,0))</f>
        <v>25.874999999999996</v>
      </c>
      <c r="M356" s="6">
        <f t="shared" si="15"/>
        <v>155.24999999999997</v>
      </c>
      <c r="N356" t="str">
        <f t="shared" si="16"/>
        <v>Arabica</v>
      </c>
      <c r="O356" t="str">
        <f t="shared" si="17"/>
        <v>Medium</v>
      </c>
      <c r="P356" s="6" t="str">
        <f>_xlfn.XLOOKUP(OrdersTable[[#This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 '!$D357,products!$A$1:$A$49,0),MATCH('orders '!I$1,products!$A$1:$G$1,0))</f>
        <v>Ara</v>
      </c>
      <c r="J357" t="str">
        <f>INDEX(products!$A$1:$G$49,MATCH('orders '!$D357,products!$A$1:$A$49,0),MATCH('orders '!J$1,products!$A$1:$G$1,0))</f>
        <v>D</v>
      </c>
      <c r="K357" s="6">
        <f>INDEX(products!$A$1:$G$49,MATCH('orders '!$D357,products!$A$1:$A$49,0),MATCH('orders '!K$1,products!$A$1:$G$1,0))</f>
        <v>2.5</v>
      </c>
      <c r="L357" s="6">
        <f>INDEX(products!$A$1:$G$49,MATCH('orders '!$D357,products!$A$1:$A$49,0),MATCH('orders '!L$1,products!$A$1:$G$1,0))</f>
        <v>22.884999999999998</v>
      </c>
      <c r="M357" s="6">
        <f t="shared" si="15"/>
        <v>114.42499999999998</v>
      </c>
      <c r="N357" t="str">
        <f t="shared" si="16"/>
        <v>Arabica</v>
      </c>
      <c r="O357" t="str">
        <f t="shared" si="17"/>
        <v>Dark</v>
      </c>
      <c r="P357" s="6" t="str">
        <f>_xlfn.XLOOKUP(OrdersTable[[#This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 '!$D358,products!$A$1:$A$49,0),MATCH('orders '!I$1,products!$A$1:$G$1,0))</f>
        <v>Lib</v>
      </c>
      <c r="J358" t="str">
        <f>INDEX(products!$A$1:$G$49,MATCH('orders '!$D358,products!$A$1:$A$49,0),MATCH('orders '!J$1,products!$A$1:$G$1,0))</f>
        <v>D</v>
      </c>
      <c r="K358" s="6">
        <f>INDEX(products!$A$1:$G$49,MATCH('orders '!$D358,products!$A$1:$A$49,0),MATCH('orders '!K$1,products!$A$1:$G$1,0))</f>
        <v>1</v>
      </c>
      <c r="L358" s="6">
        <f>INDEX(products!$A$1:$G$49,MATCH('orders '!$D358,products!$A$1:$A$49,0),MATCH('orders '!L$1,products!$A$1:$G$1,0))</f>
        <v>12.95</v>
      </c>
      <c r="M358" s="6">
        <f t="shared" si="15"/>
        <v>51.8</v>
      </c>
      <c r="N358" t="str">
        <f t="shared" si="16"/>
        <v>Liberia</v>
      </c>
      <c r="O358" t="str">
        <f t="shared" si="17"/>
        <v>Dark</v>
      </c>
      <c r="P358" s="6" t="str">
        <f>_xlfn.XLOOKUP(OrdersTable[[#This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 '!$D359,products!$A$1:$A$49,0),MATCH('orders '!I$1,products!$A$1:$G$1,0))</f>
        <v>Ara</v>
      </c>
      <c r="J359" t="str">
        <f>INDEX(products!$A$1:$G$49,MATCH('orders '!$D359,products!$A$1:$A$49,0),MATCH('orders '!J$1,products!$A$1:$G$1,0))</f>
        <v>M</v>
      </c>
      <c r="K359" s="6">
        <f>INDEX(products!$A$1:$G$49,MATCH('orders '!$D359,products!$A$1:$A$49,0),MATCH('orders '!K$1,products!$A$1:$G$1,0))</f>
        <v>2.5</v>
      </c>
      <c r="L359" s="6">
        <f>INDEX(products!$A$1:$G$49,MATCH('orders '!$D359,products!$A$1:$A$49,0),MATCH('orders '!L$1,products!$A$1:$G$1,0))</f>
        <v>25.874999999999996</v>
      </c>
      <c r="M359" s="6">
        <f t="shared" si="15"/>
        <v>155.24999999999997</v>
      </c>
      <c r="N359" t="str">
        <f t="shared" si="16"/>
        <v>Arabica</v>
      </c>
      <c r="O359" t="str">
        <f t="shared" si="17"/>
        <v>Medium</v>
      </c>
      <c r="P359" s="6" t="str">
        <f>_xlfn.XLOOKUP(OrdersTable[[#This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 '!$D360,products!$A$1:$A$49,0),MATCH('orders '!I$1,products!$A$1:$G$1,0))</f>
        <v>Ara</v>
      </c>
      <c r="J360" t="str">
        <f>INDEX(products!$A$1:$G$49,MATCH('orders '!$D360,products!$A$1:$A$49,0),MATCH('orders '!J$1,products!$A$1:$G$1,0))</f>
        <v>L</v>
      </c>
      <c r="K360" s="6">
        <f>INDEX(products!$A$1:$G$49,MATCH('orders '!$D360,products!$A$1:$A$49,0),MATCH('orders '!K$1,products!$A$1:$G$1,0))</f>
        <v>2.5</v>
      </c>
      <c r="L360" s="6">
        <f>INDEX(products!$A$1:$G$49,MATCH('orders '!$D360,products!$A$1:$A$49,0),MATCH('orders '!L$1,products!$A$1:$G$1,0))</f>
        <v>29.784999999999997</v>
      </c>
      <c r="M360" s="6">
        <f t="shared" si="15"/>
        <v>29.784999999999997</v>
      </c>
      <c r="N360" t="str">
        <f t="shared" si="16"/>
        <v>Arabica</v>
      </c>
      <c r="O360" t="str">
        <f t="shared" si="17"/>
        <v>Light</v>
      </c>
      <c r="P360" s="6" t="str">
        <f>_xlfn.XLOOKUP(OrdersTable[[#This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 '!$D361,products!$A$1:$A$49,0),MATCH('orders '!I$1,products!$A$1:$G$1,0))</f>
        <v>Rob</v>
      </c>
      <c r="J361" t="str">
        <f>INDEX(products!$A$1:$G$49,MATCH('orders '!$D361,products!$A$1:$A$49,0),MATCH('orders '!J$1,products!$A$1:$G$1,0))</f>
        <v>L</v>
      </c>
      <c r="K361" s="6">
        <f>INDEX(products!$A$1:$G$49,MATCH('orders '!$D361,products!$A$1:$A$49,0),MATCH('orders '!K$1,products!$A$1:$G$1,0))</f>
        <v>0.2</v>
      </c>
      <c r="L361" s="6">
        <f>INDEX(products!$A$1:$G$49,MATCH('orders '!$D361,products!$A$1:$A$49,0),MATCH('orders '!L$1,products!$A$1:$G$1,0))</f>
        <v>3.5849999999999995</v>
      </c>
      <c r="M361" s="6">
        <f t="shared" si="15"/>
        <v>21.509999999999998</v>
      </c>
      <c r="N361" t="str">
        <f t="shared" si="16"/>
        <v>Robusta</v>
      </c>
      <c r="O361" t="str">
        <f t="shared" si="17"/>
        <v>Light</v>
      </c>
      <c r="P361" s="6" t="str">
        <f>_xlfn.XLOOKUP(OrdersTable[[#This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 '!$D362,products!$A$1:$A$49,0),MATCH('orders '!I$1,products!$A$1:$G$1,0))</f>
        <v>Rob</v>
      </c>
      <c r="J362" t="str">
        <f>INDEX(products!$A$1:$G$49,MATCH('orders '!$D362,products!$A$1:$A$49,0),MATCH('orders '!J$1,products!$A$1:$G$1,0))</f>
        <v>D</v>
      </c>
      <c r="K362" s="6">
        <f>INDEX(products!$A$1:$G$49,MATCH('orders '!$D362,products!$A$1:$A$49,0),MATCH('orders '!K$1,products!$A$1:$G$1,0))</f>
        <v>2.5</v>
      </c>
      <c r="L362" s="6">
        <f>INDEX(products!$A$1:$G$49,MATCH('orders '!$D362,products!$A$1:$A$49,0),MATCH('orders '!L$1,products!$A$1:$G$1,0))</f>
        <v>20.584999999999997</v>
      </c>
      <c r="M362" s="6">
        <f t="shared" si="15"/>
        <v>41.169999999999995</v>
      </c>
      <c r="N362" t="str">
        <f t="shared" si="16"/>
        <v>Robusta</v>
      </c>
      <c r="O362" t="str">
        <f t="shared" si="17"/>
        <v>Dark</v>
      </c>
      <c r="P362" s="6" t="str">
        <f>_xlfn.XLOOKUP(OrdersTable[[#This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 '!$D363,products!$A$1:$A$49,0),MATCH('orders '!I$1,products!$A$1:$G$1,0))</f>
        <v>Rob</v>
      </c>
      <c r="J363" t="str">
        <f>INDEX(products!$A$1:$G$49,MATCH('orders '!$D363,products!$A$1:$A$49,0),MATCH('orders '!J$1,products!$A$1:$G$1,0))</f>
        <v>M</v>
      </c>
      <c r="K363" s="6">
        <f>INDEX(products!$A$1:$G$49,MATCH('orders '!$D363,products!$A$1:$A$49,0),MATCH('orders '!K$1,products!$A$1:$G$1,0))</f>
        <v>0.5</v>
      </c>
      <c r="L363" s="6">
        <f>INDEX(products!$A$1:$G$49,MATCH('orders '!$D363,products!$A$1:$A$49,0),MATCH('orders '!L$1,products!$A$1:$G$1,0))</f>
        <v>5.97</v>
      </c>
      <c r="M363" s="6">
        <f t="shared" si="15"/>
        <v>5.97</v>
      </c>
      <c r="N363" t="str">
        <f t="shared" si="16"/>
        <v>Robusta</v>
      </c>
      <c r="O363" t="str">
        <f t="shared" si="17"/>
        <v>Medium</v>
      </c>
      <c r="P363" s="6" t="str">
        <f>_xlfn.XLOOKUP(OrdersTable[[#This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 '!$D364,products!$A$1:$A$49,0),MATCH('orders '!I$1,products!$A$1:$G$1,0))</f>
        <v>Exc</v>
      </c>
      <c r="J364" t="str">
        <f>INDEX(products!$A$1:$G$49,MATCH('orders '!$D364,products!$A$1:$A$49,0),MATCH('orders '!J$1,products!$A$1:$G$1,0))</f>
        <v>L</v>
      </c>
      <c r="K364" s="6">
        <f>INDEX(products!$A$1:$G$49,MATCH('orders '!$D364,products!$A$1:$A$49,0),MATCH('orders '!K$1,products!$A$1:$G$1,0))</f>
        <v>1</v>
      </c>
      <c r="L364" s="6">
        <f>INDEX(products!$A$1:$G$49,MATCH('orders '!$D364,products!$A$1:$A$49,0),MATCH('orders '!L$1,products!$A$1:$G$1,0))</f>
        <v>14.85</v>
      </c>
      <c r="M364" s="6">
        <f t="shared" si="15"/>
        <v>74.25</v>
      </c>
      <c r="N364" t="str">
        <f t="shared" si="16"/>
        <v>Excelsa</v>
      </c>
      <c r="O364" t="str">
        <f t="shared" si="17"/>
        <v>Light</v>
      </c>
      <c r="P364" s="6" t="str">
        <f>_xlfn.XLOOKUP(OrdersTable[[#This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 '!$D365,products!$A$1:$A$49,0),MATCH('orders '!I$1,products!$A$1:$G$1,0))</f>
        <v>Lib</v>
      </c>
      <c r="J365" t="str">
        <f>INDEX(products!$A$1:$G$49,MATCH('orders '!$D365,products!$A$1:$A$49,0),MATCH('orders '!J$1,products!$A$1:$G$1,0))</f>
        <v>M</v>
      </c>
      <c r="K365" s="6">
        <f>INDEX(products!$A$1:$G$49,MATCH('orders '!$D365,products!$A$1:$A$49,0),MATCH('orders '!K$1,products!$A$1:$G$1,0))</f>
        <v>1</v>
      </c>
      <c r="L365" s="6">
        <f>INDEX(products!$A$1:$G$49,MATCH('orders '!$D365,products!$A$1:$A$49,0),MATCH('orders '!L$1,products!$A$1:$G$1,0))</f>
        <v>14.55</v>
      </c>
      <c r="M365" s="6">
        <f t="shared" si="15"/>
        <v>87.300000000000011</v>
      </c>
      <c r="N365" t="str">
        <f t="shared" si="16"/>
        <v>Liberia</v>
      </c>
      <c r="O365" t="str">
        <f t="shared" si="17"/>
        <v>Medium</v>
      </c>
      <c r="P365" s="6" t="str">
        <f>_xlfn.XLOOKUP(OrdersTable[[#This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 '!$D366,products!$A$1:$A$49,0),MATCH('orders '!I$1,products!$A$1:$G$1,0))</f>
        <v>Exc</v>
      </c>
      <c r="J366" t="str">
        <f>INDEX(products!$A$1:$G$49,MATCH('orders '!$D366,products!$A$1:$A$49,0),MATCH('orders '!J$1,products!$A$1:$G$1,0))</f>
        <v>D</v>
      </c>
      <c r="K366" s="6">
        <f>INDEX(products!$A$1:$G$49,MATCH('orders '!$D366,products!$A$1:$A$49,0),MATCH('orders '!K$1,products!$A$1:$G$1,0))</f>
        <v>1</v>
      </c>
      <c r="L366" s="6">
        <f>INDEX(products!$A$1:$G$49,MATCH('orders '!$D366,products!$A$1:$A$49,0),MATCH('orders '!L$1,products!$A$1:$G$1,0))</f>
        <v>12.15</v>
      </c>
      <c r="M366" s="6">
        <f t="shared" si="15"/>
        <v>72.900000000000006</v>
      </c>
      <c r="N366" t="str">
        <f t="shared" si="16"/>
        <v>Excelsa</v>
      </c>
      <c r="O366" t="str">
        <f t="shared" si="17"/>
        <v>Dark</v>
      </c>
      <c r="P366" s="6" t="str">
        <f>_xlfn.XLOOKUP(OrdersTable[[#This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 '!$D367,products!$A$1:$A$49,0),MATCH('orders '!I$1,products!$A$1:$G$1,0))</f>
        <v>Lib</v>
      </c>
      <c r="J367" t="str">
        <f>INDEX(products!$A$1:$G$49,MATCH('orders '!$D367,products!$A$1:$A$49,0),MATCH('orders '!J$1,products!$A$1:$G$1,0))</f>
        <v>D</v>
      </c>
      <c r="K367" s="6">
        <f>INDEX(products!$A$1:$G$49,MATCH('orders '!$D367,products!$A$1:$A$49,0),MATCH('orders '!K$1,products!$A$1:$G$1,0))</f>
        <v>0.5</v>
      </c>
      <c r="L367" s="6">
        <f>INDEX(products!$A$1:$G$49,MATCH('orders '!$D367,products!$A$1:$A$49,0),MATCH('orders '!L$1,products!$A$1:$G$1,0))</f>
        <v>7.77</v>
      </c>
      <c r="M367" s="6">
        <f t="shared" si="15"/>
        <v>7.77</v>
      </c>
      <c r="N367" t="str">
        <f t="shared" si="16"/>
        <v>Liberia</v>
      </c>
      <c r="O367" t="str">
        <f t="shared" si="17"/>
        <v>Dark</v>
      </c>
      <c r="P367" s="6" t="str">
        <f>_xlfn.XLOOKUP(OrdersTable[[#This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 '!$D368,products!$A$1:$A$49,0),MATCH('orders '!I$1,products!$A$1:$G$1,0))</f>
        <v>Exc</v>
      </c>
      <c r="J368" t="str">
        <f>INDEX(products!$A$1:$G$49,MATCH('orders '!$D368,products!$A$1:$A$49,0),MATCH('orders '!J$1,products!$A$1:$G$1,0))</f>
        <v>D</v>
      </c>
      <c r="K368" s="6">
        <f>INDEX(products!$A$1:$G$49,MATCH('orders '!$D368,products!$A$1:$A$49,0),MATCH('orders '!K$1,products!$A$1:$G$1,0))</f>
        <v>0.5</v>
      </c>
      <c r="L368" s="6">
        <f>INDEX(products!$A$1:$G$49,MATCH('orders '!$D368,products!$A$1:$A$49,0),MATCH('orders '!L$1,products!$A$1:$G$1,0))</f>
        <v>7.29</v>
      </c>
      <c r="M368" s="6">
        <f t="shared" si="15"/>
        <v>43.74</v>
      </c>
      <c r="N368" t="str">
        <f t="shared" si="16"/>
        <v>Excelsa</v>
      </c>
      <c r="O368" t="str">
        <f t="shared" si="17"/>
        <v>Dark</v>
      </c>
      <c r="P368" s="6" t="str">
        <f>_xlfn.XLOOKUP(OrdersTable[[#This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 '!$D369,products!$A$1:$A$49,0),MATCH('orders '!I$1,products!$A$1:$G$1,0))</f>
        <v>Lib</v>
      </c>
      <c r="J369" t="str">
        <f>INDEX(products!$A$1:$G$49,MATCH('orders '!$D369,products!$A$1:$A$49,0),MATCH('orders '!J$1,products!$A$1:$G$1,0))</f>
        <v>M</v>
      </c>
      <c r="K369" s="6">
        <f>INDEX(products!$A$1:$G$49,MATCH('orders '!$D369,products!$A$1:$A$49,0),MATCH('orders '!K$1,products!$A$1:$G$1,0))</f>
        <v>0.2</v>
      </c>
      <c r="L369" s="6">
        <f>INDEX(products!$A$1:$G$49,MATCH('orders '!$D369,products!$A$1:$A$49,0),MATCH('orders '!L$1,products!$A$1:$G$1,0))</f>
        <v>4.3650000000000002</v>
      </c>
      <c r="M369" s="6">
        <f t="shared" si="15"/>
        <v>8.73</v>
      </c>
      <c r="N369" t="str">
        <f t="shared" si="16"/>
        <v>Liberia</v>
      </c>
      <c r="O369" t="str">
        <f t="shared" si="17"/>
        <v>Medium</v>
      </c>
      <c r="P369" s="6" t="str">
        <f>_xlfn.XLOOKUP(OrdersTable[[#This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 '!$D370,products!$A$1:$A$49,0),MATCH('orders '!I$1,products!$A$1:$G$1,0))</f>
        <v>Exc</v>
      </c>
      <c r="J370" t="str">
        <f>INDEX(products!$A$1:$G$49,MATCH('orders '!$D370,products!$A$1:$A$49,0),MATCH('orders '!J$1,products!$A$1:$G$1,0))</f>
        <v>M</v>
      </c>
      <c r="K370" s="6">
        <f>INDEX(products!$A$1:$G$49,MATCH('orders '!$D370,products!$A$1:$A$49,0),MATCH('orders '!K$1,products!$A$1:$G$1,0))</f>
        <v>2.5</v>
      </c>
      <c r="L370" s="6">
        <f>INDEX(products!$A$1:$G$49,MATCH('orders '!$D370,products!$A$1:$A$49,0),MATCH('orders '!L$1,products!$A$1:$G$1,0))</f>
        <v>31.624999999999996</v>
      </c>
      <c r="M370" s="6">
        <f t="shared" si="15"/>
        <v>63.249999999999993</v>
      </c>
      <c r="N370" t="str">
        <f t="shared" si="16"/>
        <v>Excelsa</v>
      </c>
      <c r="O370" t="str">
        <f t="shared" si="17"/>
        <v>Medium</v>
      </c>
      <c r="P370" s="6" t="str">
        <f>_xlfn.XLOOKUP(OrdersTable[[#This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 '!$D371,products!$A$1:$A$49,0),MATCH('orders '!I$1,products!$A$1:$G$1,0))</f>
        <v>Exc</v>
      </c>
      <c r="J371" t="str">
        <f>INDEX(products!$A$1:$G$49,MATCH('orders '!$D371,products!$A$1:$A$49,0),MATCH('orders '!J$1,products!$A$1:$G$1,0))</f>
        <v>L</v>
      </c>
      <c r="K371" s="6">
        <f>INDEX(products!$A$1:$G$49,MATCH('orders '!$D371,products!$A$1:$A$49,0),MATCH('orders '!K$1,products!$A$1:$G$1,0))</f>
        <v>0.5</v>
      </c>
      <c r="L371" s="6">
        <f>INDEX(products!$A$1:$G$49,MATCH('orders '!$D371,products!$A$1:$A$49,0),MATCH('orders '!L$1,products!$A$1:$G$1,0))</f>
        <v>8.91</v>
      </c>
      <c r="M371" s="6">
        <f t="shared" si="15"/>
        <v>8.91</v>
      </c>
      <c r="N371" t="str">
        <f t="shared" si="16"/>
        <v>Excelsa</v>
      </c>
      <c r="O371" t="str">
        <f t="shared" si="17"/>
        <v>Light</v>
      </c>
      <c r="P371" s="6" t="str">
        <f>_xlfn.XLOOKUP(OrdersTable[[#This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 '!$D372,products!$A$1:$A$49,0),MATCH('orders '!I$1,products!$A$1:$G$1,0))</f>
        <v>Exc</v>
      </c>
      <c r="J372" t="str">
        <f>INDEX(products!$A$1:$G$49,MATCH('orders '!$D372,products!$A$1:$A$49,0),MATCH('orders '!J$1,products!$A$1:$G$1,0))</f>
        <v>D</v>
      </c>
      <c r="K372" s="6">
        <f>INDEX(products!$A$1:$G$49,MATCH('orders '!$D372,products!$A$1:$A$49,0),MATCH('orders '!K$1,products!$A$1:$G$1,0))</f>
        <v>1</v>
      </c>
      <c r="L372" s="6">
        <f>INDEX(products!$A$1:$G$49,MATCH('orders '!$D372,products!$A$1:$A$49,0),MATCH('orders '!L$1,products!$A$1:$G$1,0))</f>
        <v>12.15</v>
      </c>
      <c r="M372" s="6">
        <f t="shared" si="15"/>
        <v>24.3</v>
      </c>
      <c r="N372" t="str">
        <f t="shared" si="16"/>
        <v>Excelsa</v>
      </c>
      <c r="O372" t="str">
        <f t="shared" si="17"/>
        <v>Dark</v>
      </c>
      <c r="P372" s="6" t="str">
        <f>_xlfn.XLOOKUP(OrdersTable[[#This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 '!$D373,products!$A$1:$A$49,0),MATCH('orders '!I$1,products!$A$1:$G$1,0))</f>
        <v>Ara</v>
      </c>
      <c r="J373" t="str">
        <f>INDEX(products!$A$1:$G$49,MATCH('orders '!$D373,products!$A$1:$A$49,0),MATCH('orders '!J$1,products!$A$1:$G$1,0))</f>
        <v>L</v>
      </c>
      <c r="K373" s="6">
        <f>INDEX(products!$A$1:$G$49,MATCH('orders '!$D373,products!$A$1:$A$49,0),MATCH('orders '!K$1,products!$A$1:$G$1,0))</f>
        <v>0.5</v>
      </c>
      <c r="L373" s="6">
        <f>INDEX(products!$A$1:$G$49,MATCH('orders '!$D373,products!$A$1:$A$49,0),MATCH('orders '!L$1,products!$A$1:$G$1,0))</f>
        <v>7.77</v>
      </c>
      <c r="M373" s="6">
        <f t="shared" si="15"/>
        <v>46.62</v>
      </c>
      <c r="N373" t="str">
        <f t="shared" si="16"/>
        <v>Arabica</v>
      </c>
      <c r="O373" t="str">
        <f t="shared" si="17"/>
        <v>Light</v>
      </c>
      <c r="P373" s="6" t="str">
        <f>_xlfn.XLOOKUP(OrdersTable[[#This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 '!$D374,products!$A$1:$A$49,0),MATCH('orders '!I$1,products!$A$1:$G$1,0))</f>
        <v>Rob</v>
      </c>
      <c r="J374" t="str">
        <f>INDEX(products!$A$1:$G$49,MATCH('orders '!$D374,products!$A$1:$A$49,0),MATCH('orders '!J$1,products!$A$1:$G$1,0))</f>
        <v>L</v>
      </c>
      <c r="K374" s="6">
        <f>INDEX(products!$A$1:$G$49,MATCH('orders '!$D374,products!$A$1:$A$49,0),MATCH('orders '!K$1,products!$A$1:$G$1,0))</f>
        <v>0.5</v>
      </c>
      <c r="L374" s="6">
        <f>INDEX(products!$A$1:$G$49,MATCH('orders '!$D374,products!$A$1:$A$49,0),MATCH('orders '!L$1,products!$A$1:$G$1,0))</f>
        <v>7.169999999999999</v>
      </c>
      <c r="M374" s="6">
        <f t="shared" si="15"/>
        <v>43.019999999999996</v>
      </c>
      <c r="N374" t="str">
        <f t="shared" si="16"/>
        <v>Robusta</v>
      </c>
      <c r="O374" t="str">
        <f t="shared" si="17"/>
        <v>Light</v>
      </c>
      <c r="P374" s="6" t="str">
        <f>_xlfn.XLOOKUP(OrdersTable[[#This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 '!$D375,products!$A$1:$A$49,0),MATCH('orders '!I$1,products!$A$1:$G$1,0))</f>
        <v>Ara</v>
      </c>
      <c r="J375" t="str">
        <f>INDEX(products!$A$1:$G$49,MATCH('orders '!$D375,products!$A$1:$A$49,0),MATCH('orders '!J$1,products!$A$1:$G$1,0))</f>
        <v>D</v>
      </c>
      <c r="K375" s="6">
        <f>INDEX(products!$A$1:$G$49,MATCH('orders '!$D375,products!$A$1:$A$49,0),MATCH('orders '!K$1,products!$A$1:$G$1,0))</f>
        <v>0.5</v>
      </c>
      <c r="L375" s="6">
        <f>INDEX(products!$A$1:$G$49,MATCH('orders '!$D375,products!$A$1:$A$49,0),MATCH('orders '!L$1,products!$A$1:$G$1,0))</f>
        <v>5.97</v>
      </c>
      <c r="M375" s="6">
        <f t="shared" si="15"/>
        <v>17.91</v>
      </c>
      <c r="N375" t="str">
        <f t="shared" si="16"/>
        <v>Arabica</v>
      </c>
      <c r="O375" t="str">
        <f t="shared" si="17"/>
        <v>Dark</v>
      </c>
      <c r="P375" s="6" t="str">
        <f>_xlfn.XLOOKUP(OrdersTable[[#This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 '!$D376,products!$A$1:$A$49,0),MATCH('orders '!I$1,products!$A$1:$G$1,0))</f>
        <v>Lib</v>
      </c>
      <c r="J376" t="str">
        <f>INDEX(products!$A$1:$G$49,MATCH('orders '!$D376,products!$A$1:$A$49,0),MATCH('orders '!J$1,products!$A$1:$G$1,0))</f>
        <v>L</v>
      </c>
      <c r="K376" s="6">
        <f>INDEX(products!$A$1:$G$49,MATCH('orders '!$D376,products!$A$1:$A$49,0),MATCH('orders '!K$1,products!$A$1:$G$1,0))</f>
        <v>0.5</v>
      </c>
      <c r="L376" s="6">
        <f>INDEX(products!$A$1:$G$49,MATCH('orders '!$D376,products!$A$1:$A$49,0),MATCH('orders '!L$1,products!$A$1:$G$1,0))</f>
        <v>9.51</v>
      </c>
      <c r="M376" s="6">
        <f t="shared" si="15"/>
        <v>38.04</v>
      </c>
      <c r="N376" t="str">
        <f t="shared" si="16"/>
        <v>Liberia</v>
      </c>
      <c r="O376" t="str">
        <f t="shared" si="17"/>
        <v>Light</v>
      </c>
      <c r="P376" s="6" t="str">
        <f>_xlfn.XLOOKUP(OrdersTable[[#This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 '!$D377,products!$A$1:$A$49,0),MATCH('orders '!I$1,products!$A$1:$G$1,0))</f>
        <v>Ara</v>
      </c>
      <c r="J377" t="str">
        <f>INDEX(products!$A$1:$G$49,MATCH('orders '!$D377,products!$A$1:$A$49,0),MATCH('orders '!J$1,products!$A$1:$G$1,0))</f>
        <v>M</v>
      </c>
      <c r="K377" s="6">
        <f>INDEX(products!$A$1:$G$49,MATCH('orders '!$D377,products!$A$1:$A$49,0),MATCH('orders '!K$1,products!$A$1:$G$1,0))</f>
        <v>0.2</v>
      </c>
      <c r="L377" s="6">
        <f>INDEX(products!$A$1:$G$49,MATCH('orders '!$D377,products!$A$1:$A$49,0),MATCH('orders '!L$1,products!$A$1:$G$1,0))</f>
        <v>3.375</v>
      </c>
      <c r="M377" s="6">
        <f t="shared" si="15"/>
        <v>6.75</v>
      </c>
      <c r="N377" t="str">
        <f t="shared" si="16"/>
        <v>Arabica</v>
      </c>
      <c r="O377" t="str">
        <f t="shared" si="17"/>
        <v>Medium</v>
      </c>
      <c r="P377" s="6" t="str">
        <f>_xlfn.XLOOKUP(OrdersTable[[#This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 '!$D378,products!$A$1:$A$49,0),MATCH('orders '!I$1,products!$A$1:$G$1,0))</f>
        <v>Rob</v>
      </c>
      <c r="J378" t="str">
        <f>INDEX(products!$A$1:$G$49,MATCH('orders '!$D378,products!$A$1:$A$49,0),MATCH('orders '!J$1,products!$A$1:$G$1,0))</f>
        <v>M</v>
      </c>
      <c r="K378" s="6">
        <f>INDEX(products!$A$1:$G$49,MATCH('orders '!$D378,products!$A$1:$A$49,0),MATCH('orders '!K$1,products!$A$1:$G$1,0))</f>
        <v>0.5</v>
      </c>
      <c r="L378" s="6">
        <f>INDEX(products!$A$1:$G$49,MATCH('orders '!$D378,products!$A$1:$A$49,0),MATCH('orders '!L$1,products!$A$1:$G$1,0))</f>
        <v>5.97</v>
      </c>
      <c r="M378" s="6">
        <f t="shared" si="15"/>
        <v>5.97</v>
      </c>
      <c r="N378" t="str">
        <f t="shared" si="16"/>
        <v>Robusta</v>
      </c>
      <c r="O378" t="str">
        <f t="shared" si="17"/>
        <v>Medium</v>
      </c>
      <c r="P378" s="6" t="str">
        <f>_xlfn.XLOOKUP(OrdersTable[[#This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 '!$D379,products!$A$1:$A$49,0),MATCH('orders '!I$1,products!$A$1:$G$1,0))</f>
        <v>Rob</v>
      </c>
      <c r="J379" t="str">
        <f>INDEX(products!$A$1:$G$49,MATCH('orders '!$D379,products!$A$1:$A$49,0),MATCH('orders '!J$1,products!$A$1:$G$1,0))</f>
        <v>D</v>
      </c>
      <c r="K379" s="6">
        <f>INDEX(products!$A$1:$G$49,MATCH('orders '!$D379,products!$A$1:$A$49,0),MATCH('orders '!K$1,products!$A$1:$G$1,0))</f>
        <v>0.2</v>
      </c>
      <c r="L379" s="6">
        <f>INDEX(products!$A$1:$G$49,MATCH('orders '!$D379,products!$A$1:$A$49,0),MATCH('orders '!L$1,products!$A$1:$G$1,0))</f>
        <v>2.6849999999999996</v>
      </c>
      <c r="M379" s="6">
        <f t="shared" si="15"/>
        <v>8.0549999999999997</v>
      </c>
      <c r="N379" t="str">
        <f t="shared" si="16"/>
        <v>Robusta</v>
      </c>
      <c r="O379" t="str">
        <f t="shared" si="17"/>
        <v>Dark</v>
      </c>
      <c r="P379" s="6" t="str">
        <f>_xlfn.XLOOKUP(OrdersTable[[#This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 '!$D380,products!$A$1:$A$49,0),MATCH('orders '!I$1,products!$A$1:$G$1,0))</f>
        <v>Ara</v>
      </c>
      <c r="J380" t="str">
        <f>INDEX(products!$A$1:$G$49,MATCH('orders '!$D380,products!$A$1:$A$49,0),MATCH('orders '!J$1,products!$A$1:$G$1,0))</f>
        <v>L</v>
      </c>
      <c r="K380" s="6">
        <f>INDEX(products!$A$1:$G$49,MATCH('orders '!$D380,products!$A$1:$A$49,0),MATCH('orders '!K$1,products!$A$1:$G$1,0))</f>
        <v>0.5</v>
      </c>
      <c r="L380" s="6">
        <f>INDEX(products!$A$1:$G$49,MATCH('orders '!$D380,products!$A$1:$A$49,0),MATCH('orders '!L$1,products!$A$1:$G$1,0))</f>
        <v>7.77</v>
      </c>
      <c r="M380" s="6">
        <f t="shared" si="15"/>
        <v>23.31</v>
      </c>
      <c r="N380" t="str">
        <f t="shared" si="16"/>
        <v>Arabica</v>
      </c>
      <c r="O380" t="str">
        <f t="shared" si="17"/>
        <v>Light</v>
      </c>
      <c r="P380" s="6" t="str">
        <f>_xlfn.XLOOKUP(OrdersTable[[#This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 '!$D381,products!$A$1:$A$49,0),MATCH('orders '!I$1,products!$A$1:$G$1,0))</f>
        <v>Rob</v>
      </c>
      <c r="J381" t="str">
        <f>INDEX(products!$A$1:$G$49,MATCH('orders '!$D381,products!$A$1:$A$49,0),MATCH('orders '!J$1,products!$A$1:$G$1,0))</f>
        <v>L</v>
      </c>
      <c r="K381" s="6">
        <f>INDEX(products!$A$1:$G$49,MATCH('orders '!$D381,products!$A$1:$A$49,0),MATCH('orders '!K$1,products!$A$1:$G$1,0))</f>
        <v>0.5</v>
      </c>
      <c r="L381" s="6">
        <f>INDEX(products!$A$1:$G$49,MATCH('orders '!$D381,products!$A$1:$A$49,0),MATCH('orders '!L$1,products!$A$1:$G$1,0))</f>
        <v>7.169999999999999</v>
      </c>
      <c r="M381" s="6">
        <f t="shared" si="15"/>
        <v>43.019999999999996</v>
      </c>
      <c r="N381" t="str">
        <f t="shared" si="16"/>
        <v>Robusta</v>
      </c>
      <c r="O381" t="str">
        <f t="shared" si="17"/>
        <v>Light</v>
      </c>
      <c r="P381" s="6" t="str">
        <f>_xlfn.XLOOKUP(OrdersTable[[#This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 '!$D382,products!$A$1:$A$49,0),MATCH('orders '!I$1,products!$A$1:$G$1,0))</f>
        <v>Lib</v>
      </c>
      <c r="J382" t="str">
        <f>INDEX(products!$A$1:$G$49,MATCH('orders '!$D382,products!$A$1:$A$49,0),MATCH('orders '!J$1,products!$A$1:$G$1,0))</f>
        <v>D</v>
      </c>
      <c r="K382" s="6">
        <f>INDEX(products!$A$1:$G$49,MATCH('orders '!$D382,products!$A$1:$A$49,0),MATCH('orders '!K$1,products!$A$1:$G$1,0))</f>
        <v>0.5</v>
      </c>
      <c r="L382" s="6">
        <f>INDEX(products!$A$1:$G$49,MATCH('orders '!$D382,products!$A$1:$A$49,0),MATCH('orders '!L$1,products!$A$1:$G$1,0))</f>
        <v>7.77</v>
      </c>
      <c r="M382" s="6">
        <f t="shared" si="15"/>
        <v>23.31</v>
      </c>
      <c r="N382" t="str">
        <f t="shared" si="16"/>
        <v>Liberia</v>
      </c>
      <c r="O382" t="str">
        <f t="shared" si="17"/>
        <v>Dark</v>
      </c>
      <c r="P382" s="6" t="str">
        <f>_xlfn.XLOOKUP(OrdersTable[[#This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 '!$D383,products!$A$1:$A$49,0),MATCH('orders '!I$1,products!$A$1:$G$1,0))</f>
        <v>Ara</v>
      </c>
      <c r="J383" t="str">
        <f>INDEX(products!$A$1:$G$49,MATCH('orders '!$D383,products!$A$1:$A$49,0),MATCH('orders '!J$1,products!$A$1:$G$1,0))</f>
        <v>D</v>
      </c>
      <c r="K383" s="6">
        <f>INDEX(products!$A$1:$G$49,MATCH('orders '!$D383,products!$A$1:$A$49,0),MATCH('orders '!K$1,products!$A$1:$G$1,0))</f>
        <v>0.2</v>
      </c>
      <c r="L383" s="6">
        <f>INDEX(products!$A$1:$G$49,MATCH('orders '!$D383,products!$A$1:$A$49,0),MATCH('orders '!L$1,products!$A$1:$G$1,0))</f>
        <v>2.9849999999999999</v>
      </c>
      <c r="M383" s="6">
        <f t="shared" si="15"/>
        <v>14.924999999999999</v>
      </c>
      <c r="N383" t="str">
        <f t="shared" si="16"/>
        <v>Arabica</v>
      </c>
      <c r="O383" t="str">
        <f t="shared" si="17"/>
        <v>Dark</v>
      </c>
      <c r="P383" s="6" t="str">
        <f>_xlfn.XLOOKUP(OrdersTable[[#This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 '!$D384,products!$A$1:$A$49,0),MATCH('orders '!I$1,products!$A$1:$G$1,0))</f>
        <v>Exc</v>
      </c>
      <c r="J384" t="str">
        <f>INDEX(products!$A$1:$G$49,MATCH('orders '!$D384,products!$A$1:$A$49,0),MATCH('orders '!J$1,products!$A$1:$G$1,0))</f>
        <v>D</v>
      </c>
      <c r="K384" s="6">
        <f>INDEX(products!$A$1:$G$49,MATCH('orders '!$D384,products!$A$1:$A$49,0),MATCH('orders '!K$1,products!$A$1:$G$1,0))</f>
        <v>0.5</v>
      </c>
      <c r="L384" s="6">
        <f>INDEX(products!$A$1:$G$49,MATCH('orders '!$D384,products!$A$1:$A$49,0),MATCH('orders '!L$1,products!$A$1:$G$1,0))</f>
        <v>7.29</v>
      </c>
      <c r="M384" s="6">
        <f t="shared" si="15"/>
        <v>21.87</v>
      </c>
      <c r="N384" t="str">
        <f t="shared" si="16"/>
        <v>Excelsa</v>
      </c>
      <c r="O384" t="str">
        <f t="shared" si="17"/>
        <v>Dark</v>
      </c>
      <c r="P384" s="6" t="str">
        <f>_xlfn.XLOOKUP(OrdersTable[[#This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 '!$D385,products!$A$1:$A$49,0),MATCH('orders '!I$1,products!$A$1:$G$1,0))</f>
        <v>Exc</v>
      </c>
      <c r="J385" t="str">
        <f>INDEX(products!$A$1:$G$49,MATCH('orders '!$D385,products!$A$1:$A$49,0),MATCH('orders '!J$1,products!$A$1:$G$1,0))</f>
        <v>L</v>
      </c>
      <c r="K385" s="6">
        <f>INDEX(products!$A$1:$G$49,MATCH('orders '!$D385,products!$A$1:$A$49,0),MATCH('orders '!K$1,products!$A$1:$G$1,0))</f>
        <v>0.5</v>
      </c>
      <c r="L385" s="6">
        <f>INDEX(products!$A$1:$G$49,MATCH('orders '!$D385,products!$A$1:$A$49,0),MATCH('orders '!L$1,products!$A$1:$G$1,0))</f>
        <v>8.91</v>
      </c>
      <c r="M385" s="6">
        <f t="shared" si="15"/>
        <v>53.46</v>
      </c>
      <c r="N385" t="str">
        <f t="shared" si="16"/>
        <v>Excelsa</v>
      </c>
      <c r="O385" t="str">
        <f t="shared" si="17"/>
        <v>Light</v>
      </c>
      <c r="P385" s="6" t="str">
        <f>_xlfn.XLOOKUP(OrdersTable[[#This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 '!$D386,products!$A$1:$A$49,0),MATCH('orders '!I$1,products!$A$1:$G$1,0))</f>
        <v>Ara</v>
      </c>
      <c r="J386" t="str">
        <f>INDEX(products!$A$1:$G$49,MATCH('orders '!$D386,products!$A$1:$A$49,0),MATCH('orders '!J$1,products!$A$1:$G$1,0))</f>
        <v>L</v>
      </c>
      <c r="K386" s="6">
        <f>INDEX(products!$A$1:$G$49,MATCH('orders '!$D386,products!$A$1:$A$49,0),MATCH('orders '!K$1,products!$A$1:$G$1,0))</f>
        <v>2.5</v>
      </c>
      <c r="L386" s="6">
        <f>INDEX(products!$A$1:$G$49,MATCH('orders '!$D386,products!$A$1:$A$49,0),MATCH('orders '!L$1,products!$A$1:$G$1,0))</f>
        <v>29.784999999999997</v>
      </c>
      <c r="M386" s="6">
        <f t="shared" si="15"/>
        <v>119.13999999999999</v>
      </c>
      <c r="N386" t="str">
        <f t="shared" si="16"/>
        <v>Arabica</v>
      </c>
      <c r="O386" t="str">
        <f t="shared" si="17"/>
        <v>Light</v>
      </c>
      <c r="P386" s="6" t="str">
        <f>_xlfn.XLOOKUP(OrdersTable[[#This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 '!$D387,products!$A$1:$A$49,0),MATCH('orders '!I$1,products!$A$1:$G$1,0))</f>
        <v>Lib</v>
      </c>
      <c r="J387" t="str">
        <f>INDEX(products!$A$1:$G$49,MATCH('orders '!$D387,products!$A$1:$A$49,0),MATCH('orders '!J$1,products!$A$1:$G$1,0))</f>
        <v>M</v>
      </c>
      <c r="K387" s="6">
        <f>INDEX(products!$A$1:$G$49,MATCH('orders '!$D387,products!$A$1:$A$49,0),MATCH('orders '!K$1,products!$A$1:$G$1,0))</f>
        <v>0.5</v>
      </c>
      <c r="L387" s="6">
        <f>INDEX(products!$A$1:$G$49,MATCH('orders '!$D387,products!$A$1:$A$49,0),MATCH('orders '!L$1,products!$A$1:$G$1,0))</f>
        <v>8.73</v>
      </c>
      <c r="M387" s="6">
        <f t="shared" ref="M387:M450" si="18">L387*E387</f>
        <v>43.650000000000006</v>
      </c>
      <c r="N387" t="str">
        <f t="shared" ref="N387:N450" si="19">IF(I387="Rob","Robusta",IF(I387="Exc","Excelsa",IF(I387="Ara","Arabica",IF(I387="Lib","Liberia"))))</f>
        <v>Liberia</v>
      </c>
      <c r="O387" t="str">
        <f t="shared" ref="O387:O450" si="20">IF(J387="M","Medium",IF(J387="L","Light",IF(J387="D","Dark","")))</f>
        <v>Medium</v>
      </c>
      <c r="P387" s="6" t="str">
        <f>_xlfn.XLOOKUP(OrdersTable[[#This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 '!$D388,products!$A$1:$A$49,0),MATCH('orders '!I$1,products!$A$1:$G$1,0))</f>
        <v>Ara</v>
      </c>
      <c r="J388" t="str">
        <f>INDEX(products!$A$1:$G$49,MATCH('orders '!$D388,products!$A$1:$A$49,0),MATCH('orders '!J$1,products!$A$1:$G$1,0))</f>
        <v>D</v>
      </c>
      <c r="K388" s="6">
        <f>INDEX(products!$A$1:$G$49,MATCH('orders '!$D388,products!$A$1:$A$49,0),MATCH('orders '!K$1,products!$A$1:$G$1,0))</f>
        <v>0.2</v>
      </c>
      <c r="L388" s="6">
        <f>INDEX(products!$A$1:$G$49,MATCH('orders '!$D388,products!$A$1:$A$49,0),MATCH('orders '!L$1,products!$A$1:$G$1,0))</f>
        <v>2.9849999999999999</v>
      </c>
      <c r="M388" s="6">
        <f t="shared" si="18"/>
        <v>17.91</v>
      </c>
      <c r="N388" t="str">
        <f t="shared" si="19"/>
        <v>Arabica</v>
      </c>
      <c r="O388" t="str">
        <f t="shared" si="20"/>
        <v>Dark</v>
      </c>
      <c r="P388" s="6" t="str">
        <f>_xlfn.XLOOKUP(OrdersTable[[#This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 '!$D389,products!$A$1:$A$49,0),MATCH('orders '!I$1,products!$A$1:$G$1,0))</f>
        <v>Exc</v>
      </c>
      <c r="J389" t="str">
        <f>INDEX(products!$A$1:$G$49,MATCH('orders '!$D389,products!$A$1:$A$49,0),MATCH('orders '!J$1,products!$A$1:$G$1,0))</f>
        <v>L</v>
      </c>
      <c r="K389" s="6">
        <f>INDEX(products!$A$1:$G$49,MATCH('orders '!$D389,products!$A$1:$A$49,0),MATCH('orders '!K$1,products!$A$1:$G$1,0))</f>
        <v>1</v>
      </c>
      <c r="L389" s="6">
        <f>INDEX(products!$A$1:$G$49,MATCH('orders '!$D389,products!$A$1:$A$49,0),MATCH('orders '!L$1,products!$A$1:$G$1,0))</f>
        <v>14.85</v>
      </c>
      <c r="M389" s="6">
        <f t="shared" si="18"/>
        <v>74.25</v>
      </c>
      <c r="N389" t="str">
        <f t="shared" si="19"/>
        <v>Excelsa</v>
      </c>
      <c r="O389" t="str">
        <f t="shared" si="20"/>
        <v>Light</v>
      </c>
      <c r="P389" s="6" t="str">
        <f>_xlfn.XLOOKUP(OrdersTable[[#This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 '!$D390,products!$A$1:$A$49,0),MATCH('orders '!I$1,products!$A$1:$G$1,0))</f>
        <v>Lib</v>
      </c>
      <c r="J390" t="str">
        <f>INDEX(products!$A$1:$G$49,MATCH('orders '!$D390,products!$A$1:$A$49,0),MATCH('orders '!J$1,products!$A$1:$G$1,0))</f>
        <v>D</v>
      </c>
      <c r="K390" s="6">
        <f>INDEX(products!$A$1:$G$49,MATCH('orders '!$D390,products!$A$1:$A$49,0),MATCH('orders '!K$1,products!$A$1:$G$1,0))</f>
        <v>0.2</v>
      </c>
      <c r="L390" s="6">
        <f>INDEX(products!$A$1:$G$49,MATCH('orders '!$D390,products!$A$1:$A$49,0),MATCH('orders '!L$1,products!$A$1:$G$1,0))</f>
        <v>3.8849999999999998</v>
      </c>
      <c r="M390" s="6">
        <f t="shared" si="18"/>
        <v>11.654999999999999</v>
      </c>
      <c r="N390" t="str">
        <f t="shared" si="19"/>
        <v>Liberia</v>
      </c>
      <c r="O390" t="str">
        <f t="shared" si="20"/>
        <v>Dark</v>
      </c>
      <c r="P390" s="6" t="str">
        <f>_xlfn.XLOOKUP(OrdersTable[[#This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 '!$D391,products!$A$1:$A$49,0),MATCH('orders '!I$1,products!$A$1:$G$1,0))</f>
        <v>Lib</v>
      </c>
      <c r="J391" t="str">
        <f>INDEX(products!$A$1:$G$49,MATCH('orders '!$D391,products!$A$1:$A$49,0),MATCH('orders '!J$1,products!$A$1:$G$1,0))</f>
        <v>D</v>
      </c>
      <c r="K391" s="6">
        <f>INDEX(products!$A$1:$G$49,MATCH('orders '!$D391,products!$A$1:$A$49,0),MATCH('orders '!K$1,products!$A$1:$G$1,0))</f>
        <v>0.5</v>
      </c>
      <c r="L391" s="6">
        <f>INDEX(products!$A$1:$G$49,MATCH('orders '!$D391,products!$A$1:$A$49,0),MATCH('orders '!L$1,products!$A$1:$G$1,0))</f>
        <v>7.77</v>
      </c>
      <c r="M391" s="6">
        <f t="shared" si="18"/>
        <v>23.31</v>
      </c>
      <c r="N391" t="str">
        <f t="shared" si="19"/>
        <v>Liberia</v>
      </c>
      <c r="O391" t="str">
        <f t="shared" si="20"/>
        <v>Dark</v>
      </c>
      <c r="P391" s="6" t="str">
        <f>_xlfn.XLOOKUP(OrdersTable[[#This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 '!$D392,products!$A$1:$A$49,0),MATCH('orders '!I$1,products!$A$1:$G$1,0))</f>
        <v>Exc</v>
      </c>
      <c r="J392" t="str">
        <f>INDEX(products!$A$1:$G$49,MATCH('orders '!$D392,products!$A$1:$A$49,0),MATCH('orders '!J$1,products!$A$1:$G$1,0))</f>
        <v>D</v>
      </c>
      <c r="K392" s="6">
        <f>INDEX(products!$A$1:$G$49,MATCH('orders '!$D392,products!$A$1:$A$49,0),MATCH('orders '!K$1,products!$A$1:$G$1,0))</f>
        <v>0.5</v>
      </c>
      <c r="L392" s="6">
        <f>INDEX(products!$A$1:$G$49,MATCH('orders '!$D392,products!$A$1:$A$49,0),MATCH('orders '!L$1,products!$A$1:$G$1,0))</f>
        <v>7.29</v>
      </c>
      <c r="M392" s="6">
        <f t="shared" si="18"/>
        <v>14.58</v>
      </c>
      <c r="N392" t="str">
        <f t="shared" si="19"/>
        <v>Excelsa</v>
      </c>
      <c r="O392" t="str">
        <f t="shared" si="20"/>
        <v>Dark</v>
      </c>
      <c r="P392" s="6" t="str">
        <f>_xlfn.XLOOKUP(OrdersTable[[#This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 '!$D393,products!$A$1:$A$49,0),MATCH('orders '!I$1,products!$A$1:$G$1,0))</f>
        <v>Ara</v>
      </c>
      <c r="J393" t="str">
        <f>INDEX(products!$A$1:$G$49,MATCH('orders '!$D393,products!$A$1:$A$49,0),MATCH('orders '!J$1,products!$A$1:$G$1,0))</f>
        <v>M</v>
      </c>
      <c r="K393" s="6">
        <f>INDEX(products!$A$1:$G$49,MATCH('orders '!$D393,products!$A$1:$A$49,0),MATCH('orders '!K$1,products!$A$1:$G$1,0))</f>
        <v>0.5</v>
      </c>
      <c r="L393" s="6">
        <f>INDEX(products!$A$1:$G$49,MATCH('orders '!$D393,products!$A$1:$A$49,0),MATCH('orders '!L$1,products!$A$1:$G$1,0))</f>
        <v>6.75</v>
      </c>
      <c r="M393" s="6">
        <f t="shared" si="18"/>
        <v>13.5</v>
      </c>
      <c r="N393" t="str">
        <f t="shared" si="19"/>
        <v>Arabica</v>
      </c>
      <c r="O393" t="str">
        <f t="shared" si="20"/>
        <v>Medium</v>
      </c>
      <c r="P393" s="6" t="str">
        <f>_xlfn.XLOOKUP(OrdersTable[[#This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 '!$D394,products!$A$1:$A$49,0),MATCH('orders '!I$1,products!$A$1:$G$1,0))</f>
        <v>Exc</v>
      </c>
      <c r="J394" t="str">
        <f>INDEX(products!$A$1:$G$49,MATCH('orders '!$D394,products!$A$1:$A$49,0),MATCH('orders '!J$1,products!$A$1:$G$1,0))</f>
        <v>L</v>
      </c>
      <c r="K394" s="6">
        <f>INDEX(products!$A$1:$G$49,MATCH('orders '!$D394,products!$A$1:$A$49,0),MATCH('orders '!K$1,products!$A$1:$G$1,0))</f>
        <v>1</v>
      </c>
      <c r="L394" s="6">
        <f>INDEX(products!$A$1:$G$49,MATCH('orders '!$D394,products!$A$1:$A$49,0),MATCH('orders '!L$1,products!$A$1:$G$1,0))</f>
        <v>14.85</v>
      </c>
      <c r="M394" s="6">
        <f t="shared" si="18"/>
        <v>89.1</v>
      </c>
      <c r="N394" t="str">
        <f t="shared" si="19"/>
        <v>Excelsa</v>
      </c>
      <c r="O394" t="str">
        <f t="shared" si="20"/>
        <v>Light</v>
      </c>
      <c r="P394" s="6" t="str">
        <f>_xlfn.XLOOKUP(OrdersTable[[#This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 '!$D395,products!$A$1:$A$49,0),MATCH('orders '!I$1,products!$A$1:$G$1,0))</f>
        <v>Ara</v>
      </c>
      <c r="J395" t="str">
        <f>INDEX(products!$A$1:$G$49,MATCH('orders '!$D395,products!$A$1:$A$49,0),MATCH('orders '!J$1,products!$A$1:$G$1,0))</f>
        <v>L</v>
      </c>
      <c r="K395" s="6">
        <f>INDEX(products!$A$1:$G$49,MATCH('orders '!$D395,products!$A$1:$A$49,0),MATCH('orders '!K$1,products!$A$1:$G$1,0))</f>
        <v>0.2</v>
      </c>
      <c r="L395" s="6">
        <f>INDEX(products!$A$1:$G$49,MATCH('orders '!$D395,products!$A$1:$A$49,0),MATCH('orders '!L$1,products!$A$1:$G$1,0))</f>
        <v>3.8849999999999998</v>
      </c>
      <c r="M395" s="6">
        <f t="shared" si="18"/>
        <v>3.8849999999999998</v>
      </c>
      <c r="N395" t="str">
        <f t="shared" si="19"/>
        <v>Arabica</v>
      </c>
      <c r="O395" t="str">
        <f t="shared" si="20"/>
        <v>Light</v>
      </c>
      <c r="P395" s="6" t="str">
        <f>_xlfn.XLOOKUP(OrdersTable[[#This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 '!$D396,products!$A$1:$A$49,0),MATCH('orders '!I$1,products!$A$1:$G$1,0))</f>
        <v>Rob</v>
      </c>
      <c r="J396" t="str">
        <f>INDEX(products!$A$1:$G$49,MATCH('orders '!$D396,products!$A$1:$A$49,0),MATCH('orders '!J$1,products!$A$1:$G$1,0))</f>
        <v>L</v>
      </c>
      <c r="K396" s="6">
        <f>INDEX(products!$A$1:$G$49,MATCH('orders '!$D396,products!$A$1:$A$49,0),MATCH('orders '!K$1,products!$A$1:$G$1,0))</f>
        <v>2.5</v>
      </c>
      <c r="L396" s="6">
        <f>INDEX(products!$A$1:$G$49,MATCH('orders '!$D396,products!$A$1:$A$49,0),MATCH('orders '!L$1,products!$A$1:$G$1,0))</f>
        <v>27.484999999999996</v>
      </c>
      <c r="M396" s="6">
        <f t="shared" si="18"/>
        <v>109.93999999999998</v>
      </c>
      <c r="N396" t="str">
        <f t="shared" si="19"/>
        <v>Robusta</v>
      </c>
      <c r="O396" t="str">
        <f t="shared" si="20"/>
        <v>Light</v>
      </c>
      <c r="P396" s="6" t="str">
        <f>_xlfn.XLOOKUP(OrdersTable[[#This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 '!$D397,products!$A$1:$A$49,0),MATCH('orders '!I$1,products!$A$1:$G$1,0))</f>
        <v>Lib</v>
      </c>
      <c r="J397" t="str">
        <f>INDEX(products!$A$1:$G$49,MATCH('orders '!$D397,products!$A$1:$A$49,0),MATCH('orders '!J$1,products!$A$1:$G$1,0))</f>
        <v>D</v>
      </c>
      <c r="K397" s="6">
        <f>INDEX(products!$A$1:$G$49,MATCH('orders '!$D397,products!$A$1:$A$49,0),MATCH('orders '!K$1,products!$A$1:$G$1,0))</f>
        <v>0.5</v>
      </c>
      <c r="L397" s="6">
        <f>INDEX(products!$A$1:$G$49,MATCH('orders '!$D397,products!$A$1:$A$49,0),MATCH('orders '!L$1,products!$A$1:$G$1,0))</f>
        <v>7.77</v>
      </c>
      <c r="M397" s="6">
        <f t="shared" si="18"/>
        <v>46.62</v>
      </c>
      <c r="N397" t="str">
        <f t="shared" si="19"/>
        <v>Liberia</v>
      </c>
      <c r="O397" t="str">
        <f t="shared" si="20"/>
        <v>Dark</v>
      </c>
      <c r="P397" s="6" t="str">
        <f>_xlfn.XLOOKUP(OrdersTable[[#This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 '!$D398,products!$A$1:$A$49,0),MATCH('orders '!I$1,products!$A$1:$G$1,0))</f>
        <v>Ara</v>
      </c>
      <c r="J398" t="str">
        <f>INDEX(products!$A$1:$G$49,MATCH('orders '!$D398,products!$A$1:$A$49,0),MATCH('orders '!J$1,products!$A$1:$G$1,0))</f>
        <v>L</v>
      </c>
      <c r="K398" s="6">
        <f>INDEX(products!$A$1:$G$49,MATCH('orders '!$D398,products!$A$1:$A$49,0),MATCH('orders '!K$1,products!$A$1:$G$1,0))</f>
        <v>0.5</v>
      </c>
      <c r="L398" s="6">
        <f>INDEX(products!$A$1:$G$49,MATCH('orders '!$D398,products!$A$1:$A$49,0),MATCH('orders '!L$1,products!$A$1:$G$1,0))</f>
        <v>7.77</v>
      </c>
      <c r="M398" s="6">
        <f t="shared" si="18"/>
        <v>38.849999999999994</v>
      </c>
      <c r="N398" t="str">
        <f t="shared" si="19"/>
        <v>Arabica</v>
      </c>
      <c r="O398" t="str">
        <f t="shared" si="20"/>
        <v>Light</v>
      </c>
      <c r="P398" s="6" t="str">
        <f>_xlfn.XLOOKUP(OrdersTable[[#This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 '!$D399,products!$A$1:$A$49,0),MATCH('orders '!I$1,products!$A$1:$G$1,0))</f>
        <v>Lib</v>
      </c>
      <c r="J399" t="str">
        <f>INDEX(products!$A$1:$G$49,MATCH('orders '!$D399,products!$A$1:$A$49,0),MATCH('orders '!J$1,products!$A$1:$G$1,0))</f>
        <v>D</v>
      </c>
      <c r="K399" s="6">
        <f>INDEX(products!$A$1:$G$49,MATCH('orders '!$D399,products!$A$1:$A$49,0),MATCH('orders '!K$1,products!$A$1:$G$1,0))</f>
        <v>0.5</v>
      </c>
      <c r="L399" s="6">
        <f>INDEX(products!$A$1:$G$49,MATCH('orders '!$D399,products!$A$1:$A$49,0),MATCH('orders '!L$1,products!$A$1:$G$1,0))</f>
        <v>7.77</v>
      </c>
      <c r="M399" s="6">
        <f t="shared" si="18"/>
        <v>31.08</v>
      </c>
      <c r="N399" t="str">
        <f t="shared" si="19"/>
        <v>Liberia</v>
      </c>
      <c r="O399" t="str">
        <f t="shared" si="20"/>
        <v>Dark</v>
      </c>
      <c r="P399" s="6" t="str">
        <f>_xlfn.XLOOKUP(OrdersTable[[#This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 '!$D400,products!$A$1:$A$49,0),MATCH('orders '!I$1,products!$A$1:$G$1,0))</f>
        <v>Ara</v>
      </c>
      <c r="J400" t="str">
        <f>INDEX(products!$A$1:$G$49,MATCH('orders '!$D400,products!$A$1:$A$49,0),MATCH('orders '!J$1,products!$A$1:$G$1,0))</f>
        <v>D</v>
      </c>
      <c r="K400" s="6">
        <f>INDEX(products!$A$1:$G$49,MATCH('orders '!$D400,products!$A$1:$A$49,0),MATCH('orders '!K$1,products!$A$1:$G$1,0))</f>
        <v>0.2</v>
      </c>
      <c r="L400" s="6">
        <f>INDEX(products!$A$1:$G$49,MATCH('orders '!$D400,products!$A$1:$A$49,0),MATCH('orders '!L$1,products!$A$1:$G$1,0))</f>
        <v>2.9849999999999999</v>
      </c>
      <c r="M400" s="6">
        <f t="shared" si="18"/>
        <v>17.91</v>
      </c>
      <c r="N400" t="str">
        <f t="shared" si="19"/>
        <v>Arabica</v>
      </c>
      <c r="O400" t="str">
        <f t="shared" si="20"/>
        <v>Dark</v>
      </c>
      <c r="P400" s="6" t="str">
        <f>_xlfn.XLOOKUP(OrdersTable[[#This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 '!$D401,products!$A$1:$A$49,0),MATCH('orders '!I$1,products!$A$1:$G$1,0))</f>
        <v>Exc</v>
      </c>
      <c r="J401" t="str">
        <f>INDEX(products!$A$1:$G$49,MATCH('orders '!$D401,products!$A$1:$A$49,0),MATCH('orders '!J$1,products!$A$1:$G$1,0))</f>
        <v>D</v>
      </c>
      <c r="K401" s="6">
        <f>INDEX(products!$A$1:$G$49,MATCH('orders '!$D401,products!$A$1:$A$49,0),MATCH('orders '!K$1,products!$A$1:$G$1,0))</f>
        <v>2.5</v>
      </c>
      <c r="L401" s="6">
        <f>INDEX(products!$A$1:$G$49,MATCH('orders '!$D401,products!$A$1:$A$49,0),MATCH('orders '!L$1,products!$A$1:$G$1,0))</f>
        <v>27.945</v>
      </c>
      <c r="M401" s="6">
        <f t="shared" si="18"/>
        <v>167.67000000000002</v>
      </c>
      <c r="N401" t="str">
        <f t="shared" si="19"/>
        <v>Excelsa</v>
      </c>
      <c r="O401" t="str">
        <f t="shared" si="20"/>
        <v>Dark</v>
      </c>
      <c r="P401" s="6" t="str">
        <f>_xlfn.XLOOKUP(OrdersTable[[#This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 '!$D402,products!$A$1:$A$49,0),MATCH('orders '!I$1,products!$A$1:$G$1,0))</f>
        <v>Lib</v>
      </c>
      <c r="J402" t="str">
        <f>INDEX(products!$A$1:$G$49,MATCH('orders '!$D402,products!$A$1:$A$49,0),MATCH('orders '!J$1,products!$A$1:$G$1,0))</f>
        <v>L</v>
      </c>
      <c r="K402" s="6">
        <f>INDEX(products!$A$1:$G$49,MATCH('orders '!$D402,products!$A$1:$A$49,0),MATCH('orders '!K$1,products!$A$1:$G$1,0))</f>
        <v>1</v>
      </c>
      <c r="L402" s="6">
        <f>INDEX(products!$A$1:$G$49,MATCH('orders '!$D402,products!$A$1:$A$49,0),MATCH('orders '!L$1,products!$A$1:$G$1,0))</f>
        <v>15.85</v>
      </c>
      <c r="M402" s="6">
        <f t="shared" si="18"/>
        <v>63.4</v>
      </c>
      <c r="N402" t="str">
        <f t="shared" si="19"/>
        <v>Liberia</v>
      </c>
      <c r="O402" t="str">
        <f t="shared" si="20"/>
        <v>Light</v>
      </c>
      <c r="P402" s="6" t="str">
        <f>_xlfn.XLOOKUP(OrdersTable[[#This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 '!$D403,products!$A$1:$A$49,0),MATCH('orders '!I$1,products!$A$1:$G$1,0))</f>
        <v>Lib</v>
      </c>
      <c r="J403" t="str">
        <f>INDEX(products!$A$1:$G$49,MATCH('orders '!$D403,products!$A$1:$A$49,0),MATCH('orders '!J$1,products!$A$1:$G$1,0))</f>
        <v>M</v>
      </c>
      <c r="K403" s="6">
        <f>INDEX(products!$A$1:$G$49,MATCH('orders '!$D403,products!$A$1:$A$49,0),MATCH('orders '!K$1,products!$A$1:$G$1,0))</f>
        <v>0.2</v>
      </c>
      <c r="L403" s="6">
        <f>INDEX(products!$A$1:$G$49,MATCH('orders '!$D403,products!$A$1:$A$49,0),MATCH('orders '!L$1,products!$A$1:$G$1,0))</f>
        <v>4.3650000000000002</v>
      </c>
      <c r="M403" s="6">
        <f t="shared" si="18"/>
        <v>8.73</v>
      </c>
      <c r="N403" t="str">
        <f t="shared" si="19"/>
        <v>Liberia</v>
      </c>
      <c r="O403" t="str">
        <f t="shared" si="20"/>
        <v>Medium</v>
      </c>
      <c r="P403" s="6" t="str">
        <f>_xlfn.XLOOKUP(OrdersTable[[#This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 '!$D404,products!$A$1:$A$49,0),MATCH('orders '!I$1,products!$A$1:$G$1,0))</f>
        <v>Rob</v>
      </c>
      <c r="J404" t="str">
        <f>INDEX(products!$A$1:$G$49,MATCH('orders '!$D404,products!$A$1:$A$49,0),MATCH('orders '!J$1,products!$A$1:$G$1,0))</f>
        <v>D</v>
      </c>
      <c r="K404" s="6">
        <f>INDEX(products!$A$1:$G$49,MATCH('orders '!$D404,products!$A$1:$A$49,0),MATCH('orders '!K$1,products!$A$1:$G$1,0))</f>
        <v>1</v>
      </c>
      <c r="L404" s="6">
        <f>INDEX(products!$A$1:$G$49,MATCH('orders '!$D404,products!$A$1:$A$49,0),MATCH('orders '!L$1,products!$A$1:$G$1,0))</f>
        <v>8.9499999999999993</v>
      </c>
      <c r="M404" s="6">
        <f t="shared" si="18"/>
        <v>26.849999999999998</v>
      </c>
      <c r="N404" t="str">
        <f t="shared" si="19"/>
        <v>Robusta</v>
      </c>
      <c r="O404" t="str">
        <f t="shared" si="20"/>
        <v>Dark</v>
      </c>
      <c r="P404" s="6" t="str">
        <f>_xlfn.XLOOKUP(OrdersTable[[#This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 '!$D405,products!$A$1:$A$49,0),MATCH('orders '!I$1,products!$A$1:$G$1,0))</f>
        <v>Lib</v>
      </c>
      <c r="J405" t="str">
        <f>INDEX(products!$A$1:$G$49,MATCH('orders '!$D405,products!$A$1:$A$49,0),MATCH('orders '!J$1,products!$A$1:$G$1,0))</f>
        <v>L</v>
      </c>
      <c r="K405" s="6">
        <f>INDEX(products!$A$1:$G$49,MATCH('orders '!$D405,products!$A$1:$A$49,0),MATCH('orders '!K$1,products!$A$1:$G$1,0))</f>
        <v>0.2</v>
      </c>
      <c r="L405" s="6">
        <f>INDEX(products!$A$1:$G$49,MATCH('orders '!$D405,products!$A$1:$A$49,0),MATCH('orders '!L$1,products!$A$1:$G$1,0))</f>
        <v>4.7549999999999999</v>
      </c>
      <c r="M405" s="6">
        <f t="shared" si="18"/>
        <v>9.51</v>
      </c>
      <c r="N405" t="str">
        <f t="shared" si="19"/>
        <v>Liberia</v>
      </c>
      <c r="O405" t="str">
        <f t="shared" si="20"/>
        <v>Light</v>
      </c>
      <c r="P405" s="6" t="str">
        <f>_xlfn.XLOOKUP(OrdersTable[[#This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 '!$D406,products!$A$1:$A$49,0),MATCH('orders '!I$1,products!$A$1:$G$1,0))</f>
        <v>Ara</v>
      </c>
      <c r="J406" t="str">
        <f>INDEX(products!$A$1:$G$49,MATCH('orders '!$D406,products!$A$1:$A$49,0),MATCH('orders '!J$1,products!$A$1:$G$1,0))</f>
        <v>D</v>
      </c>
      <c r="K406" s="6">
        <f>INDEX(products!$A$1:$G$49,MATCH('orders '!$D406,products!$A$1:$A$49,0),MATCH('orders '!K$1,products!$A$1:$G$1,0))</f>
        <v>1</v>
      </c>
      <c r="L406" s="6">
        <f>INDEX(products!$A$1:$G$49,MATCH('orders '!$D406,products!$A$1:$A$49,0),MATCH('orders '!L$1,products!$A$1:$G$1,0))</f>
        <v>9.9499999999999993</v>
      </c>
      <c r="M406" s="6">
        <f t="shared" si="18"/>
        <v>39.799999999999997</v>
      </c>
      <c r="N406" t="str">
        <f t="shared" si="19"/>
        <v>Arabica</v>
      </c>
      <c r="O406" t="str">
        <f t="shared" si="20"/>
        <v>Dark</v>
      </c>
      <c r="P406" s="6" t="str">
        <f>_xlfn.XLOOKUP(OrdersTable[[#This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 '!$D407,products!$A$1:$A$49,0),MATCH('orders '!I$1,products!$A$1:$G$1,0))</f>
        <v>Exc</v>
      </c>
      <c r="J407" t="str">
        <f>INDEX(products!$A$1:$G$49,MATCH('orders '!$D407,products!$A$1:$A$49,0),MATCH('orders '!J$1,products!$A$1:$G$1,0))</f>
        <v>M</v>
      </c>
      <c r="K407" s="6">
        <f>INDEX(products!$A$1:$G$49,MATCH('orders '!$D407,products!$A$1:$A$49,0),MATCH('orders '!K$1,products!$A$1:$G$1,0))</f>
        <v>0.5</v>
      </c>
      <c r="L407" s="6">
        <f>INDEX(products!$A$1:$G$49,MATCH('orders '!$D407,products!$A$1:$A$49,0),MATCH('orders '!L$1,products!$A$1:$G$1,0))</f>
        <v>8.25</v>
      </c>
      <c r="M407" s="6">
        <f t="shared" si="18"/>
        <v>24.75</v>
      </c>
      <c r="N407" t="str">
        <f t="shared" si="19"/>
        <v>Excelsa</v>
      </c>
      <c r="O407" t="str">
        <f t="shared" si="20"/>
        <v>Medium</v>
      </c>
      <c r="P407" s="6" t="str">
        <f>_xlfn.XLOOKUP(OrdersTable[[#This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 '!$D408,products!$A$1:$A$49,0),MATCH('orders '!I$1,products!$A$1:$G$1,0))</f>
        <v>Exc</v>
      </c>
      <c r="J408" t="str">
        <f>INDEX(products!$A$1:$G$49,MATCH('orders '!$D408,products!$A$1:$A$49,0),MATCH('orders '!J$1,products!$A$1:$G$1,0))</f>
        <v>M</v>
      </c>
      <c r="K408" s="6">
        <f>INDEX(products!$A$1:$G$49,MATCH('orders '!$D408,products!$A$1:$A$49,0),MATCH('orders '!K$1,products!$A$1:$G$1,0))</f>
        <v>1</v>
      </c>
      <c r="L408" s="6">
        <f>INDEX(products!$A$1:$G$49,MATCH('orders '!$D408,products!$A$1:$A$49,0),MATCH('orders '!L$1,products!$A$1:$G$1,0))</f>
        <v>13.75</v>
      </c>
      <c r="M408" s="6">
        <f t="shared" si="18"/>
        <v>68.75</v>
      </c>
      <c r="N408" t="str">
        <f t="shared" si="19"/>
        <v>Excelsa</v>
      </c>
      <c r="O408" t="str">
        <f t="shared" si="20"/>
        <v>Medium</v>
      </c>
      <c r="P408" s="6" t="str">
        <f>_xlfn.XLOOKUP(OrdersTable[[#This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 '!$D409,products!$A$1:$A$49,0),MATCH('orders '!I$1,products!$A$1:$G$1,0))</f>
        <v>Exc</v>
      </c>
      <c r="J409" t="str">
        <f>INDEX(products!$A$1:$G$49,MATCH('orders '!$D409,products!$A$1:$A$49,0),MATCH('orders '!J$1,products!$A$1:$G$1,0))</f>
        <v>M</v>
      </c>
      <c r="K409" s="6">
        <f>INDEX(products!$A$1:$G$49,MATCH('orders '!$D409,products!$A$1:$A$49,0),MATCH('orders '!K$1,products!$A$1:$G$1,0))</f>
        <v>0.5</v>
      </c>
      <c r="L409" s="6">
        <f>INDEX(products!$A$1:$G$49,MATCH('orders '!$D409,products!$A$1:$A$49,0),MATCH('orders '!L$1,products!$A$1:$G$1,0))</f>
        <v>8.25</v>
      </c>
      <c r="M409" s="6">
        <f t="shared" si="18"/>
        <v>49.5</v>
      </c>
      <c r="N409" t="str">
        <f t="shared" si="19"/>
        <v>Excelsa</v>
      </c>
      <c r="O409" t="str">
        <f t="shared" si="20"/>
        <v>Medium</v>
      </c>
      <c r="P409" s="6" t="str">
        <f>_xlfn.XLOOKUP(OrdersTable[[#This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 '!$D410,products!$A$1:$A$49,0),MATCH('orders '!I$1,products!$A$1:$G$1,0))</f>
        <v>Ara</v>
      </c>
      <c r="J410" t="str">
        <f>INDEX(products!$A$1:$G$49,MATCH('orders '!$D410,products!$A$1:$A$49,0),MATCH('orders '!J$1,products!$A$1:$G$1,0))</f>
        <v>M</v>
      </c>
      <c r="K410" s="6">
        <f>INDEX(products!$A$1:$G$49,MATCH('orders '!$D410,products!$A$1:$A$49,0),MATCH('orders '!K$1,products!$A$1:$G$1,0))</f>
        <v>2.5</v>
      </c>
      <c r="L410" s="6">
        <f>INDEX(products!$A$1:$G$49,MATCH('orders '!$D410,products!$A$1:$A$49,0),MATCH('orders '!L$1,products!$A$1:$G$1,0))</f>
        <v>25.874999999999996</v>
      </c>
      <c r="M410" s="6">
        <f t="shared" si="18"/>
        <v>51.749999999999993</v>
      </c>
      <c r="N410" t="str">
        <f t="shared" si="19"/>
        <v>Arabica</v>
      </c>
      <c r="O410" t="str">
        <f t="shared" si="20"/>
        <v>Medium</v>
      </c>
      <c r="P410" s="6" t="str">
        <f>_xlfn.XLOOKUP(OrdersTable[[#This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 '!$D411,products!$A$1:$A$49,0),MATCH('orders '!I$1,products!$A$1:$G$1,0))</f>
        <v>Lib</v>
      </c>
      <c r="J411" t="str">
        <f>INDEX(products!$A$1:$G$49,MATCH('orders '!$D411,products!$A$1:$A$49,0),MATCH('orders '!J$1,products!$A$1:$G$1,0))</f>
        <v>L</v>
      </c>
      <c r="K411" s="6">
        <f>INDEX(products!$A$1:$G$49,MATCH('orders '!$D411,products!$A$1:$A$49,0),MATCH('orders '!K$1,products!$A$1:$G$1,0))</f>
        <v>1</v>
      </c>
      <c r="L411" s="6">
        <f>INDEX(products!$A$1:$G$49,MATCH('orders '!$D411,products!$A$1:$A$49,0),MATCH('orders '!L$1,products!$A$1:$G$1,0))</f>
        <v>15.85</v>
      </c>
      <c r="M411" s="6">
        <f t="shared" si="18"/>
        <v>47.55</v>
      </c>
      <c r="N411" t="str">
        <f t="shared" si="19"/>
        <v>Liberia</v>
      </c>
      <c r="O411" t="str">
        <f t="shared" si="20"/>
        <v>Light</v>
      </c>
      <c r="P411" s="6" t="str">
        <f>_xlfn.XLOOKUP(OrdersTable[[#This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 '!$D412,products!$A$1:$A$49,0),MATCH('orders '!I$1,products!$A$1:$G$1,0))</f>
        <v>Ara</v>
      </c>
      <c r="J412" t="str">
        <f>INDEX(products!$A$1:$G$49,MATCH('orders '!$D412,products!$A$1:$A$49,0),MATCH('orders '!J$1,products!$A$1:$G$1,0))</f>
        <v>L</v>
      </c>
      <c r="K412" s="6">
        <f>INDEX(products!$A$1:$G$49,MATCH('orders '!$D412,products!$A$1:$A$49,0),MATCH('orders '!K$1,products!$A$1:$G$1,0))</f>
        <v>0.2</v>
      </c>
      <c r="L412" s="6">
        <f>INDEX(products!$A$1:$G$49,MATCH('orders '!$D412,products!$A$1:$A$49,0),MATCH('orders '!L$1,products!$A$1:$G$1,0))</f>
        <v>3.8849999999999998</v>
      </c>
      <c r="M412" s="6">
        <f t="shared" si="18"/>
        <v>15.54</v>
      </c>
      <c r="N412" t="str">
        <f t="shared" si="19"/>
        <v>Arabica</v>
      </c>
      <c r="O412" t="str">
        <f t="shared" si="20"/>
        <v>Light</v>
      </c>
      <c r="P412" s="6" t="str">
        <f>_xlfn.XLOOKUP(OrdersTable[[#This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 '!$D413,products!$A$1:$A$49,0),MATCH('orders '!I$1,products!$A$1:$G$1,0))</f>
        <v>Lib</v>
      </c>
      <c r="J413" t="str">
        <f>INDEX(products!$A$1:$G$49,MATCH('orders '!$D413,products!$A$1:$A$49,0),MATCH('orders '!J$1,products!$A$1:$G$1,0))</f>
        <v>M</v>
      </c>
      <c r="K413" s="6">
        <f>INDEX(products!$A$1:$G$49,MATCH('orders '!$D413,products!$A$1:$A$49,0),MATCH('orders '!K$1,products!$A$1:$G$1,0))</f>
        <v>1</v>
      </c>
      <c r="L413" s="6">
        <f>INDEX(products!$A$1:$G$49,MATCH('orders '!$D413,products!$A$1:$A$49,0),MATCH('orders '!L$1,products!$A$1:$G$1,0))</f>
        <v>14.55</v>
      </c>
      <c r="M413" s="6">
        <f t="shared" si="18"/>
        <v>87.300000000000011</v>
      </c>
      <c r="N413" t="str">
        <f t="shared" si="19"/>
        <v>Liberia</v>
      </c>
      <c r="O413" t="str">
        <f t="shared" si="20"/>
        <v>Medium</v>
      </c>
      <c r="P413" s="6" t="str">
        <f>_xlfn.XLOOKUP(OrdersTable[[#This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 '!$D414,products!$A$1:$A$49,0),MATCH('orders '!I$1,products!$A$1:$G$1,0))</f>
        <v>Ara</v>
      </c>
      <c r="J414" t="str">
        <f>INDEX(products!$A$1:$G$49,MATCH('orders '!$D414,products!$A$1:$A$49,0),MATCH('orders '!J$1,products!$A$1:$G$1,0))</f>
        <v>M</v>
      </c>
      <c r="K414" s="6">
        <f>INDEX(products!$A$1:$G$49,MATCH('orders '!$D414,products!$A$1:$A$49,0),MATCH('orders '!K$1,products!$A$1:$G$1,0))</f>
        <v>1</v>
      </c>
      <c r="L414" s="6">
        <f>INDEX(products!$A$1:$G$49,MATCH('orders '!$D414,products!$A$1:$A$49,0),MATCH('orders '!L$1,products!$A$1:$G$1,0))</f>
        <v>11.25</v>
      </c>
      <c r="M414" s="6">
        <f t="shared" si="18"/>
        <v>56.25</v>
      </c>
      <c r="N414" t="str">
        <f t="shared" si="19"/>
        <v>Arabica</v>
      </c>
      <c r="O414" t="str">
        <f t="shared" si="20"/>
        <v>Medium</v>
      </c>
      <c r="P414" s="6" t="str">
        <f>_xlfn.XLOOKUP(OrdersTable[[#This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 '!$D415,products!$A$1:$A$49,0),MATCH('orders '!I$1,products!$A$1:$G$1,0))</f>
        <v>Lib</v>
      </c>
      <c r="J415" t="str">
        <f>INDEX(products!$A$1:$G$49,MATCH('orders '!$D415,products!$A$1:$A$49,0),MATCH('orders '!J$1,products!$A$1:$G$1,0))</f>
        <v>L</v>
      </c>
      <c r="K415" s="6">
        <f>INDEX(products!$A$1:$G$49,MATCH('orders '!$D415,products!$A$1:$A$49,0),MATCH('orders '!K$1,products!$A$1:$G$1,0))</f>
        <v>2.5</v>
      </c>
      <c r="L415" s="6">
        <f>INDEX(products!$A$1:$G$49,MATCH('orders '!$D415,products!$A$1:$A$49,0),MATCH('orders '!L$1,products!$A$1:$G$1,0))</f>
        <v>36.454999999999998</v>
      </c>
      <c r="M415" s="6">
        <f t="shared" si="18"/>
        <v>36.454999999999998</v>
      </c>
      <c r="N415" t="str">
        <f t="shared" si="19"/>
        <v>Liberia</v>
      </c>
      <c r="O415" t="str">
        <f t="shared" si="20"/>
        <v>Light</v>
      </c>
      <c r="P415" s="6" t="str">
        <f>_xlfn.XLOOKUP(OrdersTable[[#This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 '!$D416,products!$A$1:$A$49,0),MATCH('orders '!I$1,products!$A$1:$G$1,0))</f>
        <v>Rob</v>
      </c>
      <c r="J416" t="str">
        <f>INDEX(products!$A$1:$G$49,MATCH('orders '!$D416,products!$A$1:$A$49,0),MATCH('orders '!J$1,products!$A$1:$G$1,0))</f>
        <v>L</v>
      </c>
      <c r="K416" s="6">
        <f>INDEX(products!$A$1:$G$49,MATCH('orders '!$D416,products!$A$1:$A$49,0),MATCH('orders '!K$1,products!$A$1:$G$1,0))</f>
        <v>0.2</v>
      </c>
      <c r="L416" s="6">
        <f>INDEX(products!$A$1:$G$49,MATCH('orders '!$D416,products!$A$1:$A$49,0),MATCH('orders '!L$1,products!$A$1:$G$1,0))</f>
        <v>3.5849999999999995</v>
      </c>
      <c r="M416" s="6">
        <f t="shared" si="18"/>
        <v>10.754999999999999</v>
      </c>
      <c r="N416" t="str">
        <f t="shared" si="19"/>
        <v>Robusta</v>
      </c>
      <c r="O416" t="str">
        <f t="shared" si="20"/>
        <v>Light</v>
      </c>
      <c r="P416" s="6" t="str">
        <f>_xlfn.XLOOKUP(OrdersTable[[#This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 '!$D417,products!$A$1:$A$49,0),MATCH('orders '!I$1,products!$A$1:$G$1,0))</f>
        <v>Rob</v>
      </c>
      <c r="J417" t="str">
        <f>INDEX(products!$A$1:$G$49,MATCH('orders '!$D417,products!$A$1:$A$49,0),MATCH('orders '!J$1,products!$A$1:$G$1,0))</f>
        <v>M</v>
      </c>
      <c r="K417" s="6">
        <f>INDEX(products!$A$1:$G$49,MATCH('orders '!$D417,products!$A$1:$A$49,0),MATCH('orders '!K$1,products!$A$1:$G$1,0))</f>
        <v>0.2</v>
      </c>
      <c r="L417" s="6">
        <f>INDEX(products!$A$1:$G$49,MATCH('orders '!$D417,products!$A$1:$A$49,0),MATCH('orders '!L$1,products!$A$1:$G$1,0))</f>
        <v>2.9849999999999999</v>
      </c>
      <c r="M417" s="6">
        <f t="shared" si="18"/>
        <v>8.9550000000000001</v>
      </c>
      <c r="N417" t="str">
        <f t="shared" si="19"/>
        <v>Robusta</v>
      </c>
      <c r="O417" t="str">
        <f t="shared" si="20"/>
        <v>Medium</v>
      </c>
      <c r="P417" s="6" t="str">
        <f>_xlfn.XLOOKUP(OrdersTable[[#This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 '!$D418,products!$A$1:$A$49,0),MATCH('orders '!I$1,products!$A$1:$G$1,0))</f>
        <v>Ara</v>
      </c>
      <c r="J418" t="str">
        <f>INDEX(products!$A$1:$G$49,MATCH('orders '!$D418,products!$A$1:$A$49,0),MATCH('orders '!J$1,products!$A$1:$G$1,0))</f>
        <v>L</v>
      </c>
      <c r="K418" s="6">
        <f>INDEX(products!$A$1:$G$49,MATCH('orders '!$D418,products!$A$1:$A$49,0),MATCH('orders '!K$1,products!$A$1:$G$1,0))</f>
        <v>0.5</v>
      </c>
      <c r="L418" s="6">
        <f>INDEX(products!$A$1:$G$49,MATCH('orders '!$D418,products!$A$1:$A$49,0),MATCH('orders '!L$1,products!$A$1:$G$1,0))</f>
        <v>7.77</v>
      </c>
      <c r="M418" s="6">
        <f t="shared" si="18"/>
        <v>23.31</v>
      </c>
      <c r="N418" t="str">
        <f t="shared" si="19"/>
        <v>Arabica</v>
      </c>
      <c r="O418" t="str">
        <f t="shared" si="20"/>
        <v>Light</v>
      </c>
      <c r="P418" s="6" t="str">
        <f>_xlfn.XLOOKUP(OrdersTable[[#This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 '!$D419,products!$A$1:$A$49,0),MATCH('orders '!I$1,products!$A$1:$G$1,0))</f>
        <v>Ara</v>
      </c>
      <c r="J419" t="str">
        <f>INDEX(products!$A$1:$G$49,MATCH('orders '!$D419,products!$A$1:$A$49,0),MATCH('orders '!J$1,products!$A$1:$G$1,0))</f>
        <v>L</v>
      </c>
      <c r="K419" s="6">
        <f>INDEX(products!$A$1:$G$49,MATCH('orders '!$D419,products!$A$1:$A$49,0),MATCH('orders '!K$1,products!$A$1:$G$1,0))</f>
        <v>2.5</v>
      </c>
      <c r="L419" s="6">
        <f>INDEX(products!$A$1:$G$49,MATCH('orders '!$D419,products!$A$1:$A$49,0),MATCH('orders '!L$1,products!$A$1:$G$1,0))</f>
        <v>29.784999999999997</v>
      </c>
      <c r="M419" s="6">
        <f t="shared" si="18"/>
        <v>29.784999999999997</v>
      </c>
      <c r="N419" t="str">
        <f t="shared" si="19"/>
        <v>Arabica</v>
      </c>
      <c r="O419" t="str">
        <f t="shared" si="20"/>
        <v>Light</v>
      </c>
      <c r="P419" s="6" t="str">
        <f>_xlfn.XLOOKUP(OrdersTable[[#This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 '!$D420,products!$A$1:$A$49,0),MATCH('orders '!I$1,products!$A$1:$G$1,0))</f>
        <v>Ara</v>
      </c>
      <c r="J420" t="str">
        <f>INDEX(products!$A$1:$G$49,MATCH('orders '!$D420,products!$A$1:$A$49,0),MATCH('orders '!J$1,products!$A$1:$G$1,0))</f>
        <v>L</v>
      </c>
      <c r="K420" s="6">
        <f>INDEX(products!$A$1:$G$49,MATCH('orders '!$D420,products!$A$1:$A$49,0),MATCH('orders '!K$1,products!$A$1:$G$1,0))</f>
        <v>2.5</v>
      </c>
      <c r="L420" s="6">
        <f>INDEX(products!$A$1:$G$49,MATCH('orders '!$D420,products!$A$1:$A$49,0),MATCH('orders '!L$1,products!$A$1:$G$1,0))</f>
        <v>29.784999999999997</v>
      </c>
      <c r="M420" s="6">
        <f t="shared" si="18"/>
        <v>148.92499999999998</v>
      </c>
      <c r="N420" t="str">
        <f t="shared" si="19"/>
        <v>Arabica</v>
      </c>
      <c r="O420" t="str">
        <f t="shared" si="20"/>
        <v>Light</v>
      </c>
      <c r="P420" s="6" t="str">
        <f>_xlfn.XLOOKUP(OrdersTable[[#This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 '!$D421,products!$A$1:$A$49,0),MATCH('orders '!I$1,products!$A$1:$G$1,0))</f>
        <v>Lib</v>
      </c>
      <c r="J421" t="str">
        <f>INDEX(products!$A$1:$G$49,MATCH('orders '!$D421,products!$A$1:$A$49,0),MATCH('orders '!J$1,products!$A$1:$G$1,0))</f>
        <v>M</v>
      </c>
      <c r="K421" s="6">
        <f>INDEX(products!$A$1:$G$49,MATCH('orders '!$D421,products!$A$1:$A$49,0),MATCH('orders '!K$1,products!$A$1:$G$1,0))</f>
        <v>0.5</v>
      </c>
      <c r="L421" s="6">
        <f>INDEX(products!$A$1:$G$49,MATCH('orders '!$D421,products!$A$1:$A$49,0),MATCH('orders '!L$1,products!$A$1:$G$1,0))</f>
        <v>8.73</v>
      </c>
      <c r="M421" s="6">
        <f t="shared" si="18"/>
        <v>8.73</v>
      </c>
      <c r="N421" t="str">
        <f t="shared" si="19"/>
        <v>Liberia</v>
      </c>
      <c r="O421" t="str">
        <f t="shared" si="20"/>
        <v>Medium</v>
      </c>
      <c r="P421" s="6" t="str">
        <f>_xlfn.XLOOKUP(OrdersTable[[#This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 '!$D422,products!$A$1:$A$49,0),MATCH('orders '!I$1,products!$A$1:$G$1,0))</f>
        <v>Lib</v>
      </c>
      <c r="J422" t="str">
        <f>INDEX(products!$A$1:$G$49,MATCH('orders '!$D422,products!$A$1:$A$49,0),MATCH('orders '!J$1,products!$A$1:$G$1,0))</f>
        <v>D</v>
      </c>
      <c r="K422" s="6">
        <f>INDEX(products!$A$1:$G$49,MATCH('orders '!$D422,products!$A$1:$A$49,0),MATCH('orders '!K$1,products!$A$1:$G$1,0))</f>
        <v>0.5</v>
      </c>
      <c r="L422" s="6">
        <f>INDEX(products!$A$1:$G$49,MATCH('orders '!$D422,products!$A$1:$A$49,0),MATCH('orders '!L$1,products!$A$1:$G$1,0))</f>
        <v>7.77</v>
      </c>
      <c r="M422" s="6">
        <f t="shared" si="18"/>
        <v>31.08</v>
      </c>
      <c r="N422" t="str">
        <f t="shared" si="19"/>
        <v>Liberia</v>
      </c>
      <c r="O422" t="str">
        <f t="shared" si="20"/>
        <v>Dark</v>
      </c>
      <c r="P422" s="6" t="str">
        <f>_xlfn.XLOOKUP(OrdersTable[[#This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 '!$D423,products!$A$1:$A$49,0),MATCH('orders '!I$1,products!$A$1:$G$1,0))</f>
        <v>Ara</v>
      </c>
      <c r="J423" t="str">
        <f>INDEX(products!$A$1:$G$49,MATCH('orders '!$D423,products!$A$1:$A$49,0),MATCH('orders '!J$1,products!$A$1:$G$1,0))</f>
        <v>D</v>
      </c>
      <c r="K423" s="6">
        <f>INDEX(products!$A$1:$G$49,MATCH('orders '!$D423,products!$A$1:$A$49,0),MATCH('orders '!K$1,products!$A$1:$G$1,0))</f>
        <v>2.5</v>
      </c>
      <c r="L423" s="6">
        <f>INDEX(products!$A$1:$G$49,MATCH('orders '!$D423,products!$A$1:$A$49,0),MATCH('orders '!L$1,products!$A$1:$G$1,0))</f>
        <v>22.884999999999998</v>
      </c>
      <c r="M423" s="6">
        <f t="shared" si="18"/>
        <v>137.31</v>
      </c>
      <c r="N423" t="str">
        <f t="shared" si="19"/>
        <v>Arabica</v>
      </c>
      <c r="O423" t="str">
        <f t="shared" si="20"/>
        <v>Dark</v>
      </c>
      <c r="P423" s="6" t="str">
        <f>_xlfn.XLOOKUP(OrdersTable[[#This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 '!$D424,products!$A$1:$A$49,0),MATCH('orders '!I$1,products!$A$1:$G$1,0))</f>
        <v>Ara</v>
      </c>
      <c r="J424" t="str">
        <f>INDEX(products!$A$1:$G$49,MATCH('orders '!$D424,products!$A$1:$A$49,0),MATCH('orders '!J$1,products!$A$1:$G$1,0))</f>
        <v>D</v>
      </c>
      <c r="K424" s="6">
        <f>INDEX(products!$A$1:$G$49,MATCH('orders '!$D424,products!$A$1:$A$49,0),MATCH('orders '!K$1,products!$A$1:$G$1,0))</f>
        <v>0.5</v>
      </c>
      <c r="L424" s="6">
        <f>INDEX(products!$A$1:$G$49,MATCH('orders '!$D424,products!$A$1:$A$49,0),MATCH('orders '!L$1,products!$A$1:$G$1,0))</f>
        <v>5.97</v>
      </c>
      <c r="M424" s="6">
        <f t="shared" si="18"/>
        <v>29.849999999999998</v>
      </c>
      <c r="N424" t="str">
        <f t="shared" si="19"/>
        <v>Arabica</v>
      </c>
      <c r="O424" t="str">
        <f t="shared" si="20"/>
        <v>Dark</v>
      </c>
      <c r="P424" s="6" t="str">
        <f>_xlfn.XLOOKUP(OrdersTable[[#This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 '!$D425,products!$A$1:$A$49,0),MATCH('orders '!I$1,products!$A$1:$G$1,0))</f>
        <v>Rob</v>
      </c>
      <c r="J425" t="str">
        <f>INDEX(products!$A$1:$G$49,MATCH('orders '!$D425,products!$A$1:$A$49,0),MATCH('orders '!J$1,products!$A$1:$G$1,0))</f>
        <v>M</v>
      </c>
      <c r="K425" s="6">
        <f>INDEX(products!$A$1:$G$49,MATCH('orders '!$D425,products!$A$1:$A$49,0),MATCH('orders '!K$1,products!$A$1:$G$1,0))</f>
        <v>0.5</v>
      </c>
      <c r="L425" s="6">
        <f>INDEX(products!$A$1:$G$49,MATCH('orders '!$D425,products!$A$1:$A$49,0),MATCH('orders '!L$1,products!$A$1:$G$1,0))</f>
        <v>5.97</v>
      </c>
      <c r="M425" s="6">
        <f t="shared" si="18"/>
        <v>17.91</v>
      </c>
      <c r="N425" t="str">
        <f t="shared" si="19"/>
        <v>Robusta</v>
      </c>
      <c r="O425" t="str">
        <f t="shared" si="20"/>
        <v>Medium</v>
      </c>
      <c r="P425" s="6" t="str">
        <f>_xlfn.XLOOKUP(OrdersTable[[#This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 '!$D426,products!$A$1:$A$49,0),MATCH('orders '!I$1,products!$A$1:$G$1,0))</f>
        <v>Exc</v>
      </c>
      <c r="J426" t="str">
        <f>INDEX(products!$A$1:$G$49,MATCH('orders '!$D426,products!$A$1:$A$49,0),MATCH('orders '!J$1,products!$A$1:$G$1,0))</f>
        <v>L</v>
      </c>
      <c r="K426" s="6">
        <f>INDEX(products!$A$1:$G$49,MATCH('orders '!$D426,products!$A$1:$A$49,0),MATCH('orders '!K$1,products!$A$1:$G$1,0))</f>
        <v>0.5</v>
      </c>
      <c r="L426" s="6">
        <f>INDEX(products!$A$1:$G$49,MATCH('orders '!$D426,products!$A$1:$A$49,0),MATCH('orders '!L$1,products!$A$1:$G$1,0))</f>
        <v>8.91</v>
      </c>
      <c r="M426" s="6">
        <f t="shared" si="18"/>
        <v>26.73</v>
      </c>
      <c r="N426" t="str">
        <f t="shared" si="19"/>
        <v>Excelsa</v>
      </c>
      <c r="O426" t="str">
        <f t="shared" si="20"/>
        <v>Light</v>
      </c>
      <c r="P426" s="6" t="str">
        <f>_xlfn.XLOOKUP(OrdersTable[[#This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 '!$D427,products!$A$1:$A$49,0),MATCH('orders '!I$1,products!$A$1:$G$1,0))</f>
        <v>Rob</v>
      </c>
      <c r="J427" t="str">
        <f>INDEX(products!$A$1:$G$49,MATCH('orders '!$D427,products!$A$1:$A$49,0),MATCH('orders '!J$1,products!$A$1:$G$1,0))</f>
        <v>D</v>
      </c>
      <c r="K427" s="6">
        <f>INDEX(products!$A$1:$G$49,MATCH('orders '!$D427,products!$A$1:$A$49,0),MATCH('orders '!K$1,products!$A$1:$G$1,0))</f>
        <v>1</v>
      </c>
      <c r="L427" s="6">
        <f>INDEX(products!$A$1:$G$49,MATCH('orders '!$D427,products!$A$1:$A$49,0),MATCH('orders '!L$1,products!$A$1:$G$1,0))</f>
        <v>8.9499999999999993</v>
      </c>
      <c r="M427" s="6">
        <f t="shared" si="18"/>
        <v>17.899999999999999</v>
      </c>
      <c r="N427" t="str">
        <f t="shared" si="19"/>
        <v>Robusta</v>
      </c>
      <c r="O427" t="str">
        <f t="shared" si="20"/>
        <v>Dark</v>
      </c>
      <c r="P427" s="6" t="str">
        <f>_xlfn.XLOOKUP(OrdersTable[[#This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 '!$D428,products!$A$1:$A$49,0),MATCH('orders '!I$1,products!$A$1:$G$1,0))</f>
        <v>Rob</v>
      </c>
      <c r="J428" t="str">
        <f>INDEX(products!$A$1:$G$49,MATCH('orders '!$D428,products!$A$1:$A$49,0),MATCH('orders '!J$1,products!$A$1:$G$1,0))</f>
        <v>L</v>
      </c>
      <c r="K428" s="6">
        <f>INDEX(products!$A$1:$G$49,MATCH('orders '!$D428,products!$A$1:$A$49,0),MATCH('orders '!K$1,products!$A$1:$G$1,0))</f>
        <v>0.2</v>
      </c>
      <c r="L428" s="6">
        <f>INDEX(products!$A$1:$G$49,MATCH('orders '!$D428,products!$A$1:$A$49,0),MATCH('orders '!L$1,products!$A$1:$G$1,0))</f>
        <v>3.5849999999999995</v>
      </c>
      <c r="M428" s="6">
        <f t="shared" si="18"/>
        <v>14.339999999999998</v>
      </c>
      <c r="N428" t="str">
        <f t="shared" si="19"/>
        <v>Robusta</v>
      </c>
      <c r="O428" t="str">
        <f t="shared" si="20"/>
        <v>Light</v>
      </c>
      <c r="P428" s="6" t="str">
        <f>_xlfn.XLOOKUP(OrdersTable[[#This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 '!$D429,products!$A$1:$A$49,0),MATCH('orders '!I$1,products!$A$1:$G$1,0))</f>
        <v>Ara</v>
      </c>
      <c r="J429" t="str">
        <f>INDEX(products!$A$1:$G$49,MATCH('orders '!$D429,products!$A$1:$A$49,0),MATCH('orders '!J$1,products!$A$1:$G$1,0))</f>
        <v>M</v>
      </c>
      <c r="K429" s="6">
        <f>INDEX(products!$A$1:$G$49,MATCH('orders '!$D429,products!$A$1:$A$49,0),MATCH('orders '!K$1,products!$A$1:$G$1,0))</f>
        <v>2.5</v>
      </c>
      <c r="L429" s="6">
        <f>INDEX(products!$A$1:$G$49,MATCH('orders '!$D429,products!$A$1:$A$49,0),MATCH('orders '!L$1,products!$A$1:$G$1,0))</f>
        <v>25.874999999999996</v>
      </c>
      <c r="M429" s="6">
        <f t="shared" si="18"/>
        <v>77.624999999999986</v>
      </c>
      <c r="N429" t="str">
        <f t="shared" si="19"/>
        <v>Arabica</v>
      </c>
      <c r="O429" t="str">
        <f t="shared" si="20"/>
        <v>Medium</v>
      </c>
      <c r="P429" s="6" t="str">
        <f>_xlfn.XLOOKUP(OrdersTable[[#This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 '!$D430,products!$A$1:$A$49,0),MATCH('orders '!I$1,products!$A$1:$G$1,0))</f>
        <v>Rob</v>
      </c>
      <c r="J430" t="str">
        <f>INDEX(products!$A$1:$G$49,MATCH('orders '!$D430,products!$A$1:$A$49,0),MATCH('orders '!J$1,products!$A$1:$G$1,0))</f>
        <v>L</v>
      </c>
      <c r="K430" s="6">
        <f>INDEX(products!$A$1:$G$49,MATCH('orders '!$D430,products!$A$1:$A$49,0),MATCH('orders '!K$1,products!$A$1:$G$1,0))</f>
        <v>1</v>
      </c>
      <c r="L430" s="6">
        <f>INDEX(products!$A$1:$G$49,MATCH('orders '!$D430,products!$A$1:$A$49,0),MATCH('orders '!L$1,products!$A$1:$G$1,0))</f>
        <v>11.95</v>
      </c>
      <c r="M430" s="6">
        <f t="shared" si="18"/>
        <v>59.75</v>
      </c>
      <c r="N430" t="str">
        <f t="shared" si="19"/>
        <v>Robusta</v>
      </c>
      <c r="O430" t="str">
        <f t="shared" si="20"/>
        <v>Light</v>
      </c>
      <c r="P430" s="6" t="str">
        <f>_xlfn.XLOOKUP(OrdersTable[[#This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 '!$D431,products!$A$1:$A$49,0),MATCH('orders '!I$1,products!$A$1:$G$1,0))</f>
        <v>Ara</v>
      </c>
      <c r="J431" t="str">
        <f>INDEX(products!$A$1:$G$49,MATCH('orders '!$D431,products!$A$1:$A$49,0),MATCH('orders '!J$1,products!$A$1:$G$1,0))</f>
        <v>L</v>
      </c>
      <c r="K431" s="6">
        <f>INDEX(products!$A$1:$G$49,MATCH('orders '!$D431,products!$A$1:$A$49,0),MATCH('orders '!K$1,products!$A$1:$G$1,0))</f>
        <v>1</v>
      </c>
      <c r="L431" s="6">
        <f>INDEX(products!$A$1:$G$49,MATCH('orders '!$D431,products!$A$1:$A$49,0),MATCH('orders '!L$1,products!$A$1:$G$1,0))</f>
        <v>12.95</v>
      </c>
      <c r="M431" s="6">
        <f t="shared" si="18"/>
        <v>77.699999999999989</v>
      </c>
      <c r="N431" t="str">
        <f t="shared" si="19"/>
        <v>Arabica</v>
      </c>
      <c r="O431" t="str">
        <f t="shared" si="20"/>
        <v>Light</v>
      </c>
      <c r="P431" s="6" t="str">
        <f>_xlfn.XLOOKUP(OrdersTable[[#This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 '!$D432,products!$A$1:$A$49,0),MATCH('orders '!I$1,products!$A$1:$G$1,0))</f>
        <v>Rob</v>
      </c>
      <c r="J432" t="str">
        <f>INDEX(products!$A$1:$G$49,MATCH('orders '!$D432,products!$A$1:$A$49,0),MATCH('orders '!J$1,products!$A$1:$G$1,0))</f>
        <v>D</v>
      </c>
      <c r="K432" s="6">
        <f>INDEX(products!$A$1:$G$49,MATCH('orders '!$D432,products!$A$1:$A$49,0),MATCH('orders '!K$1,products!$A$1:$G$1,0))</f>
        <v>0.2</v>
      </c>
      <c r="L432" s="6">
        <f>INDEX(products!$A$1:$G$49,MATCH('orders '!$D432,products!$A$1:$A$49,0),MATCH('orders '!L$1,products!$A$1:$G$1,0))</f>
        <v>2.6849999999999996</v>
      </c>
      <c r="M432" s="6">
        <f t="shared" si="18"/>
        <v>5.3699999999999992</v>
      </c>
      <c r="N432" t="str">
        <f t="shared" si="19"/>
        <v>Robusta</v>
      </c>
      <c r="O432" t="str">
        <f t="shared" si="20"/>
        <v>Dark</v>
      </c>
      <c r="P432" s="6" t="str">
        <f>_xlfn.XLOOKUP(OrdersTable[[#This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 '!$D433,products!$A$1:$A$49,0),MATCH('orders '!I$1,products!$A$1:$G$1,0))</f>
        <v>Exc</v>
      </c>
      <c r="J433" t="str">
        <f>INDEX(products!$A$1:$G$49,MATCH('orders '!$D433,products!$A$1:$A$49,0),MATCH('orders '!J$1,products!$A$1:$G$1,0))</f>
        <v>D</v>
      </c>
      <c r="K433" s="6">
        <f>INDEX(products!$A$1:$G$49,MATCH('orders '!$D433,products!$A$1:$A$49,0),MATCH('orders '!K$1,products!$A$1:$G$1,0))</f>
        <v>2.5</v>
      </c>
      <c r="L433" s="6">
        <f>INDEX(products!$A$1:$G$49,MATCH('orders '!$D433,products!$A$1:$A$49,0),MATCH('orders '!L$1,products!$A$1:$G$1,0))</f>
        <v>27.945</v>
      </c>
      <c r="M433" s="6">
        <f t="shared" si="18"/>
        <v>83.835000000000008</v>
      </c>
      <c r="N433" t="str">
        <f t="shared" si="19"/>
        <v>Excelsa</v>
      </c>
      <c r="O433" t="str">
        <f t="shared" si="20"/>
        <v>Dark</v>
      </c>
      <c r="P433" s="6" t="str">
        <f>_xlfn.XLOOKUP(OrdersTable[[#This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 '!$D434,products!$A$1:$A$49,0),MATCH('orders '!I$1,products!$A$1:$G$1,0))</f>
        <v>Ara</v>
      </c>
      <c r="J434" t="str">
        <f>INDEX(products!$A$1:$G$49,MATCH('orders '!$D434,products!$A$1:$A$49,0),MATCH('orders '!J$1,products!$A$1:$G$1,0))</f>
        <v>M</v>
      </c>
      <c r="K434" s="6">
        <f>INDEX(products!$A$1:$G$49,MATCH('orders '!$D434,products!$A$1:$A$49,0),MATCH('orders '!K$1,products!$A$1:$G$1,0))</f>
        <v>1</v>
      </c>
      <c r="L434" s="6">
        <f>INDEX(products!$A$1:$G$49,MATCH('orders '!$D434,products!$A$1:$A$49,0),MATCH('orders '!L$1,products!$A$1:$G$1,0))</f>
        <v>11.25</v>
      </c>
      <c r="M434" s="6">
        <f t="shared" si="18"/>
        <v>22.5</v>
      </c>
      <c r="N434" t="str">
        <f t="shared" si="19"/>
        <v>Arabica</v>
      </c>
      <c r="O434" t="str">
        <f t="shared" si="20"/>
        <v>Medium</v>
      </c>
      <c r="P434" s="6" t="str">
        <f>_xlfn.XLOOKUP(OrdersTable[[#This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 '!$D435,products!$A$1:$A$49,0),MATCH('orders '!I$1,products!$A$1:$G$1,0))</f>
        <v>Lib</v>
      </c>
      <c r="J435" t="str">
        <f>INDEX(products!$A$1:$G$49,MATCH('orders '!$D435,products!$A$1:$A$49,0),MATCH('orders '!J$1,products!$A$1:$G$1,0))</f>
        <v>M</v>
      </c>
      <c r="K435" s="6">
        <f>INDEX(products!$A$1:$G$49,MATCH('orders '!$D435,products!$A$1:$A$49,0),MATCH('orders '!K$1,products!$A$1:$G$1,0))</f>
        <v>2.5</v>
      </c>
      <c r="L435" s="6">
        <f>INDEX(products!$A$1:$G$49,MATCH('orders '!$D435,products!$A$1:$A$49,0),MATCH('orders '!L$1,products!$A$1:$G$1,0))</f>
        <v>33.464999999999996</v>
      </c>
      <c r="M435" s="6">
        <f t="shared" si="18"/>
        <v>200.78999999999996</v>
      </c>
      <c r="N435" t="str">
        <f t="shared" si="19"/>
        <v>Liberia</v>
      </c>
      <c r="O435" t="str">
        <f t="shared" si="20"/>
        <v>Medium</v>
      </c>
      <c r="P435" s="6" t="str">
        <f>_xlfn.XLOOKUP(OrdersTable[[#This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 '!$D436,products!$A$1:$A$49,0),MATCH('orders '!I$1,products!$A$1:$G$1,0))</f>
        <v>Ara</v>
      </c>
      <c r="J436" t="str">
        <f>INDEX(products!$A$1:$G$49,MATCH('orders '!$D436,products!$A$1:$A$49,0),MATCH('orders '!J$1,products!$A$1:$G$1,0))</f>
        <v>M</v>
      </c>
      <c r="K436" s="6">
        <f>INDEX(products!$A$1:$G$49,MATCH('orders '!$D436,products!$A$1:$A$49,0),MATCH('orders '!K$1,products!$A$1:$G$1,0))</f>
        <v>1</v>
      </c>
      <c r="L436" s="6">
        <f>INDEX(products!$A$1:$G$49,MATCH('orders '!$D436,products!$A$1:$A$49,0),MATCH('orders '!L$1,products!$A$1:$G$1,0))</f>
        <v>11.25</v>
      </c>
      <c r="M436" s="6">
        <f t="shared" si="18"/>
        <v>67.5</v>
      </c>
      <c r="N436" t="str">
        <f t="shared" si="19"/>
        <v>Arabica</v>
      </c>
      <c r="O436" t="str">
        <f t="shared" si="20"/>
        <v>Medium</v>
      </c>
      <c r="P436" s="6" t="str">
        <f>_xlfn.XLOOKUP(OrdersTable[[#This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 '!$D437,products!$A$1:$A$49,0),MATCH('orders '!I$1,products!$A$1:$G$1,0))</f>
        <v>Exc</v>
      </c>
      <c r="J437" t="str">
        <f>INDEX(products!$A$1:$G$49,MATCH('orders '!$D437,products!$A$1:$A$49,0),MATCH('orders '!J$1,products!$A$1:$G$1,0))</f>
        <v>M</v>
      </c>
      <c r="K437" s="6">
        <f>INDEX(products!$A$1:$G$49,MATCH('orders '!$D437,products!$A$1:$A$49,0),MATCH('orders '!K$1,products!$A$1:$G$1,0))</f>
        <v>0.5</v>
      </c>
      <c r="L437" s="6">
        <f>INDEX(products!$A$1:$G$49,MATCH('orders '!$D437,products!$A$1:$A$49,0),MATCH('orders '!L$1,products!$A$1:$G$1,0))</f>
        <v>8.25</v>
      </c>
      <c r="M437" s="6">
        <f t="shared" si="18"/>
        <v>8.25</v>
      </c>
      <c r="N437" t="str">
        <f t="shared" si="19"/>
        <v>Excelsa</v>
      </c>
      <c r="O437" t="str">
        <f t="shared" si="20"/>
        <v>Medium</v>
      </c>
      <c r="P437" s="6" t="str">
        <f>_xlfn.XLOOKUP(OrdersTable[[#This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 '!$D438,products!$A$1:$A$49,0),MATCH('orders '!I$1,products!$A$1:$G$1,0))</f>
        <v>Lib</v>
      </c>
      <c r="J438" t="str">
        <f>INDEX(products!$A$1:$G$49,MATCH('orders '!$D438,products!$A$1:$A$49,0),MATCH('orders '!J$1,products!$A$1:$G$1,0))</f>
        <v>L</v>
      </c>
      <c r="K438" s="6">
        <f>INDEX(products!$A$1:$G$49,MATCH('orders '!$D438,products!$A$1:$A$49,0),MATCH('orders '!K$1,products!$A$1:$G$1,0))</f>
        <v>0.2</v>
      </c>
      <c r="L438" s="6">
        <f>INDEX(products!$A$1:$G$49,MATCH('orders '!$D438,products!$A$1:$A$49,0),MATCH('orders '!L$1,products!$A$1:$G$1,0))</f>
        <v>4.7549999999999999</v>
      </c>
      <c r="M438" s="6">
        <f t="shared" si="18"/>
        <v>9.51</v>
      </c>
      <c r="N438" t="str">
        <f t="shared" si="19"/>
        <v>Liberia</v>
      </c>
      <c r="O438" t="str">
        <f t="shared" si="20"/>
        <v>Light</v>
      </c>
      <c r="P438" s="6" t="str">
        <f>_xlfn.XLOOKUP(OrdersTable[[#This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 '!$D439,products!$A$1:$A$49,0),MATCH('orders '!I$1,products!$A$1:$G$1,0))</f>
        <v>Lib</v>
      </c>
      <c r="J439" t="str">
        <f>INDEX(products!$A$1:$G$49,MATCH('orders '!$D439,products!$A$1:$A$49,0),MATCH('orders '!J$1,products!$A$1:$G$1,0))</f>
        <v>D</v>
      </c>
      <c r="K439" s="6">
        <f>INDEX(products!$A$1:$G$49,MATCH('orders '!$D439,products!$A$1:$A$49,0),MATCH('orders '!K$1,products!$A$1:$G$1,0))</f>
        <v>2.5</v>
      </c>
      <c r="L439" s="6">
        <f>INDEX(products!$A$1:$G$49,MATCH('orders '!$D439,products!$A$1:$A$49,0),MATCH('orders '!L$1,products!$A$1:$G$1,0))</f>
        <v>29.784999999999997</v>
      </c>
      <c r="M439" s="6">
        <f t="shared" si="18"/>
        <v>29.784999999999997</v>
      </c>
      <c r="N439" t="str">
        <f t="shared" si="19"/>
        <v>Liberia</v>
      </c>
      <c r="O439" t="str">
        <f t="shared" si="20"/>
        <v>Dark</v>
      </c>
      <c r="P439" s="6" t="str">
        <f>_xlfn.XLOOKUP(OrdersTable[[#This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 '!$D440,products!$A$1:$A$49,0),MATCH('orders '!I$1,products!$A$1:$G$1,0))</f>
        <v>Lib</v>
      </c>
      <c r="J440" t="str">
        <f>INDEX(products!$A$1:$G$49,MATCH('orders '!$D440,products!$A$1:$A$49,0),MATCH('orders '!J$1,products!$A$1:$G$1,0))</f>
        <v>D</v>
      </c>
      <c r="K440" s="6">
        <f>INDEX(products!$A$1:$G$49,MATCH('orders '!$D440,products!$A$1:$A$49,0),MATCH('orders '!K$1,products!$A$1:$G$1,0))</f>
        <v>0.5</v>
      </c>
      <c r="L440" s="6">
        <f>INDEX(products!$A$1:$G$49,MATCH('orders '!$D440,products!$A$1:$A$49,0),MATCH('orders '!L$1,products!$A$1:$G$1,0))</f>
        <v>7.77</v>
      </c>
      <c r="M440" s="6">
        <f t="shared" si="18"/>
        <v>15.54</v>
      </c>
      <c r="N440" t="str">
        <f t="shared" si="19"/>
        <v>Liberia</v>
      </c>
      <c r="O440" t="str">
        <f t="shared" si="20"/>
        <v>Dark</v>
      </c>
      <c r="P440" s="6" t="str">
        <f>_xlfn.XLOOKUP(OrdersTable[[#This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 '!$D441,products!$A$1:$A$49,0),MATCH('orders '!I$1,products!$A$1:$G$1,0))</f>
        <v>Exc</v>
      </c>
      <c r="J441" t="str">
        <f>INDEX(products!$A$1:$G$49,MATCH('orders '!$D441,products!$A$1:$A$49,0),MATCH('orders '!J$1,products!$A$1:$G$1,0))</f>
        <v>L</v>
      </c>
      <c r="K441" s="6">
        <f>INDEX(products!$A$1:$G$49,MATCH('orders '!$D441,products!$A$1:$A$49,0),MATCH('orders '!K$1,products!$A$1:$G$1,0))</f>
        <v>0.5</v>
      </c>
      <c r="L441" s="6">
        <f>INDEX(products!$A$1:$G$49,MATCH('orders '!$D441,products!$A$1:$A$49,0),MATCH('orders '!L$1,products!$A$1:$G$1,0))</f>
        <v>8.91</v>
      </c>
      <c r="M441" s="6">
        <f t="shared" si="18"/>
        <v>35.64</v>
      </c>
      <c r="N441" t="str">
        <f t="shared" si="19"/>
        <v>Excelsa</v>
      </c>
      <c r="O441" t="str">
        <f t="shared" si="20"/>
        <v>Light</v>
      </c>
      <c r="P441" s="6" t="str">
        <f>_xlfn.XLOOKUP(OrdersTable[[#This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 '!$D442,products!$A$1:$A$49,0),MATCH('orders '!I$1,products!$A$1:$G$1,0))</f>
        <v>Ara</v>
      </c>
      <c r="J442" t="str">
        <f>INDEX(products!$A$1:$G$49,MATCH('orders '!$D442,products!$A$1:$A$49,0),MATCH('orders '!J$1,products!$A$1:$G$1,0))</f>
        <v>M</v>
      </c>
      <c r="K442" s="6">
        <f>INDEX(products!$A$1:$G$49,MATCH('orders '!$D442,products!$A$1:$A$49,0),MATCH('orders '!K$1,products!$A$1:$G$1,0))</f>
        <v>2.5</v>
      </c>
      <c r="L442" s="6">
        <f>INDEX(products!$A$1:$G$49,MATCH('orders '!$D442,products!$A$1:$A$49,0),MATCH('orders '!L$1,products!$A$1:$G$1,0))</f>
        <v>25.874999999999996</v>
      </c>
      <c r="M442" s="6">
        <f t="shared" si="18"/>
        <v>103.49999999999999</v>
      </c>
      <c r="N442" t="str">
        <f t="shared" si="19"/>
        <v>Arabica</v>
      </c>
      <c r="O442" t="str">
        <f t="shared" si="20"/>
        <v>Medium</v>
      </c>
      <c r="P442" s="6" t="str">
        <f>_xlfn.XLOOKUP(OrdersTable[[#This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 '!$D443,products!$A$1:$A$49,0),MATCH('orders '!I$1,products!$A$1:$G$1,0))</f>
        <v>Exc</v>
      </c>
      <c r="J443" t="str">
        <f>INDEX(products!$A$1:$G$49,MATCH('orders '!$D443,products!$A$1:$A$49,0),MATCH('orders '!J$1,products!$A$1:$G$1,0))</f>
        <v>D</v>
      </c>
      <c r="K443" s="6">
        <f>INDEX(products!$A$1:$G$49,MATCH('orders '!$D443,products!$A$1:$A$49,0),MATCH('orders '!K$1,products!$A$1:$G$1,0))</f>
        <v>1</v>
      </c>
      <c r="L443" s="6">
        <f>INDEX(products!$A$1:$G$49,MATCH('orders '!$D443,products!$A$1:$A$49,0),MATCH('orders '!L$1,products!$A$1:$G$1,0))</f>
        <v>12.15</v>
      </c>
      <c r="M443" s="6">
        <f t="shared" si="18"/>
        <v>36.450000000000003</v>
      </c>
      <c r="N443" t="str">
        <f t="shared" si="19"/>
        <v>Excelsa</v>
      </c>
      <c r="O443" t="str">
        <f t="shared" si="20"/>
        <v>Dark</v>
      </c>
      <c r="P443" s="6" t="str">
        <f>_xlfn.XLOOKUP(OrdersTable[[#This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 '!$D444,products!$A$1:$A$49,0),MATCH('orders '!I$1,products!$A$1:$G$1,0))</f>
        <v>Rob</v>
      </c>
      <c r="J444" t="str">
        <f>INDEX(products!$A$1:$G$49,MATCH('orders '!$D444,products!$A$1:$A$49,0),MATCH('orders '!J$1,products!$A$1:$G$1,0))</f>
        <v>L</v>
      </c>
      <c r="K444" s="6">
        <f>INDEX(products!$A$1:$G$49,MATCH('orders '!$D444,products!$A$1:$A$49,0),MATCH('orders '!K$1,products!$A$1:$G$1,0))</f>
        <v>0.5</v>
      </c>
      <c r="L444" s="6">
        <f>INDEX(products!$A$1:$G$49,MATCH('orders '!$D444,products!$A$1:$A$49,0),MATCH('orders '!L$1,products!$A$1:$G$1,0))</f>
        <v>7.169999999999999</v>
      </c>
      <c r="M444" s="6">
        <f t="shared" si="18"/>
        <v>35.849999999999994</v>
      </c>
      <c r="N444" t="str">
        <f t="shared" si="19"/>
        <v>Robusta</v>
      </c>
      <c r="O444" t="str">
        <f t="shared" si="20"/>
        <v>Light</v>
      </c>
      <c r="P444" s="6" t="str">
        <f>_xlfn.XLOOKUP(OrdersTable[[#This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 '!$D445,products!$A$1:$A$49,0),MATCH('orders '!I$1,products!$A$1:$G$1,0))</f>
        <v>Exc</v>
      </c>
      <c r="J445" t="str">
        <f>INDEX(products!$A$1:$G$49,MATCH('orders '!$D445,products!$A$1:$A$49,0),MATCH('orders '!J$1,products!$A$1:$G$1,0))</f>
        <v>L</v>
      </c>
      <c r="K445" s="6">
        <f>INDEX(products!$A$1:$G$49,MATCH('orders '!$D445,products!$A$1:$A$49,0),MATCH('orders '!K$1,products!$A$1:$G$1,0))</f>
        <v>0.2</v>
      </c>
      <c r="L445" s="6">
        <f>INDEX(products!$A$1:$G$49,MATCH('orders '!$D445,products!$A$1:$A$49,0),MATCH('orders '!L$1,products!$A$1:$G$1,0))</f>
        <v>4.4550000000000001</v>
      </c>
      <c r="M445" s="6">
        <f t="shared" si="18"/>
        <v>22.274999999999999</v>
      </c>
      <c r="N445" t="str">
        <f t="shared" si="19"/>
        <v>Excelsa</v>
      </c>
      <c r="O445" t="str">
        <f t="shared" si="20"/>
        <v>Light</v>
      </c>
      <c r="P445" s="6" t="str">
        <f>_xlfn.XLOOKUP(OrdersTable[[#This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 '!$D446,products!$A$1:$A$49,0),MATCH('orders '!I$1,products!$A$1:$G$1,0))</f>
        <v>Exc</v>
      </c>
      <c r="J446" t="str">
        <f>INDEX(products!$A$1:$G$49,MATCH('orders '!$D446,products!$A$1:$A$49,0),MATCH('orders '!J$1,products!$A$1:$G$1,0))</f>
        <v>M</v>
      </c>
      <c r="K446" s="6">
        <f>INDEX(products!$A$1:$G$49,MATCH('orders '!$D446,products!$A$1:$A$49,0),MATCH('orders '!K$1,products!$A$1:$G$1,0))</f>
        <v>0.2</v>
      </c>
      <c r="L446" s="6">
        <f>INDEX(products!$A$1:$G$49,MATCH('orders '!$D446,products!$A$1:$A$49,0),MATCH('orders '!L$1,products!$A$1:$G$1,0))</f>
        <v>4.125</v>
      </c>
      <c r="M446" s="6">
        <f t="shared" si="18"/>
        <v>24.75</v>
      </c>
      <c r="N446" t="str">
        <f t="shared" si="19"/>
        <v>Excelsa</v>
      </c>
      <c r="O446" t="str">
        <f t="shared" si="20"/>
        <v>Medium</v>
      </c>
      <c r="P446" s="6" t="str">
        <f>_xlfn.XLOOKUP(OrdersTable[[#This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 '!$D447,products!$A$1:$A$49,0),MATCH('orders '!I$1,products!$A$1:$G$1,0))</f>
        <v>Lib</v>
      </c>
      <c r="J447" t="str">
        <f>INDEX(products!$A$1:$G$49,MATCH('orders '!$D447,products!$A$1:$A$49,0),MATCH('orders '!J$1,products!$A$1:$G$1,0))</f>
        <v>M</v>
      </c>
      <c r="K447" s="6">
        <f>INDEX(products!$A$1:$G$49,MATCH('orders '!$D447,products!$A$1:$A$49,0),MATCH('orders '!K$1,products!$A$1:$G$1,0))</f>
        <v>2.5</v>
      </c>
      <c r="L447" s="6">
        <f>INDEX(products!$A$1:$G$49,MATCH('orders '!$D447,products!$A$1:$A$49,0),MATCH('orders '!L$1,products!$A$1:$G$1,0))</f>
        <v>33.464999999999996</v>
      </c>
      <c r="M447" s="6">
        <f t="shared" si="18"/>
        <v>66.929999999999993</v>
      </c>
      <c r="N447" t="str">
        <f t="shared" si="19"/>
        <v>Liberia</v>
      </c>
      <c r="O447" t="str">
        <f t="shared" si="20"/>
        <v>Medium</v>
      </c>
      <c r="P447" s="6" t="str">
        <f>_xlfn.XLOOKUP(OrdersTable[[#This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 '!$D448,products!$A$1:$A$49,0),MATCH('orders '!I$1,products!$A$1:$G$1,0))</f>
        <v>Lib</v>
      </c>
      <c r="J448" t="str">
        <f>INDEX(products!$A$1:$G$49,MATCH('orders '!$D448,products!$A$1:$A$49,0),MATCH('orders '!J$1,products!$A$1:$G$1,0))</f>
        <v>M</v>
      </c>
      <c r="K448" s="6">
        <f>INDEX(products!$A$1:$G$49,MATCH('orders '!$D448,products!$A$1:$A$49,0),MATCH('orders '!K$1,products!$A$1:$G$1,0))</f>
        <v>0.5</v>
      </c>
      <c r="L448" s="6">
        <f>INDEX(products!$A$1:$G$49,MATCH('orders '!$D448,products!$A$1:$A$49,0),MATCH('orders '!L$1,products!$A$1:$G$1,0))</f>
        <v>8.73</v>
      </c>
      <c r="M448" s="6">
        <f t="shared" si="18"/>
        <v>8.73</v>
      </c>
      <c r="N448" t="str">
        <f t="shared" si="19"/>
        <v>Liberia</v>
      </c>
      <c r="O448" t="str">
        <f t="shared" si="20"/>
        <v>Medium</v>
      </c>
      <c r="P448" s="6" t="str">
        <f>_xlfn.XLOOKUP(OrdersTable[[#This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 '!$D449,products!$A$1:$A$49,0),MATCH('orders '!I$1,products!$A$1:$G$1,0))</f>
        <v>Rob</v>
      </c>
      <c r="J449" t="str">
        <f>INDEX(products!$A$1:$G$49,MATCH('orders '!$D449,products!$A$1:$A$49,0),MATCH('orders '!J$1,products!$A$1:$G$1,0))</f>
        <v>M</v>
      </c>
      <c r="K449" s="6">
        <f>INDEX(products!$A$1:$G$49,MATCH('orders '!$D449,products!$A$1:$A$49,0),MATCH('orders '!K$1,products!$A$1:$G$1,0))</f>
        <v>0.5</v>
      </c>
      <c r="L449" s="6">
        <f>INDEX(products!$A$1:$G$49,MATCH('orders '!$D449,products!$A$1:$A$49,0),MATCH('orders '!L$1,products!$A$1:$G$1,0))</f>
        <v>5.97</v>
      </c>
      <c r="M449" s="6">
        <f t="shared" si="18"/>
        <v>17.91</v>
      </c>
      <c r="N449" t="str">
        <f t="shared" si="19"/>
        <v>Robusta</v>
      </c>
      <c r="O449" t="str">
        <f t="shared" si="20"/>
        <v>Medium</v>
      </c>
      <c r="P449" s="6" t="str">
        <f>_xlfn.XLOOKUP(OrdersTable[[#This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 '!$D450,products!$A$1:$A$49,0),MATCH('orders '!I$1,products!$A$1:$G$1,0))</f>
        <v>Rob</v>
      </c>
      <c r="J450" t="str">
        <f>INDEX(products!$A$1:$G$49,MATCH('orders '!$D450,products!$A$1:$A$49,0),MATCH('orders '!J$1,products!$A$1:$G$1,0))</f>
        <v>L</v>
      </c>
      <c r="K450" s="6">
        <f>INDEX(products!$A$1:$G$49,MATCH('orders '!$D450,products!$A$1:$A$49,0),MATCH('orders '!K$1,products!$A$1:$G$1,0))</f>
        <v>0.5</v>
      </c>
      <c r="L450" s="6">
        <f>INDEX(products!$A$1:$G$49,MATCH('orders '!$D450,products!$A$1:$A$49,0),MATCH('orders '!L$1,products!$A$1:$G$1,0))</f>
        <v>7.169999999999999</v>
      </c>
      <c r="M450" s="6">
        <f t="shared" si="18"/>
        <v>7.169999999999999</v>
      </c>
      <c r="N450" t="str">
        <f t="shared" si="19"/>
        <v>Robusta</v>
      </c>
      <c r="O450" t="str">
        <f t="shared" si="20"/>
        <v>Light</v>
      </c>
      <c r="P450" s="6" t="str">
        <f>_xlfn.XLOOKUP(OrdersTable[[#This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 '!$D451,products!$A$1:$A$49,0),MATCH('orders '!I$1,products!$A$1:$G$1,0))</f>
        <v>Rob</v>
      </c>
      <c r="J451" t="str">
        <f>INDEX(products!$A$1:$G$49,MATCH('orders '!$D451,products!$A$1:$A$49,0),MATCH('orders '!J$1,products!$A$1:$G$1,0))</f>
        <v>D</v>
      </c>
      <c r="K451" s="6">
        <f>INDEX(products!$A$1:$G$49,MATCH('orders '!$D451,products!$A$1:$A$49,0),MATCH('orders '!K$1,products!$A$1:$G$1,0))</f>
        <v>0.2</v>
      </c>
      <c r="L451" s="6">
        <f>INDEX(products!$A$1:$G$49,MATCH('orders '!$D451,products!$A$1:$A$49,0),MATCH('orders '!L$1,products!$A$1:$G$1,0))</f>
        <v>2.6849999999999996</v>
      </c>
      <c r="M451" s="6">
        <f t="shared" ref="M451:M514" si="21">L451*E451</f>
        <v>5.3699999999999992</v>
      </c>
      <c r="N451" t="str">
        <f t="shared" ref="N451:N514" si="22">IF(I451="Rob","Robusta",IF(I451="Exc","Excelsa",IF(I451="Ara","Arabica",IF(I451="Lib","Liberia"))))</f>
        <v>Robusta</v>
      </c>
      <c r="O451" t="str">
        <f t="shared" ref="O451:O514" si="23">IF(J451="M","Medium",IF(J451="L","Light",IF(J451="D","Dark","")))</f>
        <v>Dark</v>
      </c>
      <c r="P451" s="6" t="str">
        <f>_xlfn.XLOOKUP(OrdersTable[[#This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 '!$D452,products!$A$1:$A$49,0),MATCH('orders '!I$1,products!$A$1:$G$1,0))</f>
        <v>Lib</v>
      </c>
      <c r="J452" t="str">
        <f>INDEX(products!$A$1:$G$49,MATCH('orders '!$D452,products!$A$1:$A$49,0),MATCH('orders '!J$1,products!$A$1:$G$1,0))</f>
        <v>L</v>
      </c>
      <c r="K452" s="6">
        <f>INDEX(products!$A$1:$G$49,MATCH('orders '!$D452,products!$A$1:$A$49,0),MATCH('orders '!K$1,products!$A$1:$G$1,0))</f>
        <v>0.2</v>
      </c>
      <c r="L452" s="6">
        <f>INDEX(products!$A$1:$G$49,MATCH('orders '!$D452,products!$A$1:$A$49,0),MATCH('orders '!L$1,products!$A$1:$G$1,0))</f>
        <v>4.7549999999999999</v>
      </c>
      <c r="M452" s="6">
        <f t="shared" si="21"/>
        <v>23.774999999999999</v>
      </c>
      <c r="N452" t="str">
        <f t="shared" si="22"/>
        <v>Liberia</v>
      </c>
      <c r="O452" t="str">
        <f t="shared" si="23"/>
        <v>Light</v>
      </c>
      <c r="P452" s="6" t="str">
        <f>_xlfn.XLOOKUP(OrdersTable[[#This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 '!$D453,products!$A$1:$A$49,0),MATCH('orders '!I$1,products!$A$1:$G$1,0))</f>
        <v>Rob</v>
      </c>
      <c r="J453" t="str">
        <f>INDEX(products!$A$1:$G$49,MATCH('orders '!$D453,products!$A$1:$A$49,0),MATCH('orders '!J$1,products!$A$1:$G$1,0))</f>
        <v>D</v>
      </c>
      <c r="K453" s="6">
        <f>INDEX(products!$A$1:$G$49,MATCH('orders '!$D453,products!$A$1:$A$49,0),MATCH('orders '!K$1,products!$A$1:$G$1,0))</f>
        <v>2.5</v>
      </c>
      <c r="L453" s="6">
        <f>INDEX(products!$A$1:$G$49,MATCH('orders '!$D453,products!$A$1:$A$49,0),MATCH('orders '!L$1,products!$A$1:$G$1,0))</f>
        <v>20.584999999999997</v>
      </c>
      <c r="M453" s="6">
        <f t="shared" si="21"/>
        <v>41.169999999999995</v>
      </c>
      <c r="N453" t="str">
        <f t="shared" si="22"/>
        <v>Robusta</v>
      </c>
      <c r="O453" t="str">
        <f t="shared" si="23"/>
        <v>Dark</v>
      </c>
      <c r="P453" s="6" t="str">
        <f>_xlfn.XLOOKUP(OrdersTable[[#This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 '!$D454,products!$A$1:$A$49,0),MATCH('orders '!I$1,products!$A$1:$G$1,0))</f>
        <v>Ara</v>
      </c>
      <c r="J454" t="str">
        <f>INDEX(products!$A$1:$G$49,MATCH('orders '!$D454,products!$A$1:$A$49,0),MATCH('orders '!J$1,products!$A$1:$G$1,0))</f>
        <v>L</v>
      </c>
      <c r="K454" s="6">
        <f>INDEX(products!$A$1:$G$49,MATCH('orders '!$D454,products!$A$1:$A$49,0),MATCH('orders '!K$1,products!$A$1:$G$1,0))</f>
        <v>0.2</v>
      </c>
      <c r="L454" s="6">
        <f>INDEX(products!$A$1:$G$49,MATCH('orders '!$D454,products!$A$1:$A$49,0),MATCH('orders '!L$1,products!$A$1:$G$1,0))</f>
        <v>3.8849999999999998</v>
      </c>
      <c r="M454" s="6">
        <f t="shared" si="21"/>
        <v>11.654999999999999</v>
      </c>
      <c r="N454" t="str">
        <f t="shared" si="22"/>
        <v>Arabica</v>
      </c>
      <c r="O454" t="str">
        <f t="shared" si="23"/>
        <v>Light</v>
      </c>
      <c r="P454" s="6" t="str">
        <f>_xlfn.XLOOKUP(OrdersTable[[#This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 '!$D455,products!$A$1:$A$49,0),MATCH('orders '!I$1,products!$A$1:$G$1,0))</f>
        <v>Lib</v>
      </c>
      <c r="J455" t="str">
        <f>INDEX(products!$A$1:$G$49,MATCH('orders '!$D455,products!$A$1:$A$49,0),MATCH('orders '!J$1,products!$A$1:$G$1,0))</f>
        <v>L</v>
      </c>
      <c r="K455" s="6">
        <f>INDEX(products!$A$1:$G$49,MATCH('orders '!$D455,products!$A$1:$A$49,0),MATCH('orders '!K$1,products!$A$1:$G$1,0))</f>
        <v>0.5</v>
      </c>
      <c r="L455" s="6">
        <f>INDEX(products!$A$1:$G$49,MATCH('orders '!$D455,products!$A$1:$A$49,0),MATCH('orders '!L$1,products!$A$1:$G$1,0))</f>
        <v>9.51</v>
      </c>
      <c r="M455" s="6">
        <f t="shared" si="21"/>
        <v>38.04</v>
      </c>
      <c r="N455" t="str">
        <f t="shared" si="22"/>
        <v>Liberia</v>
      </c>
      <c r="O455" t="str">
        <f t="shared" si="23"/>
        <v>Light</v>
      </c>
      <c r="P455" s="6" t="str">
        <f>_xlfn.XLOOKUP(OrdersTable[[#This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 '!$D456,products!$A$1:$A$49,0),MATCH('orders '!I$1,products!$A$1:$G$1,0))</f>
        <v>Rob</v>
      </c>
      <c r="J456" t="str">
        <f>INDEX(products!$A$1:$G$49,MATCH('orders '!$D456,products!$A$1:$A$49,0),MATCH('orders '!J$1,products!$A$1:$G$1,0))</f>
        <v>D</v>
      </c>
      <c r="K456" s="6">
        <f>INDEX(products!$A$1:$G$49,MATCH('orders '!$D456,products!$A$1:$A$49,0),MATCH('orders '!K$1,products!$A$1:$G$1,0))</f>
        <v>2.5</v>
      </c>
      <c r="L456" s="6">
        <f>INDEX(products!$A$1:$G$49,MATCH('orders '!$D456,products!$A$1:$A$49,0),MATCH('orders '!L$1,products!$A$1:$G$1,0))</f>
        <v>20.584999999999997</v>
      </c>
      <c r="M456" s="6">
        <f t="shared" si="21"/>
        <v>82.339999999999989</v>
      </c>
      <c r="N456" t="str">
        <f t="shared" si="22"/>
        <v>Robusta</v>
      </c>
      <c r="O456" t="str">
        <f t="shared" si="23"/>
        <v>Dark</v>
      </c>
      <c r="P456" s="6" t="str">
        <f>_xlfn.XLOOKUP(OrdersTable[[#This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 '!$D457,products!$A$1:$A$49,0),MATCH('orders '!I$1,products!$A$1:$G$1,0))</f>
        <v>Lib</v>
      </c>
      <c r="J457" t="str">
        <f>INDEX(products!$A$1:$G$49,MATCH('orders '!$D457,products!$A$1:$A$49,0),MATCH('orders '!J$1,products!$A$1:$G$1,0))</f>
        <v>L</v>
      </c>
      <c r="K457" s="6">
        <f>INDEX(products!$A$1:$G$49,MATCH('orders '!$D457,products!$A$1:$A$49,0),MATCH('orders '!K$1,products!$A$1:$G$1,0))</f>
        <v>0.2</v>
      </c>
      <c r="L457" s="6">
        <f>INDEX(products!$A$1:$G$49,MATCH('orders '!$D457,products!$A$1:$A$49,0),MATCH('orders '!L$1,products!$A$1:$G$1,0))</f>
        <v>4.7549999999999999</v>
      </c>
      <c r="M457" s="6">
        <f t="shared" si="21"/>
        <v>9.51</v>
      </c>
      <c r="N457" t="str">
        <f t="shared" si="22"/>
        <v>Liberia</v>
      </c>
      <c r="O457" t="str">
        <f t="shared" si="23"/>
        <v>Light</v>
      </c>
      <c r="P457" s="6" t="str">
        <f>_xlfn.XLOOKUP(OrdersTable[[#This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 '!$D458,products!$A$1:$A$49,0),MATCH('orders '!I$1,products!$A$1:$G$1,0))</f>
        <v>Rob</v>
      </c>
      <c r="J458" t="str">
        <f>INDEX(products!$A$1:$G$49,MATCH('orders '!$D458,products!$A$1:$A$49,0),MATCH('orders '!J$1,products!$A$1:$G$1,0))</f>
        <v>D</v>
      </c>
      <c r="K458" s="6">
        <f>INDEX(products!$A$1:$G$49,MATCH('orders '!$D458,products!$A$1:$A$49,0),MATCH('orders '!K$1,products!$A$1:$G$1,0))</f>
        <v>2.5</v>
      </c>
      <c r="L458" s="6">
        <f>INDEX(products!$A$1:$G$49,MATCH('orders '!$D458,products!$A$1:$A$49,0),MATCH('orders '!L$1,products!$A$1:$G$1,0))</f>
        <v>20.584999999999997</v>
      </c>
      <c r="M458" s="6">
        <f t="shared" si="21"/>
        <v>41.169999999999995</v>
      </c>
      <c r="N458" t="str">
        <f t="shared" si="22"/>
        <v>Robusta</v>
      </c>
      <c r="O458" t="str">
        <f t="shared" si="23"/>
        <v>Dark</v>
      </c>
      <c r="P458" s="6" t="str">
        <f>_xlfn.XLOOKUP(OrdersTable[[#This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 '!$D459,products!$A$1:$A$49,0),MATCH('orders '!I$1,products!$A$1:$G$1,0))</f>
        <v>Lib</v>
      </c>
      <c r="J459" t="str">
        <f>INDEX(products!$A$1:$G$49,MATCH('orders '!$D459,products!$A$1:$A$49,0),MATCH('orders '!J$1,products!$A$1:$G$1,0))</f>
        <v>L</v>
      </c>
      <c r="K459" s="6">
        <f>INDEX(products!$A$1:$G$49,MATCH('orders '!$D459,products!$A$1:$A$49,0),MATCH('orders '!K$1,products!$A$1:$G$1,0))</f>
        <v>0.5</v>
      </c>
      <c r="L459" s="6">
        <f>INDEX(products!$A$1:$G$49,MATCH('orders '!$D459,products!$A$1:$A$49,0),MATCH('orders '!L$1,products!$A$1:$G$1,0))</f>
        <v>9.51</v>
      </c>
      <c r="M459" s="6">
        <f t="shared" si="21"/>
        <v>47.55</v>
      </c>
      <c r="N459" t="str">
        <f t="shared" si="22"/>
        <v>Liberia</v>
      </c>
      <c r="O459" t="str">
        <f t="shared" si="23"/>
        <v>Light</v>
      </c>
      <c r="P459" s="6" t="str">
        <f>_xlfn.XLOOKUP(OrdersTable[[#This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 '!$D460,products!$A$1:$A$49,0),MATCH('orders '!I$1,products!$A$1:$G$1,0))</f>
        <v>Ara</v>
      </c>
      <c r="J460" t="str">
        <f>INDEX(products!$A$1:$G$49,MATCH('orders '!$D460,products!$A$1:$A$49,0),MATCH('orders '!J$1,products!$A$1:$G$1,0))</f>
        <v>M</v>
      </c>
      <c r="K460" s="6">
        <f>INDEX(products!$A$1:$G$49,MATCH('orders '!$D460,products!$A$1:$A$49,0),MATCH('orders '!K$1,products!$A$1:$G$1,0))</f>
        <v>1</v>
      </c>
      <c r="L460" s="6">
        <f>INDEX(products!$A$1:$G$49,MATCH('orders '!$D460,products!$A$1:$A$49,0),MATCH('orders '!L$1,products!$A$1:$G$1,0))</f>
        <v>11.25</v>
      </c>
      <c r="M460" s="6">
        <f t="shared" si="21"/>
        <v>45</v>
      </c>
      <c r="N460" t="str">
        <f t="shared" si="22"/>
        <v>Arabica</v>
      </c>
      <c r="O460" t="str">
        <f t="shared" si="23"/>
        <v>Medium</v>
      </c>
      <c r="P460" s="6" t="str">
        <f>_xlfn.XLOOKUP(OrdersTable[[#This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 '!$D461,products!$A$1:$A$49,0),MATCH('orders '!I$1,products!$A$1:$G$1,0))</f>
        <v>Lib</v>
      </c>
      <c r="J461" t="str">
        <f>INDEX(products!$A$1:$G$49,MATCH('orders '!$D461,products!$A$1:$A$49,0),MATCH('orders '!J$1,products!$A$1:$G$1,0))</f>
        <v>L</v>
      </c>
      <c r="K461" s="6">
        <f>INDEX(products!$A$1:$G$49,MATCH('orders '!$D461,products!$A$1:$A$49,0),MATCH('orders '!K$1,products!$A$1:$G$1,0))</f>
        <v>0.2</v>
      </c>
      <c r="L461" s="6">
        <f>INDEX(products!$A$1:$G$49,MATCH('orders '!$D461,products!$A$1:$A$49,0),MATCH('orders '!L$1,products!$A$1:$G$1,0))</f>
        <v>4.7549999999999999</v>
      </c>
      <c r="M461" s="6">
        <f t="shared" si="21"/>
        <v>23.774999999999999</v>
      </c>
      <c r="N461" t="str">
        <f t="shared" si="22"/>
        <v>Liberia</v>
      </c>
      <c r="O461" t="str">
        <f t="shared" si="23"/>
        <v>Light</v>
      </c>
      <c r="P461" s="6" t="str">
        <f>_xlfn.XLOOKUP(OrdersTable[[#This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 '!$D462,products!$A$1:$A$49,0),MATCH('orders '!I$1,products!$A$1:$G$1,0))</f>
        <v>Rob</v>
      </c>
      <c r="J462" t="str">
        <f>INDEX(products!$A$1:$G$49,MATCH('orders '!$D462,products!$A$1:$A$49,0),MATCH('orders '!J$1,products!$A$1:$G$1,0))</f>
        <v>D</v>
      </c>
      <c r="K462" s="6">
        <f>INDEX(products!$A$1:$G$49,MATCH('orders '!$D462,products!$A$1:$A$49,0),MATCH('orders '!K$1,products!$A$1:$G$1,0))</f>
        <v>0.5</v>
      </c>
      <c r="L462" s="6">
        <f>INDEX(products!$A$1:$G$49,MATCH('orders '!$D462,products!$A$1:$A$49,0),MATCH('orders '!L$1,products!$A$1:$G$1,0))</f>
        <v>5.3699999999999992</v>
      </c>
      <c r="M462" s="6">
        <f t="shared" si="21"/>
        <v>16.11</v>
      </c>
      <c r="N462" t="str">
        <f t="shared" si="22"/>
        <v>Robusta</v>
      </c>
      <c r="O462" t="str">
        <f t="shared" si="23"/>
        <v>Dark</v>
      </c>
      <c r="P462" s="6" t="str">
        <f>_xlfn.XLOOKUP(OrdersTable[[#This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 '!$D463,products!$A$1:$A$49,0),MATCH('orders '!I$1,products!$A$1:$G$1,0))</f>
        <v>Rob</v>
      </c>
      <c r="J463" t="str">
        <f>INDEX(products!$A$1:$G$49,MATCH('orders '!$D463,products!$A$1:$A$49,0),MATCH('orders '!J$1,products!$A$1:$G$1,0))</f>
        <v>D</v>
      </c>
      <c r="K463" s="6">
        <f>INDEX(products!$A$1:$G$49,MATCH('orders '!$D463,products!$A$1:$A$49,0),MATCH('orders '!K$1,products!$A$1:$G$1,0))</f>
        <v>0.2</v>
      </c>
      <c r="L463" s="6">
        <f>INDEX(products!$A$1:$G$49,MATCH('orders '!$D463,products!$A$1:$A$49,0),MATCH('orders '!L$1,products!$A$1:$G$1,0))</f>
        <v>2.6849999999999996</v>
      </c>
      <c r="M463" s="6">
        <f t="shared" si="21"/>
        <v>10.739999999999998</v>
      </c>
      <c r="N463" t="str">
        <f t="shared" si="22"/>
        <v>Robusta</v>
      </c>
      <c r="O463" t="str">
        <f t="shared" si="23"/>
        <v>Dark</v>
      </c>
      <c r="P463" s="6" t="str">
        <f>_xlfn.XLOOKUP(OrdersTable[[#This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 '!$D464,products!$A$1:$A$49,0),MATCH('orders '!I$1,products!$A$1:$G$1,0))</f>
        <v>Ara</v>
      </c>
      <c r="J464" t="str">
        <f>INDEX(products!$A$1:$G$49,MATCH('orders '!$D464,products!$A$1:$A$49,0),MATCH('orders '!J$1,products!$A$1:$G$1,0))</f>
        <v>D</v>
      </c>
      <c r="K464" s="6">
        <f>INDEX(products!$A$1:$G$49,MATCH('orders '!$D464,products!$A$1:$A$49,0),MATCH('orders '!K$1,products!$A$1:$G$1,0))</f>
        <v>1</v>
      </c>
      <c r="L464" s="6">
        <f>INDEX(products!$A$1:$G$49,MATCH('orders '!$D464,products!$A$1:$A$49,0),MATCH('orders '!L$1,products!$A$1:$G$1,0))</f>
        <v>9.9499999999999993</v>
      </c>
      <c r="M464" s="6">
        <f t="shared" si="21"/>
        <v>49.75</v>
      </c>
      <c r="N464" t="str">
        <f t="shared" si="22"/>
        <v>Arabica</v>
      </c>
      <c r="O464" t="str">
        <f t="shared" si="23"/>
        <v>Dark</v>
      </c>
      <c r="P464" s="6" t="str">
        <f>_xlfn.XLOOKUP(OrdersTable[[#This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 '!$D465,products!$A$1:$A$49,0),MATCH('orders '!I$1,products!$A$1:$G$1,0))</f>
        <v>Exc</v>
      </c>
      <c r="J465" t="str">
        <f>INDEX(products!$A$1:$G$49,MATCH('orders '!$D465,products!$A$1:$A$49,0),MATCH('orders '!J$1,products!$A$1:$G$1,0))</f>
        <v>M</v>
      </c>
      <c r="K465" s="6">
        <f>INDEX(products!$A$1:$G$49,MATCH('orders '!$D465,products!$A$1:$A$49,0),MATCH('orders '!K$1,products!$A$1:$G$1,0))</f>
        <v>1</v>
      </c>
      <c r="L465" s="6">
        <f>INDEX(products!$A$1:$G$49,MATCH('orders '!$D465,products!$A$1:$A$49,0),MATCH('orders '!L$1,products!$A$1:$G$1,0))</f>
        <v>13.75</v>
      </c>
      <c r="M465" s="6">
        <f t="shared" si="21"/>
        <v>27.5</v>
      </c>
      <c r="N465" t="str">
        <f t="shared" si="22"/>
        <v>Excelsa</v>
      </c>
      <c r="O465" t="str">
        <f t="shared" si="23"/>
        <v>Medium</v>
      </c>
      <c r="P465" s="6" t="str">
        <f>_xlfn.XLOOKUP(OrdersTable[[#This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 '!$D466,products!$A$1:$A$49,0),MATCH('orders '!I$1,products!$A$1:$G$1,0))</f>
        <v>Lib</v>
      </c>
      <c r="J466" t="str">
        <f>INDEX(products!$A$1:$G$49,MATCH('orders '!$D466,products!$A$1:$A$49,0),MATCH('orders '!J$1,products!$A$1:$G$1,0))</f>
        <v>D</v>
      </c>
      <c r="K466" s="6">
        <f>INDEX(products!$A$1:$G$49,MATCH('orders '!$D466,products!$A$1:$A$49,0),MATCH('orders '!K$1,products!$A$1:$G$1,0))</f>
        <v>2.5</v>
      </c>
      <c r="L466" s="6">
        <f>INDEX(products!$A$1:$G$49,MATCH('orders '!$D466,products!$A$1:$A$49,0),MATCH('orders '!L$1,products!$A$1:$G$1,0))</f>
        <v>29.784999999999997</v>
      </c>
      <c r="M466" s="6">
        <f t="shared" si="21"/>
        <v>119.13999999999999</v>
      </c>
      <c r="N466" t="str">
        <f t="shared" si="22"/>
        <v>Liberia</v>
      </c>
      <c r="O466" t="str">
        <f t="shared" si="23"/>
        <v>Dark</v>
      </c>
      <c r="P466" s="6" t="str">
        <f>_xlfn.XLOOKUP(OrdersTable[[#This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 '!$D467,products!$A$1:$A$49,0),MATCH('orders '!I$1,products!$A$1:$G$1,0))</f>
        <v>Rob</v>
      </c>
      <c r="J467" t="str">
        <f>INDEX(products!$A$1:$G$49,MATCH('orders '!$D467,products!$A$1:$A$49,0),MATCH('orders '!J$1,products!$A$1:$G$1,0))</f>
        <v>D</v>
      </c>
      <c r="K467" s="6">
        <f>INDEX(products!$A$1:$G$49,MATCH('orders '!$D467,products!$A$1:$A$49,0),MATCH('orders '!K$1,products!$A$1:$G$1,0))</f>
        <v>2.5</v>
      </c>
      <c r="L467" s="6">
        <f>INDEX(products!$A$1:$G$49,MATCH('orders '!$D467,products!$A$1:$A$49,0),MATCH('orders '!L$1,products!$A$1:$G$1,0))</f>
        <v>20.584999999999997</v>
      </c>
      <c r="M467" s="6">
        <f t="shared" si="21"/>
        <v>20.584999999999997</v>
      </c>
      <c r="N467" t="str">
        <f t="shared" si="22"/>
        <v>Robusta</v>
      </c>
      <c r="O467" t="str">
        <f t="shared" si="23"/>
        <v>Dark</v>
      </c>
      <c r="P467" s="6" t="str">
        <f>_xlfn.XLOOKUP(OrdersTable[[#This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 '!$D468,products!$A$1:$A$49,0),MATCH('orders '!I$1,products!$A$1:$G$1,0))</f>
        <v>Ara</v>
      </c>
      <c r="J468" t="str">
        <f>INDEX(products!$A$1:$G$49,MATCH('orders '!$D468,products!$A$1:$A$49,0),MATCH('orders '!J$1,products!$A$1:$G$1,0))</f>
        <v>D</v>
      </c>
      <c r="K468" s="6">
        <f>INDEX(products!$A$1:$G$49,MATCH('orders '!$D468,products!$A$1:$A$49,0),MATCH('orders '!K$1,products!$A$1:$G$1,0))</f>
        <v>0.2</v>
      </c>
      <c r="L468" s="6">
        <f>INDEX(products!$A$1:$G$49,MATCH('orders '!$D468,products!$A$1:$A$49,0),MATCH('orders '!L$1,products!$A$1:$G$1,0))</f>
        <v>2.9849999999999999</v>
      </c>
      <c r="M468" s="6">
        <f t="shared" si="21"/>
        <v>8.9550000000000001</v>
      </c>
      <c r="N468" t="str">
        <f t="shared" si="22"/>
        <v>Arabica</v>
      </c>
      <c r="O468" t="str">
        <f t="shared" si="23"/>
        <v>Dark</v>
      </c>
      <c r="P468" s="6" t="str">
        <f>_xlfn.XLOOKUP(OrdersTable[[#This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 '!$D469,products!$A$1:$A$49,0),MATCH('orders '!I$1,products!$A$1:$G$1,0))</f>
        <v>Ara</v>
      </c>
      <c r="J469" t="str">
        <f>INDEX(products!$A$1:$G$49,MATCH('orders '!$D469,products!$A$1:$A$49,0),MATCH('orders '!J$1,products!$A$1:$G$1,0))</f>
        <v>D</v>
      </c>
      <c r="K469" s="6">
        <f>INDEX(products!$A$1:$G$49,MATCH('orders '!$D469,products!$A$1:$A$49,0),MATCH('orders '!K$1,products!$A$1:$G$1,0))</f>
        <v>0.5</v>
      </c>
      <c r="L469" s="6">
        <f>INDEX(products!$A$1:$G$49,MATCH('orders '!$D469,products!$A$1:$A$49,0),MATCH('orders '!L$1,products!$A$1:$G$1,0))</f>
        <v>5.97</v>
      </c>
      <c r="M469" s="6">
        <f t="shared" si="21"/>
        <v>5.97</v>
      </c>
      <c r="N469" t="str">
        <f t="shared" si="22"/>
        <v>Arabica</v>
      </c>
      <c r="O469" t="str">
        <f t="shared" si="23"/>
        <v>Dark</v>
      </c>
      <c r="P469" s="6" t="str">
        <f>_xlfn.XLOOKUP(OrdersTable[[#This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 '!$D470,products!$A$1:$A$49,0),MATCH('orders '!I$1,products!$A$1:$G$1,0))</f>
        <v>Exc</v>
      </c>
      <c r="J470" t="str">
        <f>INDEX(products!$A$1:$G$49,MATCH('orders '!$D470,products!$A$1:$A$49,0),MATCH('orders '!J$1,products!$A$1:$G$1,0))</f>
        <v>M</v>
      </c>
      <c r="K470" s="6">
        <f>INDEX(products!$A$1:$G$49,MATCH('orders '!$D470,products!$A$1:$A$49,0),MATCH('orders '!K$1,products!$A$1:$G$1,0))</f>
        <v>1</v>
      </c>
      <c r="L470" s="6">
        <f>INDEX(products!$A$1:$G$49,MATCH('orders '!$D470,products!$A$1:$A$49,0),MATCH('orders '!L$1,products!$A$1:$G$1,0))</f>
        <v>13.75</v>
      </c>
      <c r="M470" s="6">
        <f t="shared" si="21"/>
        <v>41.25</v>
      </c>
      <c r="N470" t="str">
        <f t="shared" si="22"/>
        <v>Excelsa</v>
      </c>
      <c r="O470" t="str">
        <f t="shared" si="23"/>
        <v>Medium</v>
      </c>
      <c r="P470" s="6" t="str">
        <f>_xlfn.XLOOKUP(OrdersTable[[#This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 '!$D471,products!$A$1:$A$49,0),MATCH('orders '!I$1,products!$A$1:$G$1,0))</f>
        <v>Exc</v>
      </c>
      <c r="J471" t="str">
        <f>INDEX(products!$A$1:$G$49,MATCH('orders '!$D471,products!$A$1:$A$49,0),MATCH('orders '!J$1,products!$A$1:$G$1,0))</f>
        <v>L</v>
      </c>
      <c r="K471" s="6">
        <f>INDEX(products!$A$1:$G$49,MATCH('orders '!$D471,products!$A$1:$A$49,0),MATCH('orders '!K$1,products!$A$1:$G$1,0))</f>
        <v>0.2</v>
      </c>
      <c r="L471" s="6">
        <f>INDEX(products!$A$1:$G$49,MATCH('orders '!$D471,products!$A$1:$A$49,0),MATCH('orders '!L$1,products!$A$1:$G$1,0))</f>
        <v>4.4550000000000001</v>
      </c>
      <c r="M471" s="6">
        <f t="shared" si="21"/>
        <v>22.274999999999999</v>
      </c>
      <c r="N471" t="str">
        <f t="shared" si="22"/>
        <v>Excelsa</v>
      </c>
      <c r="O471" t="str">
        <f t="shared" si="23"/>
        <v>Light</v>
      </c>
      <c r="P471" s="6" t="str">
        <f>_xlfn.XLOOKUP(OrdersTable[[#This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 '!$D472,products!$A$1:$A$49,0),MATCH('orders '!I$1,products!$A$1:$G$1,0))</f>
        <v>Ara</v>
      </c>
      <c r="J472" t="str">
        <f>INDEX(products!$A$1:$G$49,MATCH('orders '!$D472,products!$A$1:$A$49,0),MATCH('orders '!J$1,products!$A$1:$G$1,0))</f>
        <v>M</v>
      </c>
      <c r="K472" s="6">
        <f>INDEX(products!$A$1:$G$49,MATCH('orders '!$D472,products!$A$1:$A$49,0),MATCH('orders '!K$1,products!$A$1:$G$1,0))</f>
        <v>0.5</v>
      </c>
      <c r="L472" s="6">
        <f>INDEX(products!$A$1:$G$49,MATCH('orders '!$D472,products!$A$1:$A$49,0),MATCH('orders '!L$1,products!$A$1:$G$1,0))</f>
        <v>6.75</v>
      </c>
      <c r="M472" s="6">
        <f t="shared" si="21"/>
        <v>6.75</v>
      </c>
      <c r="N472" t="str">
        <f t="shared" si="22"/>
        <v>Arabica</v>
      </c>
      <c r="O472" t="str">
        <f t="shared" si="23"/>
        <v>Medium</v>
      </c>
      <c r="P472" s="6" t="str">
        <f>_xlfn.XLOOKUP(OrdersTable[[#This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 '!$D473,products!$A$1:$A$49,0),MATCH('orders '!I$1,products!$A$1:$G$1,0))</f>
        <v>Lib</v>
      </c>
      <c r="J473" t="str">
        <f>INDEX(products!$A$1:$G$49,MATCH('orders '!$D473,products!$A$1:$A$49,0),MATCH('orders '!J$1,products!$A$1:$G$1,0))</f>
        <v>M</v>
      </c>
      <c r="K473" s="6">
        <f>INDEX(products!$A$1:$G$49,MATCH('orders '!$D473,products!$A$1:$A$49,0),MATCH('orders '!K$1,products!$A$1:$G$1,0))</f>
        <v>2.5</v>
      </c>
      <c r="L473" s="6">
        <f>INDEX(products!$A$1:$G$49,MATCH('orders '!$D473,products!$A$1:$A$49,0),MATCH('orders '!L$1,products!$A$1:$G$1,0))</f>
        <v>33.464999999999996</v>
      </c>
      <c r="M473" s="6">
        <f t="shared" si="21"/>
        <v>133.85999999999999</v>
      </c>
      <c r="N473" t="str">
        <f t="shared" si="22"/>
        <v>Liberia</v>
      </c>
      <c r="O473" t="str">
        <f t="shared" si="23"/>
        <v>Medium</v>
      </c>
      <c r="P473" s="6" t="str">
        <f>_xlfn.XLOOKUP(OrdersTable[[#This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 '!$D474,products!$A$1:$A$49,0),MATCH('orders '!I$1,products!$A$1:$G$1,0))</f>
        <v>Ara</v>
      </c>
      <c r="J474" t="str">
        <f>INDEX(products!$A$1:$G$49,MATCH('orders '!$D474,products!$A$1:$A$49,0),MATCH('orders '!J$1,products!$A$1:$G$1,0))</f>
        <v>D</v>
      </c>
      <c r="K474" s="6">
        <f>INDEX(products!$A$1:$G$49,MATCH('orders '!$D474,products!$A$1:$A$49,0),MATCH('orders '!K$1,products!$A$1:$G$1,0))</f>
        <v>0.2</v>
      </c>
      <c r="L474" s="6">
        <f>INDEX(products!$A$1:$G$49,MATCH('orders '!$D474,products!$A$1:$A$49,0),MATCH('orders '!L$1,products!$A$1:$G$1,0))</f>
        <v>2.9849999999999999</v>
      </c>
      <c r="M474" s="6">
        <f t="shared" si="21"/>
        <v>5.97</v>
      </c>
      <c r="N474" t="str">
        <f t="shared" si="22"/>
        <v>Arabica</v>
      </c>
      <c r="O474" t="str">
        <f t="shared" si="23"/>
        <v>Dark</v>
      </c>
      <c r="P474" s="6" t="str">
        <f>_xlfn.XLOOKUP(OrdersTable[[#This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 '!$D475,products!$A$1:$A$49,0),MATCH('orders '!I$1,products!$A$1:$G$1,0))</f>
        <v>Ara</v>
      </c>
      <c r="J475" t="str">
        <f>INDEX(products!$A$1:$G$49,MATCH('orders '!$D475,products!$A$1:$A$49,0),MATCH('orders '!J$1,products!$A$1:$G$1,0))</f>
        <v>L</v>
      </c>
      <c r="K475" s="6">
        <f>INDEX(products!$A$1:$G$49,MATCH('orders '!$D475,products!$A$1:$A$49,0),MATCH('orders '!K$1,products!$A$1:$G$1,0))</f>
        <v>1</v>
      </c>
      <c r="L475" s="6">
        <f>INDEX(products!$A$1:$G$49,MATCH('orders '!$D475,products!$A$1:$A$49,0),MATCH('orders '!L$1,products!$A$1:$G$1,0))</f>
        <v>12.95</v>
      </c>
      <c r="M475" s="6">
        <f t="shared" si="21"/>
        <v>25.9</v>
      </c>
      <c r="N475" t="str">
        <f t="shared" si="22"/>
        <v>Arabica</v>
      </c>
      <c r="O475" t="str">
        <f t="shared" si="23"/>
        <v>Light</v>
      </c>
      <c r="P475" s="6" t="str">
        <f>_xlfn.XLOOKUP(OrdersTable[[#This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 '!$D476,products!$A$1:$A$49,0),MATCH('orders '!I$1,products!$A$1:$G$1,0))</f>
        <v>Exc</v>
      </c>
      <c r="J476" t="str">
        <f>INDEX(products!$A$1:$G$49,MATCH('orders '!$D476,products!$A$1:$A$49,0),MATCH('orders '!J$1,products!$A$1:$G$1,0))</f>
        <v>M</v>
      </c>
      <c r="K476" s="6">
        <f>INDEX(products!$A$1:$G$49,MATCH('orders '!$D476,products!$A$1:$A$49,0),MATCH('orders '!K$1,products!$A$1:$G$1,0))</f>
        <v>2.5</v>
      </c>
      <c r="L476" s="6">
        <f>INDEX(products!$A$1:$G$49,MATCH('orders '!$D476,products!$A$1:$A$49,0),MATCH('orders '!L$1,products!$A$1:$G$1,0))</f>
        <v>31.624999999999996</v>
      </c>
      <c r="M476" s="6">
        <f t="shared" si="21"/>
        <v>31.624999999999996</v>
      </c>
      <c r="N476" t="str">
        <f t="shared" si="22"/>
        <v>Excelsa</v>
      </c>
      <c r="O476" t="str">
        <f t="shared" si="23"/>
        <v>Medium</v>
      </c>
      <c r="P476" s="6" t="str">
        <f>_xlfn.XLOOKUP(OrdersTable[[#This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 '!$D477,products!$A$1:$A$49,0),MATCH('orders '!I$1,products!$A$1:$G$1,0))</f>
        <v>Lib</v>
      </c>
      <c r="J477" t="str">
        <f>INDEX(products!$A$1:$G$49,MATCH('orders '!$D477,products!$A$1:$A$49,0),MATCH('orders '!J$1,products!$A$1:$G$1,0))</f>
        <v>M</v>
      </c>
      <c r="K477" s="6">
        <f>INDEX(products!$A$1:$G$49,MATCH('orders '!$D477,products!$A$1:$A$49,0),MATCH('orders '!K$1,products!$A$1:$G$1,0))</f>
        <v>0.2</v>
      </c>
      <c r="L477" s="6">
        <f>INDEX(products!$A$1:$G$49,MATCH('orders '!$D477,products!$A$1:$A$49,0),MATCH('orders '!L$1,products!$A$1:$G$1,0))</f>
        <v>4.3650000000000002</v>
      </c>
      <c r="M477" s="6">
        <f t="shared" si="21"/>
        <v>8.73</v>
      </c>
      <c r="N477" t="str">
        <f t="shared" si="22"/>
        <v>Liberia</v>
      </c>
      <c r="O477" t="str">
        <f t="shared" si="23"/>
        <v>Medium</v>
      </c>
      <c r="P477" s="6" t="str">
        <f>_xlfn.XLOOKUP(OrdersTable[[#This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 '!$D478,products!$A$1:$A$49,0),MATCH('orders '!I$1,products!$A$1:$G$1,0))</f>
        <v>Exc</v>
      </c>
      <c r="J478" t="str">
        <f>INDEX(products!$A$1:$G$49,MATCH('orders '!$D478,products!$A$1:$A$49,0),MATCH('orders '!J$1,products!$A$1:$G$1,0))</f>
        <v>L</v>
      </c>
      <c r="K478" s="6">
        <f>INDEX(products!$A$1:$G$49,MATCH('orders '!$D478,products!$A$1:$A$49,0),MATCH('orders '!K$1,products!$A$1:$G$1,0))</f>
        <v>0.2</v>
      </c>
      <c r="L478" s="6">
        <f>INDEX(products!$A$1:$G$49,MATCH('orders '!$D478,products!$A$1:$A$49,0),MATCH('orders '!L$1,products!$A$1:$G$1,0))</f>
        <v>4.4550000000000001</v>
      </c>
      <c r="M478" s="6">
        <f t="shared" si="21"/>
        <v>26.73</v>
      </c>
      <c r="N478" t="str">
        <f t="shared" si="22"/>
        <v>Excelsa</v>
      </c>
      <c r="O478" t="str">
        <f t="shared" si="23"/>
        <v>Light</v>
      </c>
      <c r="P478" s="6" t="str">
        <f>_xlfn.XLOOKUP(OrdersTable[[#This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 '!$D479,products!$A$1:$A$49,0),MATCH('orders '!I$1,products!$A$1:$G$1,0))</f>
        <v>Lib</v>
      </c>
      <c r="J479" t="str">
        <f>INDEX(products!$A$1:$G$49,MATCH('orders '!$D479,products!$A$1:$A$49,0),MATCH('orders '!J$1,products!$A$1:$G$1,0))</f>
        <v>M</v>
      </c>
      <c r="K479" s="6">
        <f>INDEX(products!$A$1:$G$49,MATCH('orders '!$D479,products!$A$1:$A$49,0),MATCH('orders '!K$1,products!$A$1:$G$1,0))</f>
        <v>0.2</v>
      </c>
      <c r="L479" s="6">
        <f>INDEX(products!$A$1:$G$49,MATCH('orders '!$D479,products!$A$1:$A$49,0),MATCH('orders '!L$1,products!$A$1:$G$1,0))</f>
        <v>4.3650000000000002</v>
      </c>
      <c r="M479" s="6">
        <f t="shared" si="21"/>
        <v>26.19</v>
      </c>
      <c r="N479" t="str">
        <f t="shared" si="22"/>
        <v>Liberia</v>
      </c>
      <c r="O479" t="str">
        <f t="shared" si="23"/>
        <v>Medium</v>
      </c>
      <c r="P479" s="6" t="str">
        <f>_xlfn.XLOOKUP(OrdersTable[[#This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 '!$D480,products!$A$1:$A$49,0),MATCH('orders '!I$1,products!$A$1:$G$1,0))</f>
        <v>Rob</v>
      </c>
      <c r="J480" t="str">
        <f>INDEX(products!$A$1:$G$49,MATCH('orders '!$D480,products!$A$1:$A$49,0),MATCH('orders '!J$1,products!$A$1:$G$1,0))</f>
        <v>D</v>
      </c>
      <c r="K480" s="6">
        <f>INDEX(products!$A$1:$G$49,MATCH('orders '!$D480,products!$A$1:$A$49,0),MATCH('orders '!K$1,products!$A$1:$G$1,0))</f>
        <v>1</v>
      </c>
      <c r="L480" s="6">
        <f>INDEX(products!$A$1:$G$49,MATCH('orders '!$D480,products!$A$1:$A$49,0),MATCH('orders '!L$1,products!$A$1:$G$1,0))</f>
        <v>8.9499999999999993</v>
      </c>
      <c r="M480" s="6">
        <f t="shared" si="21"/>
        <v>53.699999999999996</v>
      </c>
      <c r="N480" t="str">
        <f t="shared" si="22"/>
        <v>Robusta</v>
      </c>
      <c r="O480" t="str">
        <f t="shared" si="23"/>
        <v>Dark</v>
      </c>
      <c r="P480" s="6" t="str">
        <f>_xlfn.XLOOKUP(OrdersTable[[#This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 '!$D481,products!$A$1:$A$49,0),MATCH('orders '!I$1,products!$A$1:$G$1,0))</f>
        <v>Exc</v>
      </c>
      <c r="J481" t="str">
        <f>INDEX(products!$A$1:$G$49,MATCH('orders '!$D481,products!$A$1:$A$49,0),MATCH('orders '!J$1,products!$A$1:$G$1,0))</f>
        <v>M</v>
      </c>
      <c r="K481" s="6">
        <f>INDEX(products!$A$1:$G$49,MATCH('orders '!$D481,products!$A$1:$A$49,0),MATCH('orders '!K$1,products!$A$1:$G$1,0))</f>
        <v>2.5</v>
      </c>
      <c r="L481" s="6">
        <f>INDEX(products!$A$1:$G$49,MATCH('orders '!$D481,products!$A$1:$A$49,0),MATCH('orders '!L$1,products!$A$1:$G$1,0))</f>
        <v>31.624999999999996</v>
      </c>
      <c r="M481" s="6">
        <f t="shared" si="21"/>
        <v>126.49999999999999</v>
      </c>
      <c r="N481" t="str">
        <f t="shared" si="22"/>
        <v>Excelsa</v>
      </c>
      <c r="O481" t="str">
        <f t="shared" si="23"/>
        <v>Medium</v>
      </c>
      <c r="P481" s="6" t="str">
        <f>_xlfn.XLOOKUP(OrdersTable[[#This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 '!$D482,products!$A$1:$A$49,0),MATCH('orders '!I$1,products!$A$1:$G$1,0))</f>
        <v>Exc</v>
      </c>
      <c r="J482" t="str">
        <f>INDEX(products!$A$1:$G$49,MATCH('orders '!$D482,products!$A$1:$A$49,0),MATCH('orders '!J$1,products!$A$1:$G$1,0))</f>
        <v>M</v>
      </c>
      <c r="K482" s="6">
        <f>INDEX(products!$A$1:$G$49,MATCH('orders '!$D482,products!$A$1:$A$49,0),MATCH('orders '!K$1,products!$A$1:$G$1,0))</f>
        <v>0.2</v>
      </c>
      <c r="L482" s="6">
        <f>INDEX(products!$A$1:$G$49,MATCH('orders '!$D482,products!$A$1:$A$49,0),MATCH('orders '!L$1,products!$A$1:$G$1,0))</f>
        <v>4.125</v>
      </c>
      <c r="M482" s="6">
        <f t="shared" si="21"/>
        <v>4.125</v>
      </c>
      <c r="N482" t="str">
        <f t="shared" si="22"/>
        <v>Excelsa</v>
      </c>
      <c r="O482" t="str">
        <f t="shared" si="23"/>
        <v>Medium</v>
      </c>
      <c r="P482" s="6" t="str">
        <f>_xlfn.XLOOKUP(OrdersTable[[#This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 '!$D483,products!$A$1:$A$49,0),MATCH('orders '!I$1,products!$A$1:$G$1,0))</f>
        <v>Rob</v>
      </c>
      <c r="J483" t="str">
        <f>INDEX(products!$A$1:$G$49,MATCH('orders '!$D483,products!$A$1:$A$49,0),MATCH('orders '!J$1,products!$A$1:$G$1,0))</f>
        <v>L</v>
      </c>
      <c r="K483" s="6">
        <f>INDEX(products!$A$1:$G$49,MATCH('orders '!$D483,products!$A$1:$A$49,0),MATCH('orders '!K$1,products!$A$1:$G$1,0))</f>
        <v>1</v>
      </c>
      <c r="L483" s="6">
        <f>INDEX(products!$A$1:$G$49,MATCH('orders '!$D483,products!$A$1:$A$49,0),MATCH('orders '!L$1,products!$A$1:$G$1,0))</f>
        <v>11.95</v>
      </c>
      <c r="M483" s="6">
        <f t="shared" si="21"/>
        <v>23.9</v>
      </c>
      <c r="N483" t="str">
        <f t="shared" si="22"/>
        <v>Robusta</v>
      </c>
      <c r="O483" t="str">
        <f t="shared" si="23"/>
        <v>Light</v>
      </c>
      <c r="P483" s="6" t="str">
        <f>_xlfn.XLOOKUP(OrdersTable[[#This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 '!$D484,products!$A$1:$A$49,0),MATCH('orders '!I$1,products!$A$1:$G$1,0))</f>
        <v>Exc</v>
      </c>
      <c r="J484" t="str">
        <f>INDEX(products!$A$1:$G$49,MATCH('orders '!$D484,products!$A$1:$A$49,0),MATCH('orders '!J$1,products!$A$1:$G$1,0))</f>
        <v>D</v>
      </c>
      <c r="K484" s="6">
        <f>INDEX(products!$A$1:$G$49,MATCH('orders '!$D484,products!$A$1:$A$49,0),MATCH('orders '!K$1,products!$A$1:$G$1,0))</f>
        <v>2.5</v>
      </c>
      <c r="L484" s="6">
        <f>INDEX(products!$A$1:$G$49,MATCH('orders '!$D484,products!$A$1:$A$49,0),MATCH('orders '!L$1,products!$A$1:$G$1,0))</f>
        <v>27.945</v>
      </c>
      <c r="M484" s="6">
        <f t="shared" si="21"/>
        <v>139.72499999999999</v>
      </c>
      <c r="N484" t="str">
        <f t="shared" si="22"/>
        <v>Excelsa</v>
      </c>
      <c r="O484" t="str">
        <f t="shared" si="23"/>
        <v>Dark</v>
      </c>
      <c r="P484" s="6" t="str">
        <f>_xlfn.XLOOKUP(OrdersTable[[#This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 '!$D485,products!$A$1:$A$49,0),MATCH('orders '!I$1,products!$A$1:$G$1,0))</f>
        <v>Lib</v>
      </c>
      <c r="J485" t="str">
        <f>INDEX(products!$A$1:$G$49,MATCH('orders '!$D485,products!$A$1:$A$49,0),MATCH('orders '!J$1,products!$A$1:$G$1,0))</f>
        <v>D</v>
      </c>
      <c r="K485" s="6">
        <f>INDEX(products!$A$1:$G$49,MATCH('orders '!$D485,products!$A$1:$A$49,0),MATCH('orders '!K$1,products!$A$1:$G$1,0))</f>
        <v>2.5</v>
      </c>
      <c r="L485" s="6">
        <f>INDEX(products!$A$1:$G$49,MATCH('orders '!$D485,products!$A$1:$A$49,0),MATCH('orders '!L$1,products!$A$1:$G$1,0))</f>
        <v>29.784999999999997</v>
      </c>
      <c r="M485" s="6">
        <f t="shared" si="21"/>
        <v>59.569999999999993</v>
      </c>
      <c r="N485" t="str">
        <f t="shared" si="22"/>
        <v>Liberia</v>
      </c>
      <c r="O485" t="str">
        <f t="shared" si="23"/>
        <v>Dark</v>
      </c>
      <c r="P485" s="6" t="str">
        <f>_xlfn.XLOOKUP(OrdersTable[[#This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 '!$D486,products!$A$1:$A$49,0),MATCH('orders '!I$1,products!$A$1:$G$1,0))</f>
        <v>Lib</v>
      </c>
      <c r="J486" t="str">
        <f>INDEX(products!$A$1:$G$49,MATCH('orders '!$D486,products!$A$1:$A$49,0),MATCH('orders '!J$1,products!$A$1:$G$1,0))</f>
        <v>L</v>
      </c>
      <c r="K486" s="6">
        <f>INDEX(products!$A$1:$G$49,MATCH('orders '!$D486,products!$A$1:$A$49,0),MATCH('orders '!K$1,products!$A$1:$G$1,0))</f>
        <v>0.5</v>
      </c>
      <c r="L486" s="6">
        <f>INDEX(products!$A$1:$G$49,MATCH('orders '!$D486,products!$A$1:$A$49,0),MATCH('orders '!L$1,products!$A$1:$G$1,0))</f>
        <v>9.51</v>
      </c>
      <c r="M486" s="6">
        <f t="shared" si="21"/>
        <v>57.06</v>
      </c>
      <c r="N486" t="str">
        <f t="shared" si="22"/>
        <v>Liberia</v>
      </c>
      <c r="O486" t="str">
        <f t="shared" si="23"/>
        <v>Light</v>
      </c>
      <c r="P486" s="6" t="str">
        <f>_xlfn.XLOOKUP(OrdersTable[[#This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 '!$D487,products!$A$1:$A$49,0),MATCH('orders '!I$1,products!$A$1:$G$1,0))</f>
        <v>Rob</v>
      </c>
      <c r="J487" t="str">
        <f>INDEX(products!$A$1:$G$49,MATCH('orders '!$D487,products!$A$1:$A$49,0),MATCH('orders '!J$1,products!$A$1:$G$1,0))</f>
        <v>L</v>
      </c>
      <c r="K487" s="6">
        <f>INDEX(products!$A$1:$G$49,MATCH('orders '!$D487,products!$A$1:$A$49,0),MATCH('orders '!K$1,products!$A$1:$G$1,0))</f>
        <v>0.2</v>
      </c>
      <c r="L487" s="6">
        <f>INDEX(products!$A$1:$G$49,MATCH('orders '!$D487,products!$A$1:$A$49,0),MATCH('orders '!L$1,products!$A$1:$G$1,0))</f>
        <v>3.5849999999999995</v>
      </c>
      <c r="M487" s="6">
        <f t="shared" si="21"/>
        <v>21.509999999999998</v>
      </c>
      <c r="N487" t="str">
        <f t="shared" si="22"/>
        <v>Robusta</v>
      </c>
      <c r="O487" t="str">
        <f t="shared" si="23"/>
        <v>Light</v>
      </c>
      <c r="P487" s="6" t="str">
        <f>_xlfn.XLOOKUP(OrdersTable[[#This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 '!$D488,products!$A$1:$A$49,0),MATCH('orders '!I$1,products!$A$1:$G$1,0))</f>
        <v>Lib</v>
      </c>
      <c r="J488" t="str">
        <f>INDEX(products!$A$1:$G$49,MATCH('orders '!$D488,products!$A$1:$A$49,0),MATCH('orders '!J$1,products!$A$1:$G$1,0))</f>
        <v>M</v>
      </c>
      <c r="K488" s="6">
        <f>INDEX(products!$A$1:$G$49,MATCH('orders '!$D488,products!$A$1:$A$49,0),MATCH('orders '!K$1,products!$A$1:$G$1,0))</f>
        <v>0.5</v>
      </c>
      <c r="L488" s="6">
        <f>INDEX(products!$A$1:$G$49,MATCH('orders '!$D488,products!$A$1:$A$49,0),MATCH('orders '!L$1,products!$A$1:$G$1,0))</f>
        <v>8.73</v>
      </c>
      <c r="M488" s="6">
        <f t="shared" si="21"/>
        <v>52.38</v>
      </c>
      <c r="N488" t="str">
        <f t="shared" si="22"/>
        <v>Liberia</v>
      </c>
      <c r="O488" t="str">
        <f t="shared" si="23"/>
        <v>Medium</v>
      </c>
      <c r="P488" s="6" t="str">
        <f>_xlfn.XLOOKUP(OrdersTable[[#This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 '!$D489,products!$A$1:$A$49,0),MATCH('orders '!I$1,products!$A$1:$G$1,0))</f>
        <v>Exc</v>
      </c>
      <c r="J489" t="str">
        <f>INDEX(products!$A$1:$G$49,MATCH('orders '!$D489,products!$A$1:$A$49,0),MATCH('orders '!J$1,products!$A$1:$G$1,0))</f>
        <v>D</v>
      </c>
      <c r="K489" s="6">
        <f>INDEX(products!$A$1:$G$49,MATCH('orders '!$D489,products!$A$1:$A$49,0),MATCH('orders '!K$1,products!$A$1:$G$1,0))</f>
        <v>1</v>
      </c>
      <c r="L489" s="6">
        <f>INDEX(products!$A$1:$G$49,MATCH('orders '!$D489,products!$A$1:$A$49,0),MATCH('orders '!L$1,products!$A$1:$G$1,0))</f>
        <v>12.15</v>
      </c>
      <c r="M489" s="6">
        <f t="shared" si="21"/>
        <v>72.900000000000006</v>
      </c>
      <c r="N489" t="str">
        <f t="shared" si="22"/>
        <v>Excelsa</v>
      </c>
      <c r="O489" t="str">
        <f t="shared" si="23"/>
        <v>Dark</v>
      </c>
      <c r="P489" s="6" t="str">
        <f>_xlfn.XLOOKUP(OrdersTable[[#This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 '!$D490,products!$A$1:$A$49,0),MATCH('orders '!I$1,products!$A$1:$G$1,0))</f>
        <v>Rob</v>
      </c>
      <c r="J490" t="str">
        <f>INDEX(products!$A$1:$G$49,MATCH('orders '!$D490,products!$A$1:$A$49,0),MATCH('orders '!J$1,products!$A$1:$G$1,0))</f>
        <v>M</v>
      </c>
      <c r="K490" s="6">
        <f>INDEX(products!$A$1:$G$49,MATCH('orders '!$D490,products!$A$1:$A$49,0),MATCH('orders '!K$1,products!$A$1:$G$1,0))</f>
        <v>0.2</v>
      </c>
      <c r="L490" s="6">
        <f>INDEX(products!$A$1:$G$49,MATCH('orders '!$D490,products!$A$1:$A$49,0),MATCH('orders '!L$1,products!$A$1:$G$1,0))</f>
        <v>2.9849999999999999</v>
      </c>
      <c r="M490" s="6">
        <f t="shared" si="21"/>
        <v>14.924999999999999</v>
      </c>
      <c r="N490" t="str">
        <f t="shared" si="22"/>
        <v>Robusta</v>
      </c>
      <c r="O490" t="str">
        <f t="shared" si="23"/>
        <v>Medium</v>
      </c>
      <c r="P490" s="6" t="str">
        <f>_xlfn.XLOOKUP(OrdersTable[[#This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 '!$D491,products!$A$1:$A$49,0),MATCH('orders '!I$1,products!$A$1:$G$1,0))</f>
        <v>Lib</v>
      </c>
      <c r="J491" t="str">
        <f>INDEX(products!$A$1:$G$49,MATCH('orders '!$D491,products!$A$1:$A$49,0),MATCH('orders '!J$1,products!$A$1:$G$1,0))</f>
        <v>L</v>
      </c>
      <c r="K491" s="6">
        <f>INDEX(products!$A$1:$G$49,MATCH('orders '!$D491,products!$A$1:$A$49,0),MATCH('orders '!K$1,products!$A$1:$G$1,0))</f>
        <v>1</v>
      </c>
      <c r="L491" s="6">
        <f>INDEX(products!$A$1:$G$49,MATCH('orders '!$D491,products!$A$1:$A$49,0),MATCH('orders '!L$1,products!$A$1:$G$1,0))</f>
        <v>15.85</v>
      </c>
      <c r="M491" s="6">
        <f t="shared" si="21"/>
        <v>95.1</v>
      </c>
      <c r="N491" t="str">
        <f t="shared" si="22"/>
        <v>Liberia</v>
      </c>
      <c r="O491" t="str">
        <f t="shared" si="23"/>
        <v>Light</v>
      </c>
      <c r="P491" s="6" t="str">
        <f>_xlfn.XLOOKUP(OrdersTable[[#This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 '!$D492,products!$A$1:$A$49,0),MATCH('orders '!I$1,products!$A$1:$G$1,0))</f>
        <v>Lib</v>
      </c>
      <c r="J492" t="str">
        <f>INDEX(products!$A$1:$G$49,MATCH('orders '!$D492,products!$A$1:$A$49,0),MATCH('orders '!J$1,products!$A$1:$G$1,0))</f>
        <v>D</v>
      </c>
      <c r="K492" s="6">
        <f>INDEX(products!$A$1:$G$49,MATCH('orders '!$D492,products!$A$1:$A$49,0),MATCH('orders '!K$1,products!$A$1:$G$1,0))</f>
        <v>0.5</v>
      </c>
      <c r="L492" s="6">
        <f>INDEX(products!$A$1:$G$49,MATCH('orders '!$D492,products!$A$1:$A$49,0),MATCH('orders '!L$1,products!$A$1:$G$1,0))</f>
        <v>7.77</v>
      </c>
      <c r="M492" s="6">
        <f t="shared" si="21"/>
        <v>15.54</v>
      </c>
      <c r="N492" t="str">
        <f t="shared" si="22"/>
        <v>Liberia</v>
      </c>
      <c r="O492" t="str">
        <f t="shared" si="23"/>
        <v>Dark</v>
      </c>
      <c r="P492" s="6" t="str">
        <f>_xlfn.XLOOKUP(OrdersTable[[#This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 '!$D493,products!$A$1:$A$49,0),MATCH('orders '!I$1,products!$A$1:$G$1,0))</f>
        <v>Lib</v>
      </c>
      <c r="J493" t="str">
        <f>INDEX(products!$A$1:$G$49,MATCH('orders '!$D493,products!$A$1:$A$49,0),MATCH('orders '!J$1,products!$A$1:$G$1,0))</f>
        <v>D</v>
      </c>
      <c r="K493" s="6">
        <f>INDEX(products!$A$1:$G$49,MATCH('orders '!$D493,products!$A$1:$A$49,0),MATCH('orders '!K$1,products!$A$1:$G$1,0))</f>
        <v>0.2</v>
      </c>
      <c r="L493" s="6">
        <f>INDEX(products!$A$1:$G$49,MATCH('orders '!$D493,products!$A$1:$A$49,0),MATCH('orders '!L$1,products!$A$1:$G$1,0))</f>
        <v>3.8849999999999998</v>
      </c>
      <c r="M493" s="6">
        <f t="shared" si="21"/>
        <v>23.31</v>
      </c>
      <c r="N493" t="str">
        <f t="shared" si="22"/>
        <v>Liberia</v>
      </c>
      <c r="O493" t="str">
        <f t="shared" si="23"/>
        <v>Dark</v>
      </c>
      <c r="P493" s="6" t="str">
        <f>_xlfn.XLOOKUP(OrdersTable[[#This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 '!$D494,products!$A$1:$A$49,0),MATCH('orders '!I$1,products!$A$1:$G$1,0))</f>
        <v>Exc</v>
      </c>
      <c r="J494" t="str">
        <f>INDEX(products!$A$1:$G$49,MATCH('orders '!$D494,products!$A$1:$A$49,0),MATCH('orders '!J$1,products!$A$1:$G$1,0))</f>
        <v>M</v>
      </c>
      <c r="K494" s="6">
        <f>INDEX(products!$A$1:$G$49,MATCH('orders '!$D494,products!$A$1:$A$49,0),MATCH('orders '!K$1,products!$A$1:$G$1,0))</f>
        <v>0.2</v>
      </c>
      <c r="L494" s="6">
        <f>INDEX(products!$A$1:$G$49,MATCH('orders '!$D494,products!$A$1:$A$49,0),MATCH('orders '!L$1,products!$A$1:$G$1,0))</f>
        <v>4.125</v>
      </c>
      <c r="M494" s="6">
        <f t="shared" si="21"/>
        <v>4.125</v>
      </c>
      <c r="N494" t="str">
        <f t="shared" si="22"/>
        <v>Excelsa</v>
      </c>
      <c r="O494" t="str">
        <f t="shared" si="23"/>
        <v>Medium</v>
      </c>
      <c r="P494" s="6" t="str">
        <f>_xlfn.XLOOKUP(OrdersTable[[#This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 '!$D495,products!$A$1:$A$49,0),MATCH('orders '!I$1,products!$A$1:$G$1,0))</f>
        <v>Rob</v>
      </c>
      <c r="J495" t="str">
        <f>INDEX(products!$A$1:$G$49,MATCH('orders '!$D495,products!$A$1:$A$49,0),MATCH('orders '!J$1,products!$A$1:$G$1,0))</f>
        <v>M</v>
      </c>
      <c r="K495" s="6">
        <f>INDEX(products!$A$1:$G$49,MATCH('orders '!$D495,products!$A$1:$A$49,0),MATCH('orders '!K$1,products!$A$1:$G$1,0))</f>
        <v>0.5</v>
      </c>
      <c r="L495" s="6">
        <f>INDEX(products!$A$1:$G$49,MATCH('orders '!$D495,products!$A$1:$A$49,0),MATCH('orders '!L$1,products!$A$1:$G$1,0))</f>
        <v>5.97</v>
      </c>
      <c r="M495" s="6">
        <f t="shared" si="21"/>
        <v>35.82</v>
      </c>
      <c r="N495" t="str">
        <f t="shared" si="22"/>
        <v>Robusta</v>
      </c>
      <c r="O495" t="str">
        <f t="shared" si="23"/>
        <v>Medium</v>
      </c>
      <c r="P495" s="6" t="str">
        <f>_xlfn.XLOOKUP(OrdersTable[[#This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 '!$D496,products!$A$1:$A$49,0),MATCH('orders '!I$1,products!$A$1:$G$1,0))</f>
        <v>Lib</v>
      </c>
      <c r="J496" t="str">
        <f>INDEX(products!$A$1:$G$49,MATCH('orders '!$D496,products!$A$1:$A$49,0),MATCH('orders '!J$1,products!$A$1:$G$1,0))</f>
        <v>L</v>
      </c>
      <c r="K496" s="6">
        <f>INDEX(products!$A$1:$G$49,MATCH('orders '!$D496,products!$A$1:$A$49,0),MATCH('orders '!K$1,products!$A$1:$G$1,0))</f>
        <v>1</v>
      </c>
      <c r="L496" s="6">
        <f>INDEX(products!$A$1:$G$49,MATCH('orders '!$D496,products!$A$1:$A$49,0),MATCH('orders '!L$1,products!$A$1:$G$1,0))</f>
        <v>15.85</v>
      </c>
      <c r="M496" s="6">
        <f t="shared" si="21"/>
        <v>31.7</v>
      </c>
      <c r="N496" t="str">
        <f t="shared" si="22"/>
        <v>Liberia</v>
      </c>
      <c r="O496" t="str">
        <f t="shared" si="23"/>
        <v>Light</v>
      </c>
      <c r="P496" s="6" t="str">
        <f>_xlfn.XLOOKUP(OrdersTable[[#This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 '!$D497,products!$A$1:$A$49,0),MATCH('orders '!I$1,products!$A$1:$G$1,0))</f>
        <v>Lib</v>
      </c>
      <c r="J497" t="str">
        <f>INDEX(products!$A$1:$G$49,MATCH('orders '!$D497,products!$A$1:$A$49,0),MATCH('orders '!J$1,products!$A$1:$G$1,0))</f>
        <v>L</v>
      </c>
      <c r="K497" s="6">
        <f>INDEX(products!$A$1:$G$49,MATCH('orders '!$D497,products!$A$1:$A$49,0),MATCH('orders '!K$1,products!$A$1:$G$1,0))</f>
        <v>1</v>
      </c>
      <c r="L497" s="6">
        <f>INDEX(products!$A$1:$G$49,MATCH('orders '!$D497,products!$A$1:$A$49,0),MATCH('orders '!L$1,products!$A$1:$G$1,0))</f>
        <v>15.85</v>
      </c>
      <c r="M497" s="6">
        <f t="shared" si="21"/>
        <v>79.25</v>
      </c>
      <c r="N497" t="str">
        <f t="shared" si="22"/>
        <v>Liberia</v>
      </c>
      <c r="O497" t="str">
        <f t="shared" si="23"/>
        <v>Light</v>
      </c>
      <c r="P497" s="6" t="str">
        <f>_xlfn.XLOOKUP(OrdersTable[[#This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 '!$D498,products!$A$1:$A$49,0),MATCH('orders '!I$1,products!$A$1:$G$1,0))</f>
        <v>Exc</v>
      </c>
      <c r="J498" t="str">
        <f>INDEX(products!$A$1:$G$49,MATCH('orders '!$D498,products!$A$1:$A$49,0),MATCH('orders '!J$1,products!$A$1:$G$1,0))</f>
        <v>D</v>
      </c>
      <c r="K498" s="6">
        <f>INDEX(products!$A$1:$G$49,MATCH('orders '!$D498,products!$A$1:$A$49,0),MATCH('orders '!K$1,products!$A$1:$G$1,0))</f>
        <v>0.2</v>
      </c>
      <c r="L498" s="6">
        <f>INDEX(products!$A$1:$G$49,MATCH('orders '!$D498,products!$A$1:$A$49,0),MATCH('orders '!L$1,products!$A$1:$G$1,0))</f>
        <v>3.645</v>
      </c>
      <c r="M498" s="6">
        <f t="shared" si="21"/>
        <v>10.935</v>
      </c>
      <c r="N498" t="str">
        <f t="shared" si="22"/>
        <v>Excelsa</v>
      </c>
      <c r="O498" t="str">
        <f t="shared" si="23"/>
        <v>Dark</v>
      </c>
      <c r="P498" s="6" t="str">
        <f>_xlfn.XLOOKUP(OrdersTable[[#This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 '!$D499,products!$A$1:$A$49,0),MATCH('orders '!I$1,products!$A$1:$G$1,0))</f>
        <v>Ara</v>
      </c>
      <c r="J499" t="str">
        <f>INDEX(products!$A$1:$G$49,MATCH('orders '!$D499,products!$A$1:$A$49,0),MATCH('orders '!J$1,products!$A$1:$G$1,0))</f>
        <v>D</v>
      </c>
      <c r="K499" s="6">
        <f>INDEX(products!$A$1:$G$49,MATCH('orders '!$D499,products!$A$1:$A$49,0),MATCH('orders '!K$1,products!$A$1:$G$1,0))</f>
        <v>1</v>
      </c>
      <c r="L499" s="6">
        <f>INDEX(products!$A$1:$G$49,MATCH('orders '!$D499,products!$A$1:$A$49,0),MATCH('orders '!L$1,products!$A$1:$G$1,0))</f>
        <v>9.9499999999999993</v>
      </c>
      <c r="M499" s="6">
        <f t="shared" si="21"/>
        <v>39.799999999999997</v>
      </c>
      <c r="N499" t="str">
        <f t="shared" si="22"/>
        <v>Arabica</v>
      </c>
      <c r="O499" t="str">
        <f t="shared" si="23"/>
        <v>Dark</v>
      </c>
      <c r="P499" s="6" t="str">
        <f>_xlfn.XLOOKUP(OrdersTable[[#This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 '!$D500,products!$A$1:$A$49,0),MATCH('orders '!I$1,products!$A$1:$G$1,0))</f>
        <v>Rob</v>
      </c>
      <c r="J500" t="str">
        <f>INDEX(products!$A$1:$G$49,MATCH('orders '!$D500,products!$A$1:$A$49,0),MATCH('orders '!J$1,products!$A$1:$G$1,0))</f>
        <v>M</v>
      </c>
      <c r="K500" s="6">
        <f>INDEX(products!$A$1:$G$49,MATCH('orders '!$D500,products!$A$1:$A$49,0),MATCH('orders '!K$1,products!$A$1:$G$1,0))</f>
        <v>1</v>
      </c>
      <c r="L500" s="6">
        <f>INDEX(products!$A$1:$G$49,MATCH('orders '!$D500,products!$A$1:$A$49,0),MATCH('orders '!L$1,products!$A$1:$G$1,0))</f>
        <v>9.9499999999999993</v>
      </c>
      <c r="M500" s="6">
        <f t="shared" si="21"/>
        <v>49.75</v>
      </c>
      <c r="N500" t="str">
        <f t="shared" si="22"/>
        <v>Robusta</v>
      </c>
      <c r="O500" t="str">
        <f t="shared" si="23"/>
        <v>Medium</v>
      </c>
      <c r="P500" s="6" t="str">
        <f>_xlfn.XLOOKUP(OrdersTable[[#This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 '!$D501,products!$A$1:$A$49,0),MATCH('orders '!I$1,products!$A$1:$G$1,0))</f>
        <v>Rob</v>
      </c>
      <c r="J501" t="str">
        <f>INDEX(products!$A$1:$G$49,MATCH('orders '!$D501,products!$A$1:$A$49,0),MATCH('orders '!J$1,products!$A$1:$G$1,0))</f>
        <v>D</v>
      </c>
      <c r="K501" s="6">
        <f>INDEX(products!$A$1:$G$49,MATCH('orders '!$D501,products!$A$1:$A$49,0),MATCH('orders '!K$1,products!$A$1:$G$1,0))</f>
        <v>0.2</v>
      </c>
      <c r="L501" s="6">
        <f>INDEX(products!$A$1:$G$49,MATCH('orders '!$D501,products!$A$1:$A$49,0),MATCH('orders '!L$1,products!$A$1:$G$1,0))</f>
        <v>2.6849999999999996</v>
      </c>
      <c r="M501" s="6">
        <f t="shared" si="21"/>
        <v>8.0549999999999997</v>
      </c>
      <c r="N501" t="str">
        <f t="shared" si="22"/>
        <v>Robusta</v>
      </c>
      <c r="O501" t="str">
        <f t="shared" si="23"/>
        <v>Dark</v>
      </c>
      <c r="P501" s="6" t="str">
        <f>_xlfn.XLOOKUP(OrdersTable[[#This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 '!$D502,products!$A$1:$A$49,0),MATCH('orders '!I$1,products!$A$1:$G$1,0))</f>
        <v>Rob</v>
      </c>
      <c r="J502" t="str">
        <f>INDEX(products!$A$1:$G$49,MATCH('orders '!$D502,products!$A$1:$A$49,0),MATCH('orders '!J$1,products!$A$1:$G$1,0))</f>
        <v>L</v>
      </c>
      <c r="K502" s="6">
        <f>INDEX(products!$A$1:$G$49,MATCH('orders '!$D502,products!$A$1:$A$49,0),MATCH('orders '!K$1,products!$A$1:$G$1,0))</f>
        <v>1</v>
      </c>
      <c r="L502" s="6">
        <f>INDEX(products!$A$1:$G$49,MATCH('orders '!$D502,products!$A$1:$A$49,0),MATCH('orders '!L$1,products!$A$1:$G$1,0))</f>
        <v>11.95</v>
      </c>
      <c r="M502" s="6">
        <f t="shared" si="21"/>
        <v>47.8</v>
      </c>
      <c r="N502" t="str">
        <f t="shared" si="22"/>
        <v>Robusta</v>
      </c>
      <c r="O502" t="str">
        <f t="shared" si="23"/>
        <v>Light</v>
      </c>
      <c r="P502" s="6" t="str">
        <f>_xlfn.XLOOKUP(OrdersTable[[#This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 '!$D503,products!$A$1:$A$49,0),MATCH('orders '!I$1,products!$A$1:$G$1,0))</f>
        <v>Rob</v>
      </c>
      <c r="J503" t="str">
        <f>INDEX(products!$A$1:$G$49,MATCH('orders '!$D503,products!$A$1:$A$49,0),MATCH('orders '!J$1,products!$A$1:$G$1,0))</f>
        <v>M</v>
      </c>
      <c r="K503" s="6">
        <f>INDEX(products!$A$1:$G$49,MATCH('orders '!$D503,products!$A$1:$A$49,0),MATCH('orders '!K$1,products!$A$1:$G$1,0))</f>
        <v>0.2</v>
      </c>
      <c r="L503" s="6">
        <f>INDEX(products!$A$1:$G$49,MATCH('orders '!$D503,products!$A$1:$A$49,0),MATCH('orders '!L$1,products!$A$1:$G$1,0))</f>
        <v>2.9849999999999999</v>
      </c>
      <c r="M503" s="6">
        <f t="shared" si="21"/>
        <v>11.94</v>
      </c>
      <c r="N503" t="str">
        <f t="shared" si="22"/>
        <v>Robusta</v>
      </c>
      <c r="O503" t="str">
        <f t="shared" si="23"/>
        <v>Medium</v>
      </c>
      <c r="P503" s="6" t="str">
        <f>_xlfn.XLOOKUP(OrdersTable[[#This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 '!$D504,products!$A$1:$A$49,0),MATCH('orders '!I$1,products!$A$1:$G$1,0))</f>
        <v>Exc</v>
      </c>
      <c r="J504" t="str">
        <f>INDEX(products!$A$1:$G$49,MATCH('orders '!$D504,products!$A$1:$A$49,0),MATCH('orders '!J$1,products!$A$1:$G$1,0))</f>
        <v>M</v>
      </c>
      <c r="K504" s="6">
        <f>INDEX(products!$A$1:$G$49,MATCH('orders '!$D504,products!$A$1:$A$49,0),MATCH('orders '!K$1,products!$A$1:$G$1,0))</f>
        <v>0.2</v>
      </c>
      <c r="L504" s="6">
        <f>INDEX(products!$A$1:$G$49,MATCH('orders '!$D504,products!$A$1:$A$49,0),MATCH('orders '!L$1,products!$A$1:$G$1,0))</f>
        <v>4.125</v>
      </c>
      <c r="M504" s="6">
        <f t="shared" si="21"/>
        <v>16.5</v>
      </c>
      <c r="N504" t="str">
        <f t="shared" si="22"/>
        <v>Excelsa</v>
      </c>
      <c r="O504" t="str">
        <f t="shared" si="23"/>
        <v>Medium</v>
      </c>
      <c r="P504" s="6" t="str">
        <f>_xlfn.XLOOKUP(OrdersTable[[#This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 '!$D505,products!$A$1:$A$49,0),MATCH('orders '!I$1,products!$A$1:$G$1,0))</f>
        <v>Lib</v>
      </c>
      <c r="J505" t="str">
        <f>INDEX(products!$A$1:$G$49,MATCH('orders '!$D505,products!$A$1:$A$49,0),MATCH('orders '!J$1,products!$A$1:$G$1,0))</f>
        <v>D</v>
      </c>
      <c r="K505" s="6">
        <f>INDEX(products!$A$1:$G$49,MATCH('orders '!$D505,products!$A$1:$A$49,0),MATCH('orders '!K$1,products!$A$1:$G$1,0))</f>
        <v>1</v>
      </c>
      <c r="L505" s="6">
        <f>INDEX(products!$A$1:$G$49,MATCH('orders '!$D505,products!$A$1:$A$49,0),MATCH('orders '!L$1,products!$A$1:$G$1,0))</f>
        <v>12.95</v>
      </c>
      <c r="M505" s="6">
        <f t="shared" si="21"/>
        <v>51.8</v>
      </c>
      <c r="N505" t="str">
        <f t="shared" si="22"/>
        <v>Liberia</v>
      </c>
      <c r="O505" t="str">
        <f t="shared" si="23"/>
        <v>Dark</v>
      </c>
      <c r="P505" s="6" t="str">
        <f>_xlfn.XLOOKUP(OrdersTable[[#This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 '!$D506,products!$A$1:$A$49,0),MATCH('orders '!I$1,products!$A$1:$G$1,0))</f>
        <v>Lib</v>
      </c>
      <c r="J506" t="str">
        <f>INDEX(products!$A$1:$G$49,MATCH('orders '!$D506,products!$A$1:$A$49,0),MATCH('orders '!J$1,products!$A$1:$G$1,0))</f>
        <v>L</v>
      </c>
      <c r="K506" s="6">
        <f>INDEX(products!$A$1:$G$49,MATCH('orders '!$D506,products!$A$1:$A$49,0),MATCH('orders '!K$1,products!$A$1:$G$1,0))</f>
        <v>0.2</v>
      </c>
      <c r="L506" s="6">
        <f>INDEX(products!$A$1:$G$49,MATCH('orders '!$D506,products!$A$1:$A$49,0),MATCH('orders '!L$1,products!$A$1:$G$1,0))</f>
        <v>4.7549999999999999</v>
      </c>
      <c r="M506" s="6">
        <f t="shared" si="21"/>
        <v>14.265000000000001</v>
      </c>
      <c r="N506" t="str">
        <f t="shared" si="22"/>
        <v>Liberia</v>
      </c>
      <c r="O506" t="str">
        <f t="shared" si="23"/>
        <v>Light</v>
      </c>
      <c r="P506" s="6" t="str">
        <f>_xlfn.XLOOKUP(OrdersTable[[#This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 '!$D507,products!$A$1:$A$49,0),MATCH('orders '!I$1,products!$A$1:$G$1,0))</f>
        <v>Lib</v>
      </c>
      <c r="J507" t="str">
        <f>INDEX(products!$A$1:$G$49,MATCH('orders '!$D507,products!$A$1:$A$49,0),MATCH('orders '!J$1,products!$A$1:$G$1,0))</f>
        <v>M</v>
      </c>
      <c r="K507" s="6">
        <f>INDEX(products!$A$1:$G$49,MATCH('orders '!$D507,products!$A$1:$A$49,0),MATCH('orders '!K$1,products!$A$1:$G$1,0))</f>
        <v>0.2</v>
      </c>
      <c r="L507" s="6">
        <f>INDEX(products!$A$1:$G$49,MATCH('orders '!$D507,products!$A$1:$A$49,0),MATCH('orders '!L$1,products!$A$1:$G$1,0))</f>
        <v>4.3650000000000002</v>
      </c>
      <c r="M507" s="6">
        <f t="shared" si="21"/>
        <v>26.19</v>
      </c>
      <c r="N507" t="str">
        <f t="shared" si="22"/>
        <v>Liberia</v>
      </c>
      <c r="O507" t="str">
        <f t="shared" si="23"/>
        <v>Medium</v>
      </c>
      <c r="P507" s="6" t="str">
        <f>_xlfn.XLOOKUP(OrdersTable[[#This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 '!$D508,products!$A$1:$A$49,0),MATCH('orders '!I$1,products!$A$1:$G$1,0))</f>
        <v>Ara</v>
      </c>
      <c r="J508" t="str">
        <f>INDEX(products!$A$1:$G$49,MATCH('orders '!$D508,products!$A$1:$A$49,0),MATCH('orders '!J$1,products!$A$1:$G$1,0))</f>
        <v>L</v>
      </c>
      <c r="K508" s="6">
        <f>INDEX(products!$A$1:$G$49,MATCH('orders '!$D508,products!$A$1:$A$49,0),MATCH('orders '!K$1,products!$A$1:$G$1,0))</f>
        <v>1</v>
      </c>
      <c r="L508" s="6">
        <f>INDEX(products!$A$1:$G$49,MATCH('orders '!$D508,products!$A$1:$A$49,0),MATCH('orders '!L$1,products!$A$1:$G$1,0))</f>
        <v>12.95</v>
      </c>
      <c r="M508" s="6">
        <f t="shared" si="21"/>
        <v>25.9</v>
      </c>
      <c r="N508" t="str">
        <f t="shared" si="22"/>
        <v>Arabica</v>
      </c>
      <c r="O508" t="str">
        <f t="shared" si="23"/>
        <v>Light</v>
      </c>
      <c r="P508" s="6" t="str">
        <f>_xlfn.XLOOKUP(OrdersTable[[#This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 '!$D509,products!$A$1:$A$49,0),MATCH('orders '!I$1,products!$A$1:$G$1,0))</f>
        <v>Ara</v>
      </c>
      <c r="J509" t="str">
        <f>INDEX(products!$A$1:$G$49,MATCH('orders '!$D509,products!$A$1:$A$49,0),MATCH('orders '!J$1,products!$A$1:$G$1,0))</f>
        <v>L</v>
      </c>
      <c r="K509" s="6">
        <f>INDEX(products!$A$1:$G$49,MATCH('orders '!$D509,products!$A$1:$A$49,0),MATCH('orders '!K$1,products!$A$1:$G$1,0))</f>
        <v>2.5</v>
      </c>
      <c r="L509" s="6">
        <f>INDEX(products!$A$1:$G$49,MATCH('orders '!$D509,products!$A$1:$A$49,0),MATCH('orders '!L$1,products!$A$1:$G$1,0))</f>
        <v>29.784999999999997</v>
      </c>
      <c r="M509" s="6">
        <f t="shared" si="21"/>
        <v>89.35499999999999</v>
      </c>
      <c r="N509" t="str">
        <f t="shared" si="22"/>
        <v>Arabica</v>
      </c>
      <c r="O509" t="str">
        <f t="shared" si="23"/>
        <v>Light</v>
      </c>
      <c r="P509" s="6" t="str">
        <f>_xlfn.XLOOKUP(OrdersTable[[#This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 '!$D510,products!$A$1:$A$49,0),MATCH('orders '!I$1,products!$A$1:$G$1,0))</f>
        <v>Lib</v>
      </c>
      <c r="J510" t="str">
        <f>INDEX(products!$A$1:$G$49,MATCH('orders '!$D510,products!$A$1:$A$49,0),MATCH('orders '!J$1,products!$A$1:$G$1,0))</f>
        <v>D</v>
      </c>
      <c r="K510" s="6">
        <f>INDEX(products!$A$1:$G$49,MATCH('orders '!$D510,products!$A$1:$A$49,0),MATCH('orders '!K$1,products!$A$1:$G$1,0))</f>
        <v>0.5</v>
      </c>
      <c r="L510" s="6">
        <f>INDEX(products!$A$1:$G$49,MATCH('orders '!$D510,products!$A$1:$A$49,0),MATCH('orders '!L$1,products!$A$1:$G$1,0))</f>
        <v>7.77</v>
      </c>
      <c r="M510" s="6">
        <f t="shared" si="21"/>
        <v>46.62</v>
      </c>
      <c r="N510" t="str">
        <f t="shared" si="22"/>
        <v>Liberia</v>
      </c>
      <c r="O510" t="str">
        <f t="shared" si="23"/>
        <v>Dark</v>
      </c>
      <c r="P510" s="6" t="str">
        <f>_xlfn.XLOOKUP(OrdersTable[[#This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 '!$D511,products!$A$1:$A$49,0),MATCH('orders '!I$1,products!$A$1:$G$1,0))</f>
        <v>Ara</v>
      </c>
      <c r="J511" t="str">
        <f>INDEX(products!$A$1:$G$49,MATCH('orders '!$D511,products!$A$1:$A$49,0),MATCH('orders '!J$1,products!$A$1:$G$1,0))</f>
        <v>D</v>
      </c>
      <c r="K511" s="6">
        <f>INDEX(products!$A$1:$G$49,MATCH('orders '!$D511,products!$A$1:$A$49,0),MATCH('orders '!K$1,products!$A$1:$G$1,0))</f>
        <v>1</v>
      </c>
      <c r="L511" s="6">
        <f>INDEX(products!$A$1:$G$49,MATCH('orders '!$D511,products!$A$1:$A$49,0),MATCH('orders '!L$1,products!$A$1:$G$1,0))</f>
        <v>9.9499999999999993</v>
      </c>
      <c r="M511" s="6">
        <f t="shared" si="21"/>
        <v>29.849999999999998</v>
      </c>
      <c r="N511" t="str">
        <f t="shared" si="22"/>
        <v>Arabica</v>
      </c>
      <c r="O511" t="str">
        <f t="shared" si="23"/>
        <v>Dark</v>
      </c>
      <c r="P511" s="6" t="str">
        <f>_xlfn.XLOOKUP(OrdersTable[[#This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 '!$D512,products!$A$1:$A$49,0),MATCH('orders '!I$1,products!$A$1:$G$1,0))</f>
        <v>Rob</v>
      </c>
      <c r="J512" t="str">
        <f>INDEX(products!$A$1:$G$49,MATCH('orders '!$D512,products!$A$1:$A$49,0),MATCH('orders '!J$1,products!$A$1:$G$1,0))</f>
        <v>L</v>
      </c>
      <c r="K512" s="6">
        <f>INDEX(products!$A$1:$G$49,MATCH('orders '!$D512,products!$A$1:$A$49,0),MATCH('orders '!K$1,products!$A$1:$G$1,0))</f>
        <v>0.2</v>
      </c>
      <c r="L512" s="6">
        <f>INDEX(products!$A$1:$G$49,MATCH('orders '!$D512,products!$A$1:$A$49,0),MATCH('orders '!L$1,products!$A$1:$G$1,0))</f>
        <v>3.5849999999999995</v>
      </c>
      <c r="M512" s="6">
        <f t="shared" si="21"/>
        <v>10.754999999999999</v>
      </c>
      <c r="N512" t="str">
        <f t="shared" si="22"/>
        <v>Robusta</v>
      </c>
      <c r="O512" t="str">
        <f t="shared" si="23"/>
        <v>Light</v>
      </c>
      <c r="P512" s="6" t="str">
        <f>_xlfn.XLOOKUP(OrdersTable[[#This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 '!$D513,products!$A$1:$A$49,0),MATCH('orders '!I$1,products!$A$1:$G$1,0))</f>
        <v>Ara</v>
      </c>
      <c r="J513" t="str">
        <f>INDEX(products!$A$1:$G$49,MATCH('orders '!$D513,products!$A$1:$A$49,0),MATCH('orders '!J$1,products!$A$1:$G$1,0))</f>
        <v>M</v>
      </c>
      <c r="K513" s="6">
        <f>INDEX(products!$A$1:$G$49,MATCH('orders '!$D513,products!$A$1:$A$49,0),MATCH('orders '!K$1,products!$A$1:$G$1,0))</f>
        <v>0.2</v>
      </c>
      <c r="L513" s="6">
        <f>INDEX(products!$A$1:$G$49,MATCH('orders '!$D513,products!$A$1:$A$49,0),MATCH('orders '!L$1,products!$A$1:$G$1,0))</f>
        <v>3.375</v>
      </c>
      <c r="M513" s="6">
        <f t="shared" si="21"/>
        <v>13.5</v>
      </c>
      <c r="N513" t="str">
        <f t="shared" si="22"/>
        <v>Arabica</v>
      </c>
      <c r="O513" t="str">
        <f t="shared" si="23"/>
        <v>Medium</v>
      </c>
      <c r="P513" s="6" t="str">
        <f>_xlfn.XLOOKUP(OrdersTable[[#This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 '!$D514,products!$A$1:$A$49,0),MATCH('orders '!I$1,products!$A$1:$G$1,0))</f>
        <v>Lib</v>
      </c>
      <c r="J514" t="str">
        <f>INDEX(products!$A$1:$G$49,MATCH('orders '!$D514,products!$A$1:$A$49,0),MATCH('orders '!J$1,products!$A$1:$G$1,0))</f>
        <v>L</v>
      </c>
      <c r="K514" s="6">
        <f>INDEX(products!$A$1:$G$49,MATCH('orders '!$D514,products!$A$1:$A$49,0),MATCH('orders '!K$1,products!$A$1:$G$1,0))</f>
        <v>1</v>
      </c>
      <c r="L514" s="6">
        <f>INDEX(products!$A$1:$G$49,MATCH('orders '!$D514,products!$A$1:$A$49,0),MATCH('orders '!L$1,products!$A$1:$G$1,0))</f>
        <v>15.85</v>
      </c>
      <c r="M514" s="6">
        <f t="shared" si="21"/>
        <v>47.55</v>
      </c>
      <c r="N514" t="str">
        <f t="shared" si="22"/>
        <v>Liberia</v>
      </c>
      <c r="O514" t="str">
        <f t="shared" si="23"/>
        <v>Light</v>
      </c>
      <c r="P514" s="6" t="str">
        <f>_xlfn.XLOOKUP(OrdersTable[[#This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 '!$D515,products!$A$1:$A$49,0),MATCH('orders '!I$1,products!$A$1:$G$1,0))</f>
        <v>Lib</v>
      </c>
      <c r="J515" t="str">
        <f>INDEX(products!$A$1:$G$49,MATCH('orders '!$D515,products!$A$1:$A$49,0),MATCH('orders '!J$1,products!$A$1:$G$1,0))</f>
        <v>L</v>
      </c>
      <c r="K515" s="6">
        <f>INDEX(products!$A$1:$G$49,MATCH('orders '!$D515,products!$A$1:$A$49,0),MATCH('orders '!K$1,products!$A$1:$G$1,0))</f>
        <v>1</v>
      </c>
      <c r="L515" s="6">
        <f>INDEX(products!$A$1:$G$49,MATCH('orders '!$D515,products!$A$1:$A$49,0),MATCH('orders '!L$1,products!$A$1:$G$1,0))</f>
        <v>15.85</v>
      </c>
      <c r="M515" s="6">
        <f t="shared" ref="M515:M578" si="24">L515*E515</f>
        <v>79.25</v>
      </c>
      <c r="N515" t="str">
        <f t="shared" ref="N515:N578" si="25">IF(I515="Rob","Robusta",IF(I515="Exc","Excelsa",IF(I515="Ara","Arabica",IF(I515="Lib","Liberia"))))</f>
        <v>Liberia</v>
      </c>
      <c r="O515" t="str">
        <f t="shared" ref="O515:O578" si="26">IF(J515="M","Medium",IF(J515="L","Light",IF(J515="D","Dark","")))</f>
        <v>Light</v>
      </c>
      <c r="P515" s="6" t="str">
        <f>_xlfn.XLOOKUP(OrdersTable[[#This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 '!$D516,products!$A$1:$A$49,0),MATCH('orders '!I$1,products!$A$1:$G$1,0))</f>
        <v>Lib</v>
      </c>
      <c r="J516" t="str">
        <f>INDEX(products!$A$1:$G$49,MATCH('orders '!$D516,products!$A$1:$A$49,0),MATCH('orders '!J$1,products!$A$1:$G$1,0))</f>
        <v>M</v>
      </c>
      <c r="K516" s="6">
        <f>INDEX(products!$A$1:$G$49,MATCH('orders '!$D516,products!$A$1:$A$49,0),MATCH('orders '!K$1,products!$A$1:$G$1,0))</f>
        <v>0.2</v>
      </c>
      <c r="L516" s="6">
        <f>INDEX(products!$A$1:$G$49,MATCH('orders '!$D516,products!$A$1:$A$49,0),MATCH('orders '!L$1,products!$A$1:$G$1,0))</f>
        <v>4.3650000000000002</v>
      </c>
      <c r="M516" s="6">
        <f t="shared" si="24"/>
        <v>26.19</v>
      </c>
      <c r="N516" t="str">
        <f t="shared" si="25"/>
        <v>Liberia</v>
      </c>
      <c r="O516" t="str">
        <f t="shared" si="26"/>
        <v>Medium</v>
      </c>
      <c r="P516" s="6" t="str">
        <f>_xlfn.XLOOKUP(OrdersTable[[#This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 '!$D517,products!$A$1:$A$49,0),MATCH('orders '!I$1,products!$A$1:$G$1,0))</f>
        <v>Rob</v>
      </c>
      <c r="J517" t="str">
        <f>INDEX(products!$A$1:$G$49,MATCH('orders '!$D517,products!$A$1:$A$49,0),MATCH('orders '!J$1,products!$A$1:$G$1,0))</f>
        <v>L</v>
      </c>
      <c r="K517" s="6">
        <f>INDEX(products!$A$1:$G$49,MATCH('orders '!$D517,products!$A$1:$A$49,0),MATCH('orders '!K$1,products!$A$1:$G$1,0))</f>
        <v>0.5</v>
      </c>
      <c r="L517" s="6">
        <f>INDEX(products!$A$1:$G$49,MATCH('orders '!$D517,products!$A$1:$A$49,0),MATCH('orders '!L$1,products!$A$1:$G$1,0))</f>
        <v>7.169999999999999</v>
      </c>
      <c r="M517" s="6">
        <f t="shared" si="24"/>
        <v>21.509999999999998</v>
      </c>
      <c r="N517" t="str">
        <f t="shared" si="25"/>
        <v>Robusta</v>
      </c>
      <c r="O517" t="str">
        <f t="shared" si="26"/>
        <v>Light</v>
      </c>
      <c r="P517" s="6" t="str">
        <f>_xlfn.XLOOKUP(OrdersTable[[#This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 '!$D518,products!$A$1:$A$49,0),MATCH('orders '!I$1,products!$A$1:$G$1,0))</f>
        <v>Rob</v>
      </c>
      <c r="J518" t="str">
        <f>INDEX(products!$A$1:$G$49,MATCH('orders '!$D518,products!$A$1:$A$49,0),MATCH('orders '!J$1,products!$A$1:$G$1,0))</f>
        <v>D</v>
      </c>
      <c r="K518" s="6">
        <f>INDEX(products!$A$1:$G$49,MATCH('orders '!$D518,products!$A$1:$A$49,0),MATCH('orders '!K$1,products!$A$1:$G$1,0))</f>
        <v>2.5</v>
      </c>
      <c r="L518" s="6">
        <f>INDEX(products!$A$1:$G$49,MATCH('orders '!$D518,products!$A$1:$A$49,0),MATCH('orders '!L$1,products!$A$1:$G$1,0))</f>
        <v>20.584999999999997</v>
      </c>
      <c r="M518" s="6">
        <f t="shared" si="24"/>
        <v>102.92499999999998</v>
      </c>
      <c r="N518" t="str">
        <f t="shared" si="25"/>
        <v>Robusta</v>
      </c>
      <c r="O518" t="str">
        <f t="shared" si="26"/>
        <v>Dark</v>
      </c>
      <c r="P518" s="6" t="str">
        <f>_xlfn.XLOOKUP(OrdersTable[[#This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 '!$D519,products!$A$1:$A$49,0),MATCH('orders '!I$1,products!$A$1:$G$1,0))</f>
        <v>Lib</v>
      </c>
      <c r="J519" t="str">
        <f>INDEX(products!$A$1:$G$49,MATCH('orders '!$D519,products!$A$1:$A$49,0),MATCH('orders '!J$1,products!$A$1:$G$1,0))</f>
        <v>D</v>
      </c>
      <c r="K519" s="6">
        <f>INDEX(products!$A$1:$G$49,MATCH('orders '!$D519,products!$A$1:$A$49,0),MATCH('orders '!K$1,products!$A$1:$G$1,0))</f>
        <v>0.2</v>
      </c>
      <c r="L519" s="6">
        <f>INDEX(products!$A$1:$G$49,MATCH('orders '!$D519,products!$A$1:$A$49,0),MATCH('orders '!L$1,products!$A$1:$G$1,0))</f>
        <v>3.8849999999999998</v>
      </c>
      <c r="M519" s="6">
        <f t="shared" si="24"/>
        <v>7.77</v>
      </c>
      <c r="N519" t="str">
        <f t="shared" si="25"/>
        <v>Liberia</v>
      </c>
      <c r="O519" t="str">
        <f t="shared" si="26"/>
        <v>Dark</v>
      </c>
      <c r="P519" s="6" t="str">
        <f>_xlfn.XLOOKUP(OrdersTable[[#This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 '!$D520,products!$A$1:$A$49,0),MATCH('orders '!I$1,products!$A$1:$G$1,0))</f>
        <v>Exc</v>
      </c>
      <c r="J520" t="str">
        <f>INDEX(products!$A$1:$G$49,MATCH('orders '!$D520,products!$A$1:$A$49,0),MATCH('orders '!J$1,products!$A$1:$G$1,0))</f>
        <v>D</v>
      </c>
      <c r="K520" s="6">
        <f>INDEX(products!$A$1:$G$49,MATCH('orders '!$D520,products!$A$1:$A$49,0),MATCH('orders '!K$1,products!$A$1:$G$1,0))</f>
        <v>2.5</v>
      </c>
      <c r="L520" s="6">
        <f>INDEX(products!$A$1:$G$49,MATCH('orders '!$D520,products!$A$1:$A$49,0),MATCH('orders '!L$1,products!$A$1:$G$1,0))</f>
        <v>27.945</v>
      </c>
      <c r="M520" s="6">
        <f t="shared" si="24"/>
        <v>139.72499999999999</v>
      </c>
      <c r="N520" t="str">
        <f t="shared" si="25"/>
        <v>Excelsa</v>
      </c>
      <c r="O520" t="str">
        <f t="shared" si="26"/>
        <v>Dark</v>
      </c>
      <c r="P520" s="6" t="str">
        <f>_xlfn.XLOOKUP(OrdersTable[[#This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 '!$D521,products!$A$1:$A$49,0),MATCH('orders '!I$1,products!$A$1:$G$1,0))</f>
        <v>Ara</v>
      </c>
      <c r="J521" t="str">
        <f>INDEX(products!$A$1:$G$49,MATCH('orders '!$D521,products!$A$1:$A$49,0),MATCH('orders '!J$1,products!$A$1:$G$1,0))</f>
        <v>D</v>
      </c>
      <c r="K521" s="6">
        <f>INDEX(products!$A$1:$G$49,MATCH('orders '!$D521,products!$A$1:$A$49,0),MATCH('orders '!K$1,products!$A$1:$G$1,0))</f>
        <v>0.5</v>
      </c>
      <c r="L521" s="6">
        <f>INDEX(products!$A$1:$G$49,MATCH('orders '!$D521,products!$A$1:$A$49,0),MATCH('orders '!L$1,products!$A$1:$G$1,0))</f>
        <v>5.97</v>
      </c>
      <c r="M521" s="6">
        <f t="shared" si="24"/>
        <v>11.94</v>
      </c>
      <c r="N521" t="str">
        <f t="shared" si="25"/>
        <v>Arabica</v>
      </c>
      <c r="O521" t="str">
        <f t="shared" si="26"/>
        <v>Dark</v>
      </c>
      <c r="P521" s="6" t="str">
        <f>_xlfn.XLOOKUP(OrdersTable[[#This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 '!$D522,products!$A$1:$A$49,0),MATCH('orders '!I$1,products!$A$1:$G$1,0))</f>
        <v>Lib</v>
      </c>
      <c r="J522" t="str">
        <f>INDEX(products!$A$1:$G$49,MATCH('orders '!$D522,products!$A$1:$A$49,0),MATCH('orders '!J$1,products!$A$1:$G$1,0))</f>
        <v>D</v>
      </c>
      <c r="K522" s="6">
        <f>INDEX(products!$A$1:$G$49,MATCH('orders '!$D522,products!$A$1:$A$49,0),MATCH('orders '!K$1,products!$A$1:$G$1,0))</f>
        <v>0.2</v>
      </c>
      <c r="L522" s="6">
        <f>INDEX(products!$A$1:$G$49,MATCH('orders '!$D522,products!$A$1:$A$49,0),MATCH('orders '!L$1,products!$A$1:$G$1,0))</f>
        <v>3.8849999999999998</v>
      </c>
      <c r="M522" s="6">
        <f t="shared" si="24"/>
        <v>3.8849999999999998</v>
      </c>
      <c r="N522" t="str">
        <f t="shared" si="25"/>
        <v>Liberia</v>
      </c>
      <c r="O522" t="str">
        <f t="shared" si="26"/>
        <v>Dark</v>
      </c>
      <c r="P522" s="6" t="str">
        <f>_xlfn.XLOOKUP(OrdersTable[[#This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 '!$D523,products!$A$1:$A$49,0),MATCH('orders '!I$1,products!$A$1:$G$1,0))</f>
        <v>Rob</v>
      </c>
      <c r="J523" t="str">
        <f>INDEX(products!$A$1:$G$49,MATCH('orders '!$D523,products!$A$1:$A$49,0),MATCH('orders '!J$1,products!$A$1:$G$1,0))</f>
        <v>M</v>
      </c>
      <c r="K523" s="6">
        <f>INDEX(products!$A$1:$G$49,MATCH('orders '!$D523,products!$A$1:$A$49,0),MATCH('orders '!K$1,products!$A$1:$G$1,0))</f>
        <v>1</v>
      </c>
      <c r="L523" s="6">
        <f>INDEX(products!$A$1:$G$49,MATCH('orders '!$D523,products!$A$1:$A$49,0),MATCH('orders '!L$1,products!$A$1:$G$1,0))</f>
        <v>9.9499999999999993</v>
      </c>
      <c r="M523" s="6">
        <f t="shared" si="24"/>
        <v>39.799999999999997</v>
      </c>
      <c r="N523" t="str">
        <f t="shared" si="25"/>
        <v>Robusta</v>
      </c>
      <c r="O523" t="str">
        <f t="shared" si="26"/>
        <v>Medium</v>
      </c>
      <c r="P523" s="6" t="str">
        <f>_xlfn.XLOOKUP(OrdersTable[[#This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 '!$D524,products!$A$1:$A$49,0),MATCH('orders '!I$1,products!$A$1:$G$1,0))</f>
        <v>Rob</v>
      </c>
      <c r="J524" t="str">
        <f>INDEX(products!$A$1:$G$49,MATCH('orders '!$D524,products!$A$1:$A$49,0),MATCH('orders '!J$1,products!$A$1:$G$1,0))</f>
        <v>M</v>
      </c>
      <c r="K524" s="6">
        <f>INDEX(products!$A$1:$G$49,MATCH('orders '!$D524,products!$A$1:$A$49,0),MATCH('orders '!K$1,products!$A$1:$G$1,0))</f>
        <v>0.5</v>
      </c>
      <c r="L524" s="6">
        <f>INDEX(products!$A$1:$G$49,MATCH('orders '!$D524,products!$A$1:$A$49,0),MATCH('orders '!L$1,products!$A$1:$G$1,0))</f>
        <v>5.97</v>
      </c>
      <c r="M524" s="6">
        <f t="shared" si="24"/>
        <v>29.849999999999998</v>
      </c>
      <c r="N524" t="str">
        <f t="shared" si="25"/>
        <v>Robusta</v>
      </c>
      <c r="O524" t="str">
        <f t="shared" si="26"/>
        <v>Medium</v>
      </c>
      <c r="P524" s="6" t="str">
        <f>_xlfn.XLOOKUP(OrdersTable[[#This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 '!$D525,products!$A$1:$A$49,0),MATCH('orders '!I$1,products!$A$1:$G$1,0))</f>
        <v>Lib</v>
      </c>
      <c r="J525" t="str">
        <f>INDEX(products!$A$1:$G$49,MATCH('orders '!$D525,products!$A$1:$A$49,0),MATCH('orders '!J$1,products!$A$1:$G$1,0))</f>
        <v>D</v>
      </c>
      <c r="K525" s="6">
        <f>INDEX(products!$A$1:$G$49,MATCH('orders '!$D525,products!$A$1:$A$49,0),MATCH('orders '!K$1,products!$A$1:$G$1,0))</f>
        <v>2.5</v>
      </c>
      <c r="L525" s="6">
        <f>INDEX(products!$A$1:$G$49,MATCH('orders '!$D525,products!$A$1:$A$49,0),MATCH('orders '!L$1,products!$A$1:$G$1,0))</f>
        <v>29.784999999999997</v>
      </c>
      <c r="M525" s="6">
        <f t="shared" si="24"/>
        <v>29.784999999999997</v>
      </c>
      <c r="N525" t="str">
        <f t="shared" si="25"/>
        <v>Liberia</v>
      </c>
      <c r="O525" t="str">
        <f t="shared" si="26"/>
        <v>Dark</v>
      </c>
      <c r="P525" s="6" t="str">
        <f>_xlfn.XLOOKUP(OrdersTable[[#This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 '!$D526,products!$A$1:$A$49,0),MATCH('orders '!I$1,products!$A$1:$G$1,0))</f>
        <v>Lib</v>
      </c>
      <c r="J526" t="str">
        <f>INDEX(products!$A$1:$G$49,MATCH('orders '!$D526,products!$A$1:$A$49,0),MATCH('orders '!J$1,products!$A$1:$G$1,0))</f>
        <v>L</v>
      </c>
      <c r="K526" s="6">
        <f>INDEX(products!$A$1:$G$49,MATCH('orders '!$D526,products!$A$1:$A$49,0),MATCH('orders '!K$1,products!$A$1:$G$1,0))</f>
        <v>2.5</v>
      </c>
      <c r="L526" s="6">
        <f>INDEX(products!$A$1:$G$49,MATCH('orders '!$D526,products!$A$1:$A$49,0),MATCH('orders '!L$1,products!$A$1:$G$1,0))</f>
        <v>36.454999999999998</v>
      </c>
      <c r="M526" s="6">
        <f t="shared" si="24"/>
        <v>72.91</v>
      </c>
      <c r="N526" t="str">
        <f t="shared" si="25"/>
        <v>Liberia</v>
      </c>
      <c r="O526" t="str">
        <f t="shared" si="26"/>
        <v>Light</v>
      </c>
      <c r="P526" s="6" t="str">
        <f>_xlfn.XLOOKUP(OrdersTable[[#This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 '!$D527,products!$A$1:$A$49,0),MATCH('orders '!I$1,products!$A$1:$G$1,0))</f>
        <v>Rob</v>
      </c>
      <c r="J527" t="str">
        <f>INDEX(products!$A$1:$G$49,MATCH('orders '!$D527,products!$A$1:$A$49,0),MATCH('orders '!J$1,products!$A$1:$G$1,0))</f>
        <v>D</v>
      </c>
      <c r="K527" s="6">
        <f>INDEX(products!$A$1:$G$49,MATCH('orders '!$D527,products!$A$1:$A$49,0),MATCH('orders '!K$1,products!$A$1:$G$1,0))</f>
        <v>0.2</v>
      </c>
      <c r="L527" s="6">
        <f>INDEX(products!$A$1:$G$49,MATCH('orders '!$D527,products!$A$1:$A$49,0),MATCH('orders '!L$1,products!$A$1:$G$1,0))</f>
        <v>2.6849999999999996</v>
      </c>
      <c r="M527" s="6">
        <f t="shared" si="24"/>
        <v>13.424999999999997</v>
      </c>
      <c r="N527" t="str">
        <f t="shared" si="25"/>
        <v>Robusta</v>
      </c>
      <c r="O527" t="str">
        <f t="shared" si="26"/>
        <v>Dark</v>
      </c>
      <c r="P527" s="6" t="str">
        <f>_xlfn.XLOOKUP(OrdersTable[[#This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 '!$D528,products!$A$1:$A$49,0),MATCH('orders '!I$1,products!$A$1:$G$1,0))</f>
        <v>Exc</v>
      </c>
      <c r="J528" t="str">
        <f>INDEX(products!$A$1:$G$49,MATCH('orders '!$D528,products!$A$1:$A$49,0),MATCH('orders '!J$1,products!$A$1:$G$1,0))</f>
        <v>M</v>
      </c>
      <c r="K528" s="6">
        <f>INDEX(products!$A$1:$G$49,MATCH('orders '!$D528,products!$A$1:$A$49,0),MATCH('orders '!K$1,products!$A$1:$G$1,0))</f>
        <v>2.5</v>
      </c>
      <c r="L528" s="6">
        <f>INDEX(products!$A$1:$G$49,MATCH('orders '!$D528,products!$A$1:$A$49,0),MATCH('orders '!L$1,products!$A$1:$G$1,0))</f>
        <v>31.624999999999996</v>
      </c>
      <c r="M528" s="6">
        <f t="shared" si="24"/>
        <v>126.49999999999999</v>
      </c>
      <c r="N528" t="str">
        <f t="shared" si="25"/>
        <v>Excelsa</v>
      </c>
      <c r="O528" t="str">
        <f t="shared" si="26"/>
        <v>Medium</v>
      </c>
      <c r="P528" s="6" t="str">
        <f>_xlfn.XLOOKUP(OrdersTable[[#This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 '!$D529,products!$A$1:$A$49,0),MATCH('orders '!I$1,products!$A$1:$G$1,0))</f>
        <v>Exc</v>
      </c>
      <c r="J529" t="str">
        <f>INDEX(products!$A$1:$G$49,MATCH('orders '!$D529,products!$A$1:$A$49,0),MATCH('orders '!J$1,products!$A$1:$G$1,0))</f>
        <v>M</v>
      </c>
      <c r="K529" s="6">
        <f>INDEX(products!$A$1:$G$49,MATCH('orders '!$D529,products!$A$1:$A$49,0),MATCH('orders '!K$1,products!$A$1:$G$1,0))</f>
        <v>0.5</v>
      </c>
      <c r="L529" s="6">
        <f>INDEX(products!$A$1:$G$49,MATCH('orders '!$D529,products!$A$1:$A$49,0),MATCH('orders '!L$1,products!$A$1:$G$1,0))</f>
        <v>8.25</v>
      </c>
      <c r="M529" s="6">
        <f t="shared" si="24"/>
        <v>41.25</v>
      </c>
      <c r="N529" t="str">
        <f t="shared" si="25"/>
        <v>Excelsa</v>
      </c>
      <c r="O529" t="str">
        <f t="shared" si="26"/>
        <v>Medium</v>
      </c>
      <c r="P529" s="6" t="str">
        <f>_xlfn.XLOOKUP(OrdersTable[[#This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 '!$D530,products!$A$1:$A$49,0),MATCH('orders '!I$1,products!$A$1:$G$1,0))</f>
        <v>Exc</v>
      </c>
      <c r="J530" t="str">
        <f>INDEX(products!$A$1:$G$49,MATCH('orders '!$D530,products!$A$1:$A$49,0),MATCH('orders '!J$1,products!$A$1:$G$1,0))</f>
        <v>L</v>
      </c>
      <c r="K530" s="6">
        <f>INDEX(products!$A$1:$G$49,MATCH('orders '!$D530,products!$A$1:$A$49,0),MATCH('orders '!K$1,products!$A$1:$G$1,0))</f>
        <v>0.5</v>
      </c>
      <c r="L530" s="6">
        <f>INDEX(products!$A$1:$G$49,MATCH('orders '!$D530,products!$A$1:$A$49,0),MATCH('orders '!L$1,products!$A$1:$G$1,0))</f>
        <v>8.91</v>
      </c>
      <c r="M530" s="6">
        <f t="shared" si="24"/>
        <v>53.46</v>
      </c>
      <c r="N530" t="str">
        <f t="shared" si="25"/>
        <v>Excelsa</v>
      </c>
      <c r="O530" t="str">
        <f t="shared" si="26"/>
        <v>Light</v>
      </c>
      <c r="P530" s="6" t="str">
        <f>_xlfn.XLOOKUP(OrdersTable[[#This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 '!$D531,products!$A$1:$A$49,0),MATCH('orders '!I$1,products!$A$1:$G$1,0))</f>
        <v>Rob</v>
      </c>
      <c r="J531" t="str">
        <f>INDEX(products!$A$1:$G$49,MATCH('orders '!$D531,products!$A$1:$A$49,0),MATCH('orders '!J$1,products!$A$1:$G$1,0))</f>
        <v>M</v>
      </c>
      <c r="K531" s="6">
        <f>INDEX(products!$A$1:$G$49,MATCH('orders '!$D531,products!$A$1:$A$49,0),MATCH('orders '!K$1,products!$A$1:$G$1,0))</f>
        <v>1</v>
      </c>
      <c r="L531" s="6">
        <f>INDEX(products!$A$1:$G$49,MATCH('orders '!$D531,products!$A$1:$A$49,0),MATCH('orders '!L$1,products!$A$1:$G$1,0))</f>
        <v>9.9499999999999993</v>
      </c>
      <c r="M531" s="6">
        <f t="shared" si="24"/>
        <v>59.699999999999996</v>
      </c>
      <c r="N531" t="str">
        <f t="shared" si="25"/>
        <v>Robusta</v>
      </c>
      <c r="O531" t="str">
        <f t="shared" si="26"/>
        <v>Medium</v>
      </c>
      <c r="P531" s="6" t="str">
        <f>_xlfn.XLOOKUP(OrdersTable[[#This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 '!$D532,products!$A$1:$A$49,0),MATCH('orders '!I$1,products!$A$1:$G$1,0))</f>
        <v>Rob</v>
      </c>
      <c r="J532" t="str">
        <f>INDEX(products!$A$1:$G$49,MATCH('orders '!$D532,products!$A$1:$A$49,0),MATCH('orders '!J$1,products!$A$1:$G$1,0))</f>
        <v>M</v>
      </c>
      <c r="K532" s="6">
        <f>INDEX(products!$A$1:$G$49,MATCH('orders '!$D532,products!$A$1:$A$49,0),MATCH('orders '!K$1,products!$A$1:$G$1,0))</f>
        <v>1</v>
      </c>
      <c r="L532" s="6">
        <f>INDEX(products!$A$1:$G$49,MATCH('orders '!$D532,products!$A$1:$A$49,0),MATCH('orders '!L$1,products!$A$1:$G$1,0))</f>
        <v>9.9499999999999993</v>
      </c>
      <c r="M532" s="6">
        <f t="shared" si="24"/>
        <v>59.699999999999996</v>
      </c>
      <c r="N532" t="str">
        <f t="shared" si="25"/>
        <v>Robusta</v>
      </c>
      <c r="O532" t="str">
        <f t="shared" si="26"/>
        <v>Medium</v>
      </c>
      <c r="P532" s="6" t="str">
        <f>_xlfn.XLOOKUP(OrdersTable[[#This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 '!$D533,products!$A$1:$A$49,0),MATCH('orders '!I$1,products!$A$1:$G$1,0))</f>
        <v>Rob</v>
      </c>
      <c r="J533" t="str">
        <f>INDEX(products!$A$1:$G$49,MATCH('orders '!$D533,products!$A$1:$A$49,0),MATCH('orders '!J$1,products!$A$1:$G$1,0))</f>
        <v>D</v>
      </c>
      <c r="K533" s="6">
        <f>INDEX(products!$A$1:$G$49,MATCH('orders '!$D533,products!$A$1:$A$49,0),MATCH('orders '!K$1,products!$A$1:$G$1,0))</f>
        <v>1</v>
      </c>
      <c r="L533" s="6">
        <f>INDEX(products!$A$1:$G$49,MATCH('orders '!$D533,products!$A$1:$A$49,0),MATCH('orders '!L$1,products!$A$1:$G$1,0))</f>
        <v>8.9499999999999993</v>
      </c>
      <c r="M533" s="6">
        <f t="shared" si="24"/>
        <v>44.75</v>
      </c>
      <c r="N533" t="str">
        <f t="shared" si="25"/>
        <v>Robusta</v>
      </c>
      <c r="O533" t="str">
        <f t="shared" si="26"/>
        <v>Dark</v>
      </c>
      <c r="P533" s="6" t="str">
        <f>_xlfn.XLOOKUP(OrdersTable[[#This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 '!$D534,products!$A$1:$A$49,0),MATCH('orders '!I$1,products!$A$1:$G$1,0))</f>
        <v>Exc</v>
      </c>
      <c r="J534" t="str">
        <f>INDEX(products!$A$1:$G$49,MATCH('orders '!$D534,products!$A$1:$A$49,0),MATCH('orders '!J$1,products!$A$1:$G$1,0))</f>
        <v>M</v>
      </c>
      <c r="K534" s="6">
        <f>INDEX(products!$A$1:$G$49,MATCH('orders '!$D534,products!$A$1:$A$49,0),MATCH('orders '!K$1,products!$A$1:$G$1,0))</f>
        <v>0.5</v>
      </c>
      <c r="L534" s="6">
        <f>INDEX(products!$A$1:$G$49,MATCH('orders '!$D534,products!$A$1:$A$49,0),MATCH('orders '!L$1,products!$A$1:$G$1,0))</f>
        <v>8.25</v>
      </c>
      <c r="M534" s="6">
        <f t="shared" si="24"/>
        <v>16.5</v>
      </c>
      <c r="N534" t="str">
        <f t="shared" si="25"/>
        <v>Excelsa</v>
      </c>
      <c r="O534" t="str">
        <f t="shared" si="26"/>
        <v>Medium</v>
      </c>
      <c r="P534" s="6" t="str">
        <f>_xlfn.XLOOKUP(OrdersTable[[#This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 '!$D535,products!$A$1:$A$49,0),MATCH('orders '!I$1,products!$A$1:$G$1,0))</f>
        <v>Rob</v>
      </c>
      <c r="J535" t="str">
        <f>INDEX(products!$A$1:$G$49,MATCH('orders '!$D535,products!$A$1:$A$49,0),MATCH('orders '!J$1,products!$A$1:$G$1,0))</f>
        <v>D</v>
      </c>
      <c r="K535" s="6">
        <f>INDEX(products!$A$1:$G$49,MATCH('orders '!$D535,products!$A$1:$A$49,0),MATCH('orders '!K$1,products!$A$1:$G$1,0))</f>
        <v>0.5</v>
      </c>
      <c r="L535" s="6">
        <f>INDEX(products!$A$1:$G$49,MATCH('orders '!$D535,products!$A$1:$A$49,0),MATCH('orders '!L$1,products!$A$1:$G$1,0))</f>
        <v>5.3699999999999992</v>
      </c>
      <c r="M535" s="6">
        <f t="shared" si="24"/>
        <v>21.479999999999997</v>
      </c>
      <c r="N535" t="str">
        <f t="shared" si="25"/>
        <v>Robusta</v>
      </c>
      <c r="O535" t="str">
        <f t="shared" si="26"/>
        <v>Dark</v>
      </c>
      <c r="P535" s="6" t="str">
        <f>_xlfn.XLOOKUP(OrdersTable[[#This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 '!$D536,products!$A$1:$A$49,0),MATCH('orders '!I$1,products!$A$1:$G$1,0))</f>
        <v>Rob</v>
      </c>
      <c r="J536" t="str">
        <f>INDEX(products!$A$1:$G$49,MATCH('orders '!$D536,products!$A$1:$A$49,0),MATCH('orders '!J$1,products!$A$1:$G$1,0))</f>
        <v>M</v>
      </c>
      <c r="K536" s="6">
        <f>INDEX(products!$A$1:$G$49,MATCH('orders '!$D536,products!$A$1:$A$49,0),MATCH('orders '!K$1,products!$A$1:$G$1,0))</f>
        <v>2.5</v>
      </c>
      <c r="L536" s="6">
        <f>INDEX(products!$A$1:$G$49,MATCH('orders '!$D536,products!$A$1:$A$49,0),MATCH('orders '!L$1,products!$A$1:$G$1,0))</f>
        <v>22.884999999999998</v>
      </c>
      <c r="M536" s="6">
        <f t="shared" si="24"/>
        <v>45.769999999999996</v>
      </c>
      <c r="N536" t="str">
        <f t="shared" si="25"/>
        <v>Robusta</v>
      </c>
      <c r="O536" t="str">
        <f t="shared" si="26"/>
        <v>Medium</v>
      </c>
      <c r="P536" s="6" t="str">
        <f>_xlfn.XLOOKUP(OrdersTable[[#This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 '!$D537,products!$A$1:$A$49,0),MATCH('orders '!I$1,products!$A$1:$G$1,0))</f>
        <v>Lib</v>
      </c>
      <c r="J537" t="str">
        <f>INDEX(products!$A$1:$G$49,MATCH('orders '!$D537,products!$A$1:$A$49,0),MATCH('orders '!J$1,products!$A$1:$G$1,0))</f>
        <v>L</v>
      </c>
      <c r="K537" s="6">
        <f>INDEX(products!$A$1:$G$49,MATCH('orders '!$D537,products!$A$1:$A$49,0),MATCH('orders '!K$1,products!$A$1:$G$1,0))</f>
        <v>0.2</v>
      </c>
      <c r="L537" s="6">
        <f>INDEX(products!$A$1:$G$49,MATCH('orders '!$D537,products!$A$1:$A$49,0),MATCH('orders '!L$1,products!$A$1:$G$1,0))</f>
        <v>4.7549999999999999</v>
      </c>
      <c r="M537" s="6">
        <f t="shared" si="24"/>
        <v>9.51</v>
      </c>
      <c r="N537" t="str">
        <f t="shared" si="25"/>
        <v>Liberia</v>
      </c>
      <c r="O537" t="str">
        <f t="shared" si="26"/>
        <v>Light</v>
      </c>
      <c r="P537" s="6" t="str">
        <f>_xlfn.XLOOKUP(OrdersTable[[#This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 '!$D538,products!$A$1:$A$49,0),MATCH('orders '!I$1,products!$A$1:$G$1,0))</f>
        <v>Rob</v>
      </c>
      <c r="J538" t="str">
        <f>INDEX(products!$A$1:$G$49,MATCH('orders '!$D538,products!$A$1:$A$49,0),MATCH('orders '!J$1,products!$A$1:$G$1,0))</f>
        <v>D</v>
      </c>
      <c r="K538" s="6">
        <f>INDEX(products!$A$1:$G$49,MATCH('orders '!$D538,products!$A$1:$A$49,0),MATCH('orders '!K$1,products!$A$1:$G$1,0))</f>
        <v>0.2</v>
      </c>
      <c r="L538" s="6">
        <f>INDEX(products!$A$1:$G$49,MATCH('orders '!$D538,products!$A$1:$A$49,0),MATCH('orders '!L$1,products!$A$1:$G$1,0))</f>
        <v>2.6849999999999996</v>
      </c>
      <c r="M538" s="6">
        <f t="shared" si="24"/>
        <v>8.0549999999999997</v>
      </c>
      <c r="N538" t="str">
        <f t="shared" si="25"/>
        <v>Robusta</v>
      </c>
      <c r="O538" t="str">
        <f t="shared" si="26"/>
        <v>Dark</v>
      </c>
      <c r="P538" s="6" t="str">
        <f>_xlfn.XLOOKUP(OrdersTable[[#This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 '!$D539,products!$A$1:$A$49,0),MATCH('orders '!I$1,products!$A$1:$G$1,0))</f>
        <v>Exc</v>
      </c>
      <c r="J539" t="str">
        <f>INDEX(products!$A$1:$G$49,MATCH('orders '!$D539,products!$A$1:$A$49,0),MATCH('orders '!J$1,products!$A$1:$G$1,0))</f>
        <v>D</v>
      </c>
      <c r="K539" s="6">
        <f>INDEX(products!$A$1:$G$49,MATCH('orders '!$D539,products!$A$1:$A$49,0),MATCH('orders '!K$1,products!$A$1:$G$1,0))</f>
        <v>2.5</v>
      </c>
      <c r="L539" s="6">
        <f>INDEX(products!$A$1:$G$49,MATCH('orders '!$D539,products!$A$1:$A$49,0),MATCH('orders '!L$1,products!$A$1:$G$1,0))</f>
        <v>27.945</v>
      </c>
      <c r="M539" s="6">
        <f t="shared" si="24"/>
        <v>111.78</v>
      </c>
      <c r="N539" t="str">
        <f t="shared" si="25"/>
        <v>Excelsa</v>
      </c>
      <c r="O539" t="str">
        <f t="shared" si="26"/>
        <v>Dark</v>
      </c>
      <c r="P539" s="6" t="str">
        <f>_xlfn.XLOOKUP(OrdersTable[[#This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 '!$D540,products!$A$1:$A$49,0),MATCH('orders '!I$1,products!$A$1:$G$1,0))</f>
        <v>Rob</v>
      </c>
      <c r="J540" t="str">
        <f>INDEX(products!$A$1:$G$49,MATCH('orders '!$D540,products!$A$1:$A$49,0),MATCH('orders '!J$1,products!$A$1:$G$1,0))</f>
        <v>D</v>
      </c>
      <c r="K540" s="6">
        <f>INDEX(products!$A$1:$G$49,MATCH('orders '!$D540,products!$A$1:$A$49,0),MATCH('orders '!K$1,products!$A$1:$G$1,0))</f>
        <v>0.2</v>
      </c>
      <c r="L540" s="6">
        <f>INDEX(products!$A$1:$G$49,MATCH('orders '!$D540,products!$A$1:$A$49,0),MATCH('orders '!L$1,products!$A$1:$G$1,0))</f>
        <v>2.6849999999999996</v>
      </c>
      <c r="M540" s="6">
        <f t="shared" si="24"/>
        <v>10.739999999999998</v>
      </c>
      <c r="N540" t="str">
        <f t="shared" si="25"/>
        <v>Robusta</v>
      </c>
      <c r="O540" t="str">
        <f t="shared" si="26"/>
        <v>Dark</v>
      </c>
      <c r="P540" s="6" t="str">
        <f>_xlfn.XLOOKUP(OrdersTable[[#This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 '!$D541,products!$A$1:$A$49,0),MATCH('orders '!I$1,products!$A$1:$G$1,0))</f>
        <v>Rob</v>
      </c>
      <c r="J541" t="str">
        <f>INDEX(products!$A$1:$G$49,MATCH('orders '!$D541,products!$A$1:$A$49,0),MATCH('orders '!J$1,products!$A$1:$G$1,0))</f>
        <v>D</v>
      </c>
      <c r="K541" s="6">
        <f>INDEX(products!$A$1:$G$49,MATCH('orders '!$D541,products!$A$1:$A$49,0),MATCH('orders '!K$1,products!$A$1:$G$1,0))</f>
        <v>0.5</v>
      </c>
      <c r="L541" s="6">
        <f>INDEX(products!$A$1:$G$49,MATCH('orders '!$D541,products!$A$1:$A$49,0),MATCH('orders '!L$1,products!$A$1:$G$1,0))</f>
        <v>5.3699999999999992</v>
      </c>
      <c r="M541" s="6">
        <f t="shared" si="24"/>
        <v>26.849999999999994</v>
      </c>
      <c r="N541" t="str">
        <f t="shared" si="25"/>
        <v>Robusta</v>
      </c>
      <c r="O541" t="str">
        <f t="shared" si="26"/>
        <v>Dark</v>
      </c>
      <c r="P541" s="6" t="str">
        <f>_xlfn.XLOOKUP(OrdersTable[[#This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 '!$D542,products!$A$1:$A$49,0),MATCH('orders '!I$1,products!$A$1:$G$1,0))</f>
        <v>Lib</v>
      </c>
      <c r="J542" t="str">
        <f>INDEX(products!$A$1:$G$49,MATCH('orders '!$D542,products!$A$1:$A$49,0),MATCH('orders '!J$1,products!$A$1:$G$1,0))</f>
        <v>L</v>
      </c>
      <c r="K542" s="6">
        <f>INDEX(products!$A$1:$G$49,MATCH('orders '!$D542,products!$A$1:$A$49,0),MATCH('orders '!K$1,products!$A$1:$G$1,0))</f>
        <v>1</v>
      </c>
      <c r="L542" s="6">
        <f>INDEX(products!$A$1:$G$49,MATCH('orders '!$D542,products!$A$1:$A$49,0),MATCH('orders '!L$1,products!$A$1:$G$1,0))</f>
        <v>15.85</v>
      </c>
      <c r="M542" s="6">
        <f t="shared" si="24"/>
        <v>63.4</v>
      </c>
      <c r="N542" t="str">
        <f t="shared" si="25"/>
        <v>Liberia</v>
      </c>
      <c r="O542" t="str">
        <f t="shared" si="26"/>
        <v>Light</v>
      </c>
      <c r="P542" s="6" t="str">
        <f>_xlfn.XLOOKUP(OrdersTable[[#This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 '!$D543,products!$A$1:$A$49,0),MATCH('orders '!I$1,products!$A$1:$G$1,0))</f>
        <v>Ara</v>
      </c>
      <c r="J543" t="str">
        <f>INDEX(products!$A$1:$G$49,MATCH('orders '!$D543,products!$A$1:$A$49,0),MATCH('orders '!J$1,products!$A$1:$G$1,0))</f>
        <v>D</v>
      </c>
      <c r="K543" s="6">
        <f>INDEX(products!$A$1:$G$49,MATCH('orders '!$D543,products!$A$1:$A$49,0),MATCH('orders '!K$1,products!$A$1:$G$1,0))</f>
        <v>2.5</v>
      </c>
      <c r="L543" s="6">
        <f>INDEX(products!$A$1:$G$49,MATCH('orders '!$D543,products!$A$1:$A$49,0),MATCH('orders '!L$1,products!$A$1:$G$1,0))</f>
        <v>22.884999999999998</v>
      </c>
      <c r="M543" s="6">
        <f t="shared" si="24"/>
        <v>22.884999999999998</v>
      </c>
      <c r="N543" t="str">
        <f t="shared" si="25"/>
        <v>Arabica</v>
      </c>
      <c r="O543" t="str">
        <f t="shared" si="26"/>
        <v>Dark</v>
      </c>
      <c r="P543" s="6" t="str">
        <f>_xlfn.XLOOKUP(OrdersTable[[#This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 '!$D544,products!$A$1:$A$49,0),MATCH('orders '!I$1,products!$A$1:$G$1,0))</f>
        <v>Ara</v>
      </c>
      <c r="J544" t="str">
        <f>INDEX(products!$A$1:$G$49,MATCH('orders '!$D544,products!$A$1:$A$49,0),MATCH('orders '!J$1,products!$A$1:$G$1,0))</f>
        <v>M</v>
      </c>
      <c r="K544" s="6">
        <f>INDEX(products!$A$1:$G$49,MATCH('orders '!$D544,products!$A$1:$A$49,0),MATCH('orders '!K$1,products!$A$1:$G$1,0))</f>
        <v>2.5</v>
      </c>
      <c r="L544" s="6">
        <f>INDEX(products!$A$1:$G$49,MATCH('orders '!$D544,products!$A$1:$A$49,0),MATCH('orders '!L$1,products!$A$1:$G$1,0))</f>
        <v>25.874999999999996</v>
      </c>
      <c r="M544" s="6">
        <f t="shared" si="24"/>
        <v>103.49999999999999</v>
      </c>
      <c r="N544" t="str">
        <f t="shared" si="25"/>
        <v>Arabica</v>
      </c>
      <c r="O544" t="str">
        <f t="shared" si="26"/>
        <v>Medium</v>
      </c>
      <c r="P544" s="6" t="str">
        <f>_xlfn.XLOOKUP(OrdersTable[[#This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 '!$D545,products!$A$1:$A$49,0),MATCH('orders '!I$1,products!$A$1:$G$1,0))</f>
        <v>Rob</v>
      </c>
      <c r="J545" t="str">
        <f>INDEX(products!$A$1:$G$49,MATCH('orders '!$D545,products!$A$1:$A$49,0),MATCH('orders '!J$1,products!$A$1:$G$1,0))</f>
        <v>L</v>
      </c>
      <c r="K545" s="6">
        <f>INDEX(products!$A$1:$G$49,MATCH('orders '!$D545,products!$A$1:$A$49,0),MATCH('orders '!K$1,products!$A$1:$G$1,0))</f>
        <v>2.5</v>
      </c>
      <c r="L545" s="6">
        <f>INDEX(products!$A$1:$G$49,MATCH('orders '!$D545,products!$A$1:$A$49,0),MATCH('orders '!L$1,products!$A$1:$G$1,0))</f>
        <v>27.484999999999996</v>
      </c>
      <c r="M545" s="6">
        <f t="shared" si="24"/>
        <v>54.969999999999992</v>
      </c>
      <c r="N545" t="str">
        <f t="shared" si="25"/>
        <v>Robusta</v>
      </c>
      <c r="O545" t="str">
        <f t="shared" si="26"/>
        <v>Light</v>
      </c>
      <c r="P545" s="6" t="str">
        <f>_xlfn.XLOOKUP(OrdersTable[[#This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 '!$D546,products!$A$1:$A$49,0),MATCH('orders '!I$1,products!$A$1:$G$1,0))</f>
        <v>Ara</v>
      </c>
      <c r="J546" t="str">
        <f>INDEX(products!$A$1:$G$49,MATCH('orders '!$D546,products!$A$1:$A$49,0),MATCH('orders '!J$1,products!$A$1:$G$1,0))</f>
        <v>L</v>
      </c>
      <c r="K546" s="6">
        <f>INDEX(products!$A$1:$G$49,MATCH('orders '!$D546,products!$A$1:$A$49,0),MATCH('orders '!K$1,products!$A$1:$G$1,0))</f>
        <v>0.5</v>
      </c>
      <c r="L546" s="6">
        <f>INDEX(products!$A$1:$G$49,MATCH('orders '!$D546,products!$A$1:$A$49,0),MATCH('orders '!L$1,products!$A$1:$G$1,0))</f>
        <v>7.77</v>
      </c>
      <c r="M546" s="6">
        <f t="shared" si="24"/>
        <v>15.54</v>
      </c>
      <c r="N546" t="str">
        <f t="shared" si="25"/>
        <v>Arabica</v>
      </c>
      <c r="O546" t="str">
        <f t="shared" si="26"/>
        <v>Light</v>
      </c>
      <c r="P546" s="6" t="str">
        <f>_xlfn.XLOOKUP(OrdersTable[[#This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 '!$D547,products!$A$1:$A$49,0),MATCH('orders '!I$1,products!$A$1:$G$1,0))</f>
        <v>Lib</v>
      </c>
      <c r="J547" t="str">
        <f>INDEX(products!$A$1:$G$49,MATCH('orders '!$D547,products!$A$1:$A$49,0),MATCH('orders '!J$1,products!$A$1:$G$1,0))</f>
        <v>D</v>
      </c>
      <c r="K547" s="6">
        <f>INDEX(products!$A$1:$G$49,MATCH('orders '!$D547,products!$A$1:$A$49,0),MATCH('orders '!K$1,products!$A$1:$G$1,0))</f>
        <v>0.2</v>
      </c>
      <c r="L547" s="6">
        <f>INDEX(products!$A$1:$G$49,MATCH('orders '!$D547,products!$A$1:$A$49,0),MATCH('orders '!L$1,products!$A$1:$G$1,0))</f>
        <v>3.8849999999999998</v>
      </c>
      <c r="M547" s="6">
        <f t="shared" si="24"/>
        <v>15.54</v>
      </c>
      <c r="N547" t="str">
        <f t="shared" si="25"/>
        <v>Liberia</v>
      </c>
      <c r="O547" t="str">
        <f t="shared" si="26"/>
        <v>Dark</v>
      </c>
      <c r="P547" s="6" t="str">
        <f>_xlfn.XLOOKUP(OrdersTable[[#This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 '!$D548,products!$A$1:$A$49,0),MATCH('orders '!I$1,products!$A$1:$G$1,0))</f>
        <v>Exc</v>
      </c>
      <c r="J548" t="str">
        <f>INDEX(products!$A$1:$G$49,MATCH('orders '!$D548,products!$A$1:$A$49,0),MATCH('orders '!J$1,products!$A$1:$G$1,0))</f>
        <v>D</v>
      </c>
      <c r="K548" s="6">
        <f>INDEX(products!$A$1:$G$49,MATCH('orders '!$D548,products!$A$1:$A$49,0),MATCH('orders '!K$1,products!$A$1:$G$1,0))</f>
        <v>2.5</v>
      </c>
      <c r="L548" s="6">
        <f>INDEX(products!$A$1:$G$49,MATCH('orders '!$D548,products!$A$1:$A$49,0),MATCH('orders '!L$1,products!$A$1:$G$1,0))</f>
        <v>27.945</v>
      </c>
      <c r="M548" s="6">
        <f t="shared" si="24"/>
        <v>83.835000000000008</v>
      </c>
      <c r="N548" t="str">
        <f t="shared" si="25"/>
        <v>Excelsa</v>
      </c>
      <c r="O548" t="str">
        <f t="shared" si="26"/>
        <v>Dark</v>
      </c>
      <c r="P548" s="6" t="str">
        <f>_xlfn.XLOOKUP(OrdersTable[[#This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 '!$D549,products!$A$1:$A$49,0),MATCH('orders '!I$1,products!$A$1:$G$1,0))</f>
        <v>Rob</v>
      </c>
      <c r="J549" t="str">
        <f>INDEX(products!$A$1:$G$49,MATCH('orders '!$D549,products!$A$1:$A$49,0),MATCH('orders '!J$1,products!$A$1:$G$1,0))</f>
        <v>L</v>
      </c>
      <c r="K549" s="6">
        <f>INDEX(products!$A$1:$G$49,MATCH('orders '!$D549,products!$A$1:$A$49,0),MATCH('orders '!K$1,products!$A$1:$G$1,0))</f>
        <v>0.2</v>
      </c>
      <c r="L549" s="6">
        <f>INDEX(products!$A$1:$G$49,MATCH('orders '!$D549,products!$A$1:$A$49,0),MATCH('orders '!L$1,products!$A$1:$G$1,0))</f>
        <v>3.5849999999999995</v>
      </c>
      <c r="M549" s="6">
        <f t="shared" si="24"/>
        <v>10.754999999999999</v>
      </c>
      <c r="N549" t="str">
        <f t="shared" si="25"/>
        <v>Robusta</v>
      </c>
      <c r="O549" t="str">
        <f t="shared" si="26"/>
        <v>Light</v>
      </c>
      <c r="P549" s="6" t="str">
        <f>_xlfn.XLOOKUP(OrdersTable[[#This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 '!$D550,products!$A$1:$A$49,0),MATCH('orders '!I$1,products!$A$1:$G$1,0))</f>
        <v>Exc</v>
      </c>
      <c r="J550" t="str">
        <f>INDEX(products!$A$1:$G$49,MATCH('orders '!$D550,products!$A$1:$A$49,0),MATCH('orders '!J$1,products!$A$1:$G$1,0))</f>
        <v>L</v>
      </c>
      <c r="K550" s="6">
        <f>INDEX(products!$A$1:$G$49,MATCH('orders '!$D550,products!$A$1:$A$49,0),MATCH('orders '!K$1,products!$A$1:$G$1,0))</f>
        <v>0.2</v>
      </c>
      <c r="L550" s="6">
        <f>INDEX(products!$A$1:$G$49,MATCH('orders '!$D550,products!$A$1:$A$49,0),MATCH('orders '!L$1,products!$A$1:$G$1,0))</f>
        <v>4.4550000000000001</v>
      </c>
      <c r="M550" s="6">
        <f t="shared" si="24"/>
        <v>13.365</v>
      </c>
      <c r="N550" t="str">
        <f t="shared" si="25"/>
        <v>Excelsa</v>
      </c>
      <c r="O550" t="str">
        <f t="shared" si="26"/>
        <v>Light</v>
      </c>
      <c r="P550" s="6" t="str">
        <f>_xlfn.XLOOKUP(OrdersTable[[#This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 '!$D551,products!$A$1:$A$49,0),MATCH('orders '!I$1,products!$A$1:$G$1,0))</f>
        <v>Exc</v>
      </c>
      <c r="J551" t="str">
        <f>INDEX(products!$A$1:$G$49,MATCH('orders '!$D551,products!$A$1:$A$49,0),MATCH('orders '!J$1,products!$A$1:$G$1,0))</f>
        <v>L</v>
      </c>
      <c r="K551" s="6">
        <f>INDEX(products!$A$1:$G$49,MATCH('orders '!$D551,products!$A$1:$A$49,0),MATCH('orders '!K$1,products!$A$1:$G$1,0))</f>
        <v>0.2</v>
      </c>
      <c r="L551" s="6">
        <f>INDEX(products!$A$1:$G$49,MATCH('orders '!$D551,products!$A$1:$A$49,0),MATCH('orders '!L$1,products!$A$1:$G$1,0))</f>
        <v>4.4550000000000001</v>
      </c>
      <c r="M551" s="6">
        <f t="shared" si="24"/>
        <v>17.82</v>
      </c>
      <c r="N551" t="str">
        <f t="shared" si="25"/>
        <v>Excelsa</v>
      </c>
      <c r="O551" t="str">
        <f t="shared" si="26"/>
        <v>Light</v>
      </c>
      <c r="P551" s="6" t="str">
        <f>_xlfn.XLOOKUP(OrdersTable[[#This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 '!$D552,products!$A$1:$A$49,0),MATCH('orders '!I$1,products!$A$1:$G$1,0))</f>
        <v>Lib</v>
      </c>
      <c r="J552" t="str">
        <f>INDEX(products!$A$1:$G$49,MATCH('orders '!$D552,products!$A$1:$A$49,0),MATCH('orders '!J$1,products!$A$1:$G$1,0))</f>
        <v>D</v>
      </c>
      <c r="K552" s="6">
        <f>INDEX(products!$A$1:$G$49,MATCH('orders '!$D552,products!$A$1:$A$49,0),MATCH('orders '!K$1,products!$A$1:$G$1,0))</f>
        <v>0.2</v>
      </c>
      <c r="L552" s="6">
        <f>INDEX(products!$A$1:$G$49,MATCH('orders '!$D552,products!$A$1:$A$49,0),MATCH('orders '!L$1,products!$A$1:$G$1,0))</f>
        <v>3.8849999999999998</v>
      </c>
      <c r="M552" s="6">
        <f t="shared" si="24"/>
        <v>23.31</v>
      </c>
      <c r="N552" t="str">
        <f t="shared" si="25"/>
        <v>Liberia</v>
      </c>
      <c r="O552" t="str">
        <f t="shared" si="26"/>
        <v>Dark</v>
      </c>
      <c r="P552" s="6" t="str">
        <f>_xlfn.XLOOKUP(OrdersTable[[#This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 '!$D553,products!$A$1:$A$49,0),MATCH('orders '!I$1,products!$A$1:$G$1,0))</f>
        <v>Exc</v>
      </c>
      <c r="J553" t="str">
        <f>INDEX(products!$A$1:$G$49,MATCH('orders '!$D553,products!$A$1:$A$49,0),MATCH('orders '!J$1,products!$A$1:$G$1,0))</f>
        <v>D</v>
      </c>
      <c r="K553" s="6">
        <f>INDEX(products!$A$1:$G$49,MATCH('orders '!$D553,products!$A$1:$A$49,0),MATCH('orders '!K$1,products!$A$1:$G$1,0))</f>
        <v>0.2</v>
      </c>
      <c r="L553" s="6">
        <f>INDEX(products!$A$1:$G$49,MATCH('orders '!$D553,products!$A$1:$A$49,0),MATCH('orders '!L$1,products!$A$1:$G$1,0))</f>
        <v>3.645</v>
      </c>
      <c r="M553" s="6">
        <f t="shared" si="24"/>
        <v>7.29</v>
      </c>
      <c r="N553" t="str">
        <f t="shared" si="25"/>
        <v>Excelsa</v>
      </c>
      <c r="O553" t="str">
        <f t="shared" si="26"/>
        <v>Dark</v>
      </c>
      <c r="P553" s="6" t="str">
        <f>_xlfn.XLOOKUP(OrdersTable[[#This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 '!$D554,products!$A$1:$A$49,0),MATCH('orders '!I$1,products!$A$1:$G$1,0))</f>
        <v>Exc</v>
      </c>
      <c r="J554" t="str">
        <f>INDEX(products!$A$1:$G$49,MATCH('orders '!$D554,products!$A$1:$A$49,0),MATCH('orders '!J$1,products!$A$1:$G$1,0))</f>
        <v>L</v>
      </c>
      <c r="K554" s="6">
        <f>INDEX(products!$A$1:$G$49,MATCH('orders '!$D554,products!$A$1:$A$49,0),MATCH('orders '!K$1,products!$A$1:$G$1,0))</f>
        <v>0.2</v>
      </c>
      <c r="L554" s="6">
        <f>INDEX(products!$A$1:$G$49,MATCH('orders '!$D554,products!$A$1:$A$49,0),MATCH('orders '!L$1,products!$A$1:$G$1,0))</f>
        <v>4.4550000000000001</v>
      </c>
      <c r="M554" s="6">
        <f t="shared" si="24"/>
        <v>17.82</v>
      </c>
      <c r="N554" t="str">
        <f t="shared" si="25"/>
        <v>Excelsa</v>
      </c>
      <c r="O554" t="str">
        <f t="shared" si="26"/>
        <v>Light</v>
      </c>
      <c r="P554" s="6" t="str">
        <f>_xlfn.XLOOKUP(OrdersTable[[#This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 '!$D555,products!$A$1:$A$49,0),MATCH('orders '!I$1,products!$A$1:$G$1,0))</f>
        <v>Exc</v>
      </c>
      <c r="J555" t="str">
        <f>INDEX(products!$A$1:$G$49,MATCH('orders '!$D555,products!$A$1:$A$49,0),MATCH('orders '!J$1,products!$A$1:$G$1,0))</f>
        <v>M</v>
      </c>
      <c r="K555" s="6">
        <f>INDEX(products!$A$1:$G$49,MATCH('orders '!$D555,products!$A$1:$A$49,0),MATCH('orders '!K$1,products!$A$1:$G$1,0))</f>
        <v>1</v>
      </c>
      <c r="L555" s="6">
        <f>INDEX(products!$A$1:$G$49,MATCH('orders '!$D555,products!$A$1:$A$49,0),MATCH('orders '!L$1,products!$A$1:$G$1,0))</f>
        <v>13.75</v>
      </c>
      <c r="M555" s="6">
        <f t="shared" si="24"/>
        <v>68.75</v>
      </c>
      <c r="N555" t="str">
        <f t="shared" si="25"/>
        <v>Excelsa</v>
      </c>
      <c r="O555" t="str">
        <f t="shared" si="26"/>
        <v>Medium</v>
      </c>
      <c r="P555" s="6" t="str">
        <f>_xlfn.XLOOKUP(OrdersTable[[#This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 '!$D556,products!$A$1:$A$49,0),MATCH('orders '!I$1,products!$A$1:$G$1,0))</f>
        <v>Rob</v>
      </c>
      <c r="J556" t="str">
        <f>INDEX(products!$A$1:$G$49,MATCH('orders '!$D556,products!$A$1:$A$49,0),MATCH('orders '!J$1,products!$A$1:$G$1,0))</f>
        <v>L</v>
      </c>
      <c r="K556" s="6">
        <f>INDEX(products!$A$1:$G$49,MATCH('orders '!$D556,products!$A$1:$A$49,0),MATCH('orders '!K$1,products!$A$1:$G$1,0))</f>
        <v>2.5</v>
      </c>
      <c r="L556" s="6">
        <f>INDEX(products!$A$1:$G$49,MATCH('orders '!$D556,products!$A$1:$A$49,0),MATCH('orders '!L$1,products!$A$1:$G$1,0))</f>
        <v>27.484999999999996</v>
      </c>
      <c r="M556" s="6">
        <f t="shared" si="24"/>
        <v>54.969999999999992</v>
      </c>
      <c r="N556" t="str">
        <f t="shared" si="25"/>
        <v>Robusta</v>
      </c>
      <c r="O556" t="str">
        <f t="shared" si="26"/>
        <v>Light</v>
      </c>
      <c r="P556" s="6" t="str">
        <f>_xlfn.XLOOKUP(OrdersTable[[#This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 '!$D557,products!$A$1:$A$49,0),MATCH('orders '!I$1,products!$A$1:$G$1,0))</f>
        <v>Exc</v>
      </c>
      <c r="J557" t="str">
        <f>INDEX(products!$A$1:$G$49,MATCH('orders '!$D557,products!$A$1:$A$49,0),MATCH('orders '!J$1,products!$A$1:$G$1,0))</f>
        <v>M</v>
      </c>
      <c r="K557" s="6">
        <f>INDEX(products!$A$1:$G$49,MATCH('orders '!$D557,products!$A$1:$A$49,0),MATCH('orders '!K$1,products!$A$1:$G$1,0))</f>
        <v>1</v>
      </c>
      <c r="L557" s="6">
        <f>INDEX(products!$A$1:$G$49,MATCH('orders '!$D557,products!$A$1:$A$49,0),MATCH('orders '!L$1,products!$A$1:$G$1,0))</f>
        <v>13.75</v>
      </c>
      <c r="M557" s="6">
        <f t="shared" si="24"/>
        <v>82.5</v>
      </c>
      <c r="N557" t="str">
        <f t="shared" si="25"/>
        <v>Excelsa</v>
      </c>
      <c r="O557" t="str">
        <f t="shared" si="26"/>
        <v>Medium</v>
      </c>
      <c r="P557" s="6" t="str">
        <f>_xlfn.XLOOKUP(OrdersTable[[#This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 '!$D558,products!$A$1:$A$49,0),MATCH('orders '!I$1,products!$A$1:$G$1,0))</f>
        <v>Lib</v>
      </c>
      <c r="J558" t="str">
        <f>INDEX(products!$A$1:$G$49,MATCH('orders '!$D558,products!$A$1:$A$49,0),MATCH('orders '!J$1,products!$A$1:$G$1,0))</f>
        <v>M</v>
      </c>
      <c r="K558" s="6">
        <f>INDEX(products!$A$1:$G$49,MATCH('orders '!$D558,products!$A$1:$A$49,0),MATCH('orders '!K$1,products!$A$1:$G$1,0))</f>
        <v>0.2</v>
      </c>
      <c r="L558" s="6">
        <f>INDEX(products!$A$1:$G$49,MATCH('orders '!$D558,products!$A$1:$A$49,0),MATCH('orders '!L$1,products!$A$1:$G$1,0))</f>
        <v>4.3650000000000002</v>
      </c>
      <c r="M558" s="6">
        <f t="shared" si="24"/>
        <v>8.73</v>
      </c>
      <c r="N558" t="str">
        <f t="shared" si="25"/>
        <v>Liberia</v>
      </c>
      <c r="O558" t="str">
        <f t="shared" si="26"/>
        <v>Medium</v>
      </c>
      <c r="P558" s="6" t="str">
        <f>_xlfn.XLOOKUP(OrdersTable[[#This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 '!$D559,products!$A$1:$A$49,0),MATCH('orders '!I$1,products!$A$1:$G$1,0))</f>
        <v>Exc</v>
      </c>
      <c r="J559" t="str">
        <f>INDEX(products!$A$1:$G$49,MATCH('orders '!$D559,products!$A$1:$A$49,0),MATCH('orders '!J$1,products!$A$1:$G$1,0))</f>
        <v>L</v>
      </c>
      <c r="K559" s="6">
        <f>INDEX(products!$A$1:$G$49,MATCH('orders '!$D559,products!$A$1:$A$49,0),MATCH('orders '!K$1,products!$A$1:$G$1,0))</f>
        <v>1</v>
      </c>
      <c r="L559" s="6">
        <f>INDEX(products!$A$1:$G$49,MATCH('orders '!$D559,products!$A$1:$A$49,0),MATCH('orders '!L$1,products!$A$1:$G$1,0))</f>
        <v>14.85</v>
      </c>
      <c r="M559" s="6">
        <f t="shared" si="24"/>
        <v>59.4</v>
      </c>
      <c r="N559" t="str">
        <f t="shared" si="25"/>
        <v>Excelsa</v>
      </c>
      <c r="O559" t="str">
        <f t="shared" si="26"/>
        <v>Light</v>
      </c>
      <c r="P559" s="6" t="str">
        <f>_xlfn.XLOOKUP(OrdersTable[[#This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 '!$D560,products!$A$1:$A$49,0),MATCH('orders '!I$1,products!$A$1:$G$1,0))</f>
        <v>Lib</v>
      </c>
      <c r="J560" t="str">
        <f>INDEX(products!$A$1:$G$49,MATCH('orders '!$D560,products!$A$1:$A$49,0),MATCH('orders '!J$1,products!$A$1:$G$1,0))</f>
        <v>D</v>
      </c>
      <c r="K560" s="6">
        <f>INDEX(products!$A$1:$G$49,MATCH('orders '!$D560,products!$A$1:$A$49,0),MATCH('orders '!K$1,products!$A$1:$G$1,0))</f>
        <v>0.2</v>
      </c>
      <c r="L560" s="6">
        <f>INDEX(products!$A$1:$G$49,MATCH('orders '!$D560,products!$A$1:$A$49,0),MATCH('orders '!L$1,products!$A$1:$G$1,0))</f>
        <v>3.8849999999999998</v>
      </c>
      <c r="M560" s="6">
        <f t="shared" si="24"/>
        <v>15.54</v>
      </c>
      <c r="N560" t="str">
        <f t="shared" si="25"/>
        <v>Liberia</v>
      </c>
      <c r="O560" t="str">
        <f t="shared" si="26"/>
        <v>Dark</v>
      </c>
      <c r="P560" s="6" t="str">
        <f>_xlfn.XLOOKUP(OrdersTable[[#This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 '!$D561,products!$A$1:$A$49,0),MATCH('orders '!I$1,products!$A$1:$G$1,0))</f>
        <v>Ara</v>
      </c>
      <c r="J561" t="str">
        <f>INDEX(products!$A$1:$G$49,MATCH('orders '!$D561,products!$A$1:$A$49,0),MATCH('orders '!J$1,products!$A$1:$G$1,0))</f>
        <v>L</v>
      </c>
      <c r="K561" s="6">
        <f>INDEX(products!$A$1:$G$49,MATCH('orders '!$D561,products!$A$1:$A$49,0),MATCH('orders '!K$1,products!$A$1:$G$1,0))</f>
        <v>1</v>
      </c>
      <c r="L561" s="6">
        <f>INDEX(products!$A$1:$G$49,MATCH('orders '!$D561,products!$A$1:$A$49,0),MATCH('orders '!L$1,products!$A$1:$G$1,0))</f>
        <v>12.95</v>
      </c>
      <c r="M561" s="6">
        <f t="shared" si="24"/>
        <v>38.849999999999994</v>
      </c>
      <c r="N561" t="str">
        <f t="shared" si="25"/>
        <v>Arabica</v>
      </c>
      <c r="O561" t="str">
        <f t="shared" si="26"/>
        <v>Light</v>
      </c>
      <c r="P561" s="6" t="str">
        <f>_xlfn.XLOOKUP(OrdersTable[[#This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 '!$D562,products!$A$1:$A$49,0),MATCH('orders '!I$1,products!$A$1:$G$1,0))</f>
        <v>Exc</v>
      </c>
      <c r="J562" t="str">
        <f>INDEX(products!$A$1:$G$49,MATCH('orders '!$D562,products!$A$1:$A$49,0),MATCH('orders '!J$1,products!$A$1:$G$1,0))</f>
        <v>M</v>
      </c>
      <c r="K562" s="6">
        <f>INDEX(products!$A$1:$G$49,MATCH('orders '!$D562,products!$A$1:$A$49,0),MATCH('orders '!K$1,products!$A$1:$G$1,0))</f>
        <v>2.5</v>
      </c>
      <c r="L562" s="6">
        <f>INDEX(products!$A$1:$G$49,MATCH('orders '!$D562,products!$A$1:$A$49,0),MATCH('orders '!L$1,products!$A$1:$G$1,0))</f>
        <v>31.624999999999996</v>
      </c>
      <c r="M562" s="6">
        <f t="shared" si="24"/>
        <v>189.74999999999997</v>
      </c>
      <c r="N562" t="str">
        <f t="shared" si="25"/>
        <v>Excelsa</v>
      </c>
      <c r="O562" t="str">
        <f t="shared" si="26"/>
        <v>Medium</v>
      </c>
      <c r="P562" s="6" t="str">
        <f>_xlfn.XLOOKUP(OrdersTable[[#This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 '!$D563,products!$A$1:$A$49,0),MATCH('orders '!I$1,products!$A$1:$G$1,0))</f>
        <v>Ara</v>
      </c>
      <c r="J563" t="str">
        <f>INDEX(products!$A$1:$G$49,MATCH('orders '!$D563,products!$A$1:$A$49,0),MATCH('orders '!J$1,products!$A$1:$G$1,0))</f>
        <v>D</v>
      </c>
      <c r="K563" s="6">
        <f>INDEX(products!$A$1:$G$49,MATCH('orders '!$D563,products!$A$1:$A$49,0),MATCH('orders '!K$1,products!$A$1:$G$1,0))</f>
        <v>0.2</v>
      </c>
      <c r="L563" s="6">
        <f>INDEX(products!$A$1:$G$49,MATCH('orders '!$D563,products!$A$1:$A$49,0),MATCH('orders '!L$1,products!$A$1:$G$1,0))</f>
        <v>2.9849999999999999</v>
      </c>
      <c r="M563" s="6">
        <f t="shared" si="24"/>
        <v>17.91</v>
      </c>
      <c r="N563" t="str">
        <f t="shared" si="25"/>
        <v>Arabica</v>
      </c>
      <c r="O563" t="str">
        <f t="shared" si="26"/>
        <v>Dark</v>
      </c>
      <c r="P563" s="6" t="str">
        <f>_xlfn.XLOOKUP(OrdersTable[[#This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 '!$D564,products!$A$1:$A$49,0),MATCH('orders '!I$1,products!$A$1:$G$1,0))</f>
        <v>Lib</v>
      </c>
      <c r="J564" t="str">
        <f>INDEX(products!$A$1:$G$49,MATCH('orders '!$D564,products!$A$1:$A$49,0),MATCH('orders '!J$1,products!$A$1:$G$1,0))</f>
        <v>L</v>
      </c>
      <c r="K564" s="6">
        <f>INDEX(products!$A$1:$G$49,MATCH('orders '!$D564,products!$A$1:$A$49,0),MATCH('orders '!K$1,products!$A$1:$G$1,0))</f>
        <v>0.2</v>
      </c>
      <c r="L564" s="6">
        <f>INDEX(products!$A$1:$G$49,MATCH('orders '!$D564,products!$A$1:$A$49,0),MATCH('orders '!L$1,products!$A$1:$G$1,0))</f>
        <v>4.7549999999999999</v>
      </c>
      <c r="M564" s="6">
        <f t="shared" si="24"/>
        <v>28.53</v>
      </c>
      <c r="N564" t="str">
        <f t="shared" si="25"/>
        <v>Liberia</v>
      </c>
      <c r="O564" t="str">
        <f t="shared" si="26"/>
        <v>Light</v>
      </c>
      <c r="P564" s="6" t="str">
        <f>_xlfn.XLOOKUP(OrdersTable[[#This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 '!$D565,products!$A$1:$A$49,0),MATCH('orders '!I$1,products!$A$1:$G$1,0))</f>
        <v>Exc</v>
      </c>
      <c r="J565" t="str">
        <f>INDEX(products!$A$1:$G$49,MATCH('orders '!$D565,products!$A$1:$A$49,0),MATCH('orders '!J$1,products!$A$1:$G$1,0))</f>
        <v>M</v>
      </c>
      <c r="K565" s="6">
        <f>INDEX(products!$A$1:$G$49,MATCH('orders '!$D565,products!$A$1:$A$49,0),MATCH('orders '!K$1,products!$A$1:$G$1,0))</f>
        <v>1</v>
      </c>
      <c r="L565" s="6">
        <f>INDEX(products!$A$1:$G$49,MATCH('orders '!$D565,products!$A$1:$A$49,0),MATCH('orders '!L$1,products!$A$1:$G$1,0))</f>
        <v>13.75</v>
      </c>
      <c r="M565" s="6">
        <f t="shared" si="24"/>
        <v>82.5</v>
      </c>
      <c r="N565" t="str">
        <f t="shared" si="25"/>
        <v>Excelsa</v>
      </c>
      <c r="O565" t="str">
        <f t="shared" si="26"/>
        <v>Medium</v>
      </c>
      <c r="P565" s="6" t="str">
        <f>_xlfn.XLOOKUP(OrdersTable[[#This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 '!$D566,products!$A$1:$A$49,0),MATCH('orders '!I$1,products!$A$1:$G$1,0))</f>
        <v>Rob</v>
      </c>
      <c r="J566" t="str">
        <f>INDEX(products!$A$1:$G$49,MATCH('orders '!$D566,products!$A$1:$A$49,0),MATCH('orders '!J$1,products!$A$1:$G$1,0))</f>
        <v>L</v>
      </c>
      <c r="K566" s="6">
        <f>INDEX(products!$A$1:$G$49,MATCH('orders '!$D566,products!$A$1:$A$49,0),MATCH('orders '!K$1,products!$A$1:$G$1,0))</f>
        <v>0.5</v>
      </c>
      <c r="L566" s="6">
        <f>INDEX(products!$A$1:$G$49,MATCH('orders '!$D566,products!$A$1:$A$49,0),MATCH('orders '!L$1,products!$A$1:$G$1,0))</f>
        <v>7.169999999999999</v>
      </c>
      <c r="M566" s="6">
        <f t="shared" si="24"/>
        <v>14.339999999999998</v>
      </c>
      <c r="N566" t="str">
        <f t="shared" si="25"/>
        <v>Robusta</v>
      </c>
      <c r="O566" t="str">
        <f t="shared" si="26"/>
        <v>Light</v>
      </c>
      <c r="P566" s="6" t="str">
        <f>_xlfn.XLOOKUP(OrdersTable[[#This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 '!$D567,products!$A$1:$A$49,0),MATCH('orders '!I$1,products!$A$1:$G$1,0))</f>
        <v>Rob</v>
      </c>
      <c r="J567" t="str">
        <f>INDEX(products!$A$1:$G$49,MATCH('orders '!$D567,products!$A$1:$A$49,0),MATCH('orders '!J$1,products!$A$1:$G$1,0))</f>
        <v>D</v>
      </c>
      <c r="K567" s="6">
        <f>INDEX(products!$A$1:$G$49,MATCH('orders '!$D567,products!$A$1:$A$49,0),MATCH('orders '!K$1,products!$A$1:$G$1,0))</f>
        <v>2.5</v>
      </c>
      <c r="L567" s="6">
        <f>INDEX(products!$A$1:$G$49,MATCH('orders '!$D567,products!$A$1:$A$49,0),MATCH('orders '!L$1,products!$A$1:$G$1,0))</f>
        <v>20.584999999999997</v>
      </c>
      <c r="M567" s="6">
        <f t="shared" si="24"/>
        <v>82.339999999999989</v>
      </c>
      <c r="N567" t="str">
        <f t="shared" si="25"/>
        <v>Robusta</v>
      </c>
      <c r="O567" t="str">
        <f t="shared" si="26"/>
        <v>Dark</v>
      </c>
      <c r="P567" s="6" t="str">
        <f>_xlfn.XLOOKUP(OrdersTable[[#This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 '!$D568,products!$A$1:$A$49,0),MATCH('orders '!I$1,products!$A$1:$G$1,0))</f>
        <v>Ara</v>
      </c>
      <c r="J568" t="str">
        <f>INDEX(products!$A$1:$G$49,MATCH('orders '!$D568,products!$A$1:$A$49,0),MATCH('orders '!J$1,products!$A$1:$G$1,0))</f>
        <v>M</v>
      </c>
      <c r="K568" s="6">
        <f>INDEX(products!$A$1:$G$49,MATCH('orders '!$D568,products!$A$1:$A$49,0),MATCH('orders '!K$1,products!$A$1:$G$1,0))</f>
        <v>0.2</v>
      </c>
      <c r="L568" s="6">
        <f>INDEX(products!$A$1:$G$49,MATCH('orders '!$D568,products!$A$1:$A$49,0),MATCH('orders '!L$1,products!$A$1:$G$1,0))</f>
        <v>3.375</v>
      </c>
      <c r="M568" s="6">
        <f t="shared" si="24"/>
        <v>20.25</v>
      </c>
      <c r="N568" t="str">
        <f t="shared" si="25"/>
        <v>Arabica</v>
      </c>
      <c r="O568" t="str">
        <f t="shared" si="26"/>
        <v>Medium</v>
      </c>
      <c r="P568" s="6" t="str">
        <f>_xlfn.XLOOKUP(OrdersTable[[#This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 '!$D569,products!$A$1:$A$49,0),MATCH('orders '!I$1,products!$A$1:$G$1,0))</f>
        <v>Rob</v>
      </c>
      <c r="J569" t="str">
        <f>INDEX(products!$A$1:$G$49,MATCH('orders '!$D569,products!$A$1:$A$49,0),MATCH('orders '!J$1,products!$A$1:$G$1,0))</f>
        <v>L</v>
      </c>
      <c r="K569" s="6">
        <f>INDEX(products!$A$1:$G$49,MATCH('orders '!$D569,products!$A$1:$A$49,0),MATCH('orders '!K$1,products!$A$1:$G$1,0))</f>
        <v>2.5</v>
      </c>
      <c r="L569" s="6">
        <f>INDEX(products!$A$1:$G$49,MATCH('orders '!$D569,products!$A$1:$A$49,0),MATCH('orders '!L$1,products!$A$1:$G$1,0))</f>
        <v>27.484999999999996</v>
      </c>
      <c r="M569" s="6">
        <f t="shared" si="24"/>
        <v>164.90999999999997</v>
      </c>
      <c r="N569" t="str">
        <f t="shared" si="25"/>
        <v>Robusta</v>
      </c>
      <c r="O569" t="str">
        <f t="shared" si="26"/>
        <v>Light</v>
      </c>
      <c r="P569" s="6" t="str">
        <f>_xlfn.XLOOKUP(OrdersTable[[#This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 '!$D570,products!$A$1:$A$49,0),MATCH('orders '!I$1,products!$A$1:$G$1,0))</f>
        <v>Lib</v>
      </c>
      <c r="J570" t="str">
        <f>INDEX(products!$A$1:$G$49,MATCH('orders '!$D570,products!$A$1:$A$49,0),MATCH('orders '!J$1,products!$A$1:$G$1,0))</f>
        <v>L</v>
      </c>
      <c r="K570" s="6">
        <f>INDEX(products!$A$1:$G$49,MATCH('orders '!$D570,products!$A$1:$A$49,0),MATCH('orders '!K$1,products!$A$1:$G$1,0))</f>
        <v>0.2</v>
      </c>
      <c r="L570" s="6">
        <f>INDEX(products!$A$1:$G$49,MATCH('orders '!$D570,products!$A$1:$A$49,0),MATCH('orders '!L$1,products!$A$1:$G$1,0))</f>
        <v>4.7549999999999999</v>
      </c>
      <c r="M570" s="6">
        <f t="shared" si="24"/>
        <v>19.02</v>
      </c>
      <c r="N570" t="str">
        <f t="shared" si="25"/>
        <v>Liberia</v>
      </c>
      <c r="O570" t="str">
        <f t="shared" si="26"/>
        <v>Light</v>
      </c>
      <c r="P570" s="6" t="str">
        <f>_xlfn.XLOOKUP(OrdersTable[[#This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 '!$D571,products!$A$1:$A$49,0),MATCH('orders '!I$1,products!$A$1:$G$1,0))</f>
        <v>Ara</v>
      </c>
      <c r="J571" t="str">
        <f>INDEX(products!$A$1:$G$49,MATCH('orders '!$D571,products!$A$1:$A$49,0),MATCH('orders '!J$1,products!$A$1:$G$1,0))</f>
        <v>D</v>
      </c>
      <c r="K571" s="6">
        <f>INDEX(products!$A$1:$G$49,MATCH('orders '!$D571,products!$A$1:$A$49,0),MATCH('orders '!K$1,products!$A$1:$G$1,0))</f>
        <v>2.5</v>
      </c>
      <c r="L571" s="6">
        <f>INDEX(products!$A$1:$G$49,MATCH('orders '!$D571,products!$A$1:$A$49,0),MATCH('orders '!L$1,products!$A$1:$G$1,0))</f>
        <v>22.884999999999998</v>
      </c>
      <c r="M571" s="6">
        <f t="shared" si="24"/>
        <v>137.31</v>
      </c>
      <c r="N571" t="str">
        <f t="shared" si="25"/>
        <v>Arabica</v>
      </c>
      <c r="O571" t="str">
        <f t="shared" si="26"/>
        <v>Dark</v>
      </c>
      <c r="P571" s="6" t="str">
        <f>_xlfn.XLOOKUP(OrdersTable[[#This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 '!$D572,products!$A$1:$A$49,0),MATCH('orders '!I$1,products!$A$1:$G$1,0))</f>
        <v>Ara</v>
      </c>
      <c r="J572" t="str">
        <f>INDEX(products!$A$1:$G$49,MATCH('orders '!$D572,products!$A$1:$A$49,0),MATCH('orders '!J$1,products!$A$1:$G$1,0))</f>
        <v>M</v>
      </c>
      <c r="K572" s="6">
        <f>INDEX(products!$A$1:$G$49,MATCH('orders '!$D572,products!$A$1:$A$49,0),MATCH('orders '!K$1,products!$A$1:$G$1,0))</f>
        <v>0.5</v>
      </c>
      <c r="L572" s="6">
        <f>INDEX(products!$A$1:$G$49,MATCH('orders '!$D572,products!$A$1:$A$49,0),MATCH('orders '!L$1,products!$A$1:$G$1,0))</f>
        <v>6.75</v>
      </c>
      <c r="M572" s="6">
        <f t="shared" si="24"/>
        <v>27</v>
      </c>
      <c r="N572" t="str">
        <f t="shared" si="25"/>
        <v>Arabica</v>
      </c>
      <c r="O572" t="str">
        <f t="shared" si="26"/>
        <v>Medium</v>
      </c>
      <c r="P572" s="6" t="str">
        <f>_xlfn.XLOOKUP(OrdersTable[[#This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 '!$D573,products!$A$1:$A$49,0),MATCH('orders '!I$1,products!$A$1:$G$1,0))</f>
        <v>Exc</v>
      </c>
      <c r="J573" t="str">
        <f>INDEX(products!$A$1:$G$49,MATCH('orders '!$D573,products!$A$1:$A$49,0),MATCH('orders '!J$1,products!$A$1:$G$1,0))</f>
        <v>L</v>
      </c>
      <c r="K573" s="6">
        <f>INDEX(products!$A$1:$G$49,MATCH('orders '!$D573,products!$A$1:$A$49,0),MATCH('orders '!K$1,products!$A$1:$G$1,0))</f>
        <v>0.5</v>
      </c>
      <c r="L573" s="6">
        <f>INDEX(products!$A$1:$G$49,MATCH('orders '!$D573,products!$A$1:$A$49,0),MATCH('orders '!L$1,products!$A$1:$G$1,0))</f>
        <v>8.91</v>
      </c>
      <c r="M573" s="6">
        <f t="shared" si="24"/>
        <v>35.64</v>
      </c>
      <c r="N573" t="str">
        <f t="shared" si="25"/>
        <v>Excelsa</v>
      </c>
      <c r="O573" t="str">
        <f t="shared" si="26"/>
        <v>Light</v>
      </c>
      <c r="P573" s="6" t="str">
        <f>_xlfn.XLOOKUP(OrdersTable[[#This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 '!$D574,products!$A$1:$A$49,0),MATCH('orders '!I$1,products!$A$1:$G$1,0))</f>
        <v>Ara</v>
      </c>
      <c r="J574" t="str">
        <f>INDEX(products!$A$1:$G$49,MATCH('orders '!$D574,products!$A$1:$A$49,0),MATCH('orders '!J$1,products!$A$1:$G$1,0))</f>
        <v>D</v>
      </c>
      <c r="K574" s="6">
        <f>INDEX(products!$A$1:$G$49,MATCH('orders '!$D574,products!$A$1:$A$49,0),MATCH('orders '!K$1,products!$A$1:$G$1,0))</f>
        <v>0.2</v>
      </c>
      <c r="L574" s="6">
        <f>INDEX(products!$A$1:$G$49,MATCH('orders '!$D574,products!$A$1:$A$49,0),MATCH('orders '!L$1,products!$A$1:$G$1,0))</f>
        <v>2.9849999999999999</v>
      </c>
      <c r="M574" s="6">
        <f t="shared" si="24"/>
        <v>5.97</v>
      </c>
      <c r="N574" t="str">
        <f t="shared" si="25"/>
        <v>Arabica</v>
      </c>
      <c r="O574" t="str">
        <f t="shared" si="26"/>
        <v>Dark</v>
      </c>
      <c r="P574" s="6" t="str">
        <f>_xlfn.XLOOKUP(OrdersTable[[#This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 '!$D575,products!$A$1:$A$49,0),MATCH('orders '!I$1,products!$A$1:$G$1,0))</f>
        <v>Ara</v>
      </c>
      <c r="J575" t="str">
        <f>INDEX(products!$A$1:$G$49,MATCH('orders '!$D575,products!$A$1:$A$49,0),MATCH('orders '!J$1,products!$A$1:$G$1,0))</f>
        <v>M</v>
      </c>
      <c r="K575" s="6">
        <f>INDEX(products!$A$1:$G$49,MATCH('orders '!$D575,products!$A$1:$A$49,0),MATCH('orders '!K$1,products!$A$1:$G$1,0))</f>
        <v>1</v>
      </c>
      <c r="L575" s="6">
        <f>INDEX(products!$A$1:$G$49,MATCH('orders '!$D575,products!$A$1:$A$49,0),MATCH('orders '!L$1,products!$A$1:$G$1,0))</f>
        <v>11.25</v>
      </c>
      <c r="M575" s="6">
        <f t="shared" si="24"/>
        <v>67.5</v>
      </c>
      <c r="N575" t="str">
        <f t="shared" si="25"/>
        <v>Arabica</v>
      </c>
      <c r="O575" t="str">
        <f t="shared" si="26"/>
        <v>Medium</v>
      </c>
      <c r="P575" s="6" t="str">
        <f>_xlfn.XLOOKUP(OrdersTable[[#This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 '!$D576,products!$A$1:$A$49,0),MATCH('orders '!I$1,products!$A$1:$G$1,0))</f>
        <v>Rob</v>
      </c>
      <c r="J576" t="str">
        <f>INDEX(products!$A$1:$G$49,MATCH('orders '!$D576,products!$A$1:$A$49,0),MATCH('orders '!J$1,products!$A$1:$G$1,0))</f>
        <v>L</v>
      </c>
      <c r="K576" s="6">
        <f>INDEX(products!$A$1:$G$49,MATCH('orders '!$D576,products!$A$1:$A$49,0),MATCH('orders '!K$1,products!$A$1:$G$1,0))</f>
        <v>0.2</v>
      </c>
      <c r="L576" s="6">
        <f>INDEX(products!$A$1:$G$49,MATCH('orders '!$D576,products!$A$1:$A$49,0),MATCH('orders '!L$1,products!$A$1:$G$1,0))</f>
        <v>3.5849999999999995</v>
      </c>
      <c r="M576" s="6">
        <f t="shared" si="24"/>
        <v>21.509999999999998</v>
      </c>
      <c r="N576" t="str">
        <f t="shared" si="25"/>
        <v>Robusta</v>
      </c>
      <c r="O576" t="str">
        <f t="shared" si="26"/>
        <v>Light</v>
      </c>
      <c r="P576" s="6" t="str">
        <f>_xlfn.XLOOKUP(OrdersTable[[#This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 '!$D577,products!$A$1:$A$49,0),MATCH('orders '!I$1,products!$A$1:$G$1,0))</f>
        <v>Lib</v>
      </c>
      <c r="J577" t="str">
        <f>INDEX(products!$A$1:$G$49,MATCH('orders '!$D577,products!$A$1:$A$49,0),MATCH('orders '!J$1,products!$A$1:$G$1,0))</f>
        <v>M</v>
      </c>
      <c r="K577" s="6">
        <f>INDEX(products!$A$1:$G$49,MATCH('orders '!$D577,products!$A$1:$A$49,0),MATCH('orders '!K$1,products!$A$1:$G$1,0))</f>
        <v>2.5</v>
      </c>
      <c r="L577" s="6">
        <f>INDEX(products!$A$1:$G$49,MATCH('orders '!$D577,products!$A$1:$A$49,0),MATCH('orders '!L$1,products!$A$1:$G$1,0))</f>
        <v>33.464999999999996</v>
      </c>
      <c r="M577" s="6">
        <f t="shared" si="24"/>
        <v>66.929999999999993</v>
      </c>
      <c r="N577" t="str">
        <f t="shared" si="25"/>
        <v>Liberia</v>
      </c>
      <c r="O577" t="str">
        <f t="shared" si="26"/>
        <v>Medium</v>
      </c>
      <c r="P577" s="6" t="str">
        <f>_xlfn.XLOOKUP(OrdersTable[[#This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 '!$D578,products!$A$1:$A$49,0),MATCH('orders '!I$1,products!$A$1:$G$1,0))</f>
        <v>Ara</v>
      </c>
      <c r="J578" t="str">
        <f>INDEX(products!$A$1:$G$49,MATCH('orders '!$D578,products!$A$1:$A$49,0),MATCH('orders '!J$1,products!$A$1:$G$1,0))</f>
        <v>D</v>
      </c>
      <c r="K578" s="6">
        <f>INDEX(products!$A$1:$G$49,MATCH('orders '!$D578,products!$A$1:$A$49,0),MATCH('orders '!K$1,products!$A$1:$G$1,0))</f>
        <v>0.2</v>
      </c>
      <c r="L578" s="6">
        <f>INDEX(products!$A$1:$G$49,MATCH('orders '!$D578,products!$A$1:$A$49,0),MATCH('orders '!L$1,products!$A$1:$G$1,0))</f>
        <v>2.9849999999999999</v>
      </c>
      <c r="M578" s="6">
        <f t="shared" si="24"/>
        <v>17.91</v>
      </c>
      <c r="N578" t="str">
        <f t="shared" si="25"/>
        <v>Arabica</v>
      </c>
      <c r="O578" t="str">
        <f t="shared" si="26"/>
        <v>Dark</v>
      </c>
      <c r="P578" s="6" t="str">
        <f>_xlfn.XLOOKUP(OrdersTable[[#This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 '!$D579,products!$A$1:$A$49,0),MATCH('orders '!I$1,products!$A$1:$G$1,0))</f>
        <v>Lib</v>
      </c>
      <c r="J579" t="str">
        <f>INDEX(products!$A$1:$G$49,MATCH('orders '!$D579,products!$A$1:$A$49,0),MATCH('orders '!J$1,products!$A$1:$G$1,0))</f>
        <v>M</v>
      </c>
      <c r="K579" s="6">
        <f>INDEX(products!$A$1:$G$49,MATCH('orders '!$D579,products!$A$1:$A$49,0),MATCH('orders '!K$1,products!$A$1:$G$1,0))</f>
        <v>1</v>
      </c>
      <c r="L579" s="6">
        <f>INDEX(products!$A$1:$G$49,MATCH('orders '!$D579,products!$A$1:$A$49,0),MATCH('orders '!L$1,products!$A$1:$G$1,0))</f>
        <v>14.55</v>
      </c>
      <c r="M579" s="6">
        <f t="shared" ref="M579:M642" si="27">L579*E579</f>
        <v>58.2</v>
      </c>
      <c r="N579" t="str">
        <f t="shared" ref="N579:N642" si="28">IF(I579="Rob","Robusta",IF(I579="Exc","Excelsa",IF(I579="Ara","Arabica",IF(I579="Lib","Liberia"))))</f>
        <v>Liberia</v>
      </c>
      <c r="O579" t="str">
        <f t="shared" ref="O579:O642" si="29">IF(J579="M","Medium",IF(J579="L","Light",IF(J579="D","Dark","")))</f>
        <v>Medium</v>
      </c>
      <c r="P579" s="6" t="str">
        <f>_xlfn.XLOOKUP(OrdersTable[[#This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 '!$D580,products!$A$1:$A$49,0),MATCH('orders '!I$1,products!$A$1:$G$1,0))</f>
        <v>Exc</v>
      </c>
      <c r="J580" t="str">
        <f>INDEX(products!$A$1:$G$49,MATCH('orders '!$D580,products!$A$1:$A$49,0),MATCH('orders '!J$1,products!$A$1:$G$1,0))</f>
        <v>L</v>
      </c>
      <c r="K580" s="6">
        <f>INDEX(products!$A$1:$G$49,MATCH('orders '!$D580,products!$A$1:$A$49,0),MATCH('orders '!K$1,products!$A$1:$G$1,0))</f>
        <v>0.2</v>
      </c>
      <c r="L580" s="6">
        <f>INDEX(products!$A$1:$G$49,MATCH('orders '!$D580,products!$A$1:$A$49,0),MATCH('orders '!L$1,products!$A$1:$G$1,0))</f>
        <v>4.4550000000000001</v>
      </c>
      <c r="M580" s="6">
        <f t="shared" si="27"/>
        <v>13.365</v>
      </c>
      <c r="N580" t="str">
        <f t="shared" si="28"/>
        <v>Excelsa</v>
      </c>
      <c r="O580" t="str">
        <f t="shared" si="29"/>
        <v>Light</v>
      </c>
      <c r="P580" s="6" t="str">
        <f>_xlfn.XLOOKUP(OrdersTable[[#This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 '!$D581,products!$A$1:$A$49,0),MATCH('orders '!I$1,products!$A$1:$G$1,0))</f>
        <v>Ara</v>
      </c>
      <c r="J581" t="str">
        <f>INDEX(products!$A$1:$G$49,MATCH('orders '!$D581,products!$A$1:$A$49,0),MATCH('orders '!J$1,products!$A$1:$G$1,0))</f>
        <v>M</v>
      </c>
      <c r="K581" s="6">
        <f>INDEX(products!$A$1:$G$49,MATCH('orders '!$D581,products!$A$1:$A$49,0),MATCH('orders '!K$1,products!$A$1:$G$1,0))</f>
        <v>0.5</v>
      </c>
      <c r="L581" s="6">
        <f>INDEX(products!$A$1:$G$49,MATCH('orders '!$D581,products!$A$1:$A$49,0),MATCH('orders '!L$1,products!$A$1:$G$1,0))</f>
        <v>6.75</v>
      </c>
      <c r="M581" s="6">
        <f t="shared" si="27"/>
        <v>33.75</v>
      </c>
      <c r="N581" t="str">
        <f t="shared" si="28"/>
        <v>Arabica</v>
      </c>
      <c r="O581" t="str">
        <f t="shared" si="29"/>
        <v>Medium</v>
      </c>
      <c r="P581" s="6" t="str">
        <f>_xlfn.XLOOKUP(OrdersTable[[#This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 '!$D582,products!$A$1:$A$49,0),MATCH('orders '!I$1,products!$A$1:$G$1,0))</f>
        <v>Exc</v>
      </c>
      <c r="J582" t="str">
        <f>INDEX(products!$A$1:$G$49,MATCH('orders '!$D582,products!$A$1:$A$49,0),MATCH('orders '!J$1,products!$A$1:$G$1,0))</f>
        <v>L</v>
      </c>
      <c r="K582" s="6">
        <f>INDEX(products!$A$1:$G$49,MATCH('orders '!$D582,products!$A$1:$A$49,0),MATCH('orders '!K$1,products!$A$1:$G$1,0))</f>
        <v>1</v>
      </c>
      <c r="L582" s="6">
        <f>INDEX(products!$A$1:$G$49,MATCH('orders '!$D582,products!$A$1:$A$49,0),MATCH('orders '!L$1,products!$A$1:$G$1,0))</f>
        <v>14.85</v>
      </c>
      <c r="M582" s="6">
        <f t="shared" si="27"/>
        <v>44.55</v>
      </c>
      <c r="N582" t="str">
        <f t="shared" si="28"/>
        <v>Excelsa</v>
      </c>
      <c r="O582" t="str">
        <f t="shared" si="29"/>
        <v>Light</v>
      </c>
      <c r="P582" s="6" t="str">
        <f>_xlfn.XLOOKUP(OrdersTable[[#This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 '!$D583,products!$A$1:$A$49,0),MATCH('orders '!I$1,products!$A$1:$G$1,0))</f>
        <v>Exc</v>
      </c>
      <c r="J583" t="str">
        <f>INDEX(products!$A$1:$G$49,MATCH('orders '!$D583,products!$A$1:$A$49,0),MATCH('orders '!J$1,products!$A$1:$G$1,0))</f>
        <v>L</v>
      </c>
      <c r="K583" s="6">
        <f>INDEX(products!$A$1:$G$49,MATCH('orders '!$D583,products!$A$1:$A$49,0),MATCH('orders '!K$1,products!$A$1:$G$1,0))</f>
        <v>0.5</v>
      </c>
      <c r="L583" s="6">
        <f>INDEX(products!$A$1:$G$49,MATCH('orders '!$D583,products!$A$1:$A$49,0),MATCH('orders '!L$1,products!$A$1:$G$1,0))</f>
        <v>8.91</v>
      </c>
      <c r="M583" s="6">
        <f t="shared" si="27"/>
        <v>44.55</v>
      </c>
      <c r="N583" t="str">
        <f t="shared" si="28"/>
        <v>Excelsa</v>
      </c>
      <c r="O583" t="str">
        <f t="shared" si="29"/>
        <v>Light</v>
      </c>
      <c r="P583" s="6" t="str">
        <f>_xlfn.XLOOKUP(OrdersTable[[#This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 '!$D584,products!$A$1:$A$49,0),MATCH('orders '!I$1,products!$A$1:$G$1,0))</f>
        <v>Exc</v>
      </c>
      <c r="J584" t="str">
        <f>INDEX(products!$A$1:$G$49,MATCH('orders '!$D584,products!$A$1:$A$49,0),MATCH('orders '!J$1,products!$A$1:$G$1,0))</f>
        <v>D</v>
      </c>
      <c r="K584" s="6">
        <f>INDEX(products!$A$1:$G$49,MATCH('orders '!$D584,products!$A$1:$A$49,0),MATCH('orders '!K$1,products!$A$1:$G$1,0))</f>
        <v>1</v>
      </c>
      <c r="L584" s="6">
        <f>INDEX(products!$A$1:$G$49,MATCH('orders '!$D584,products!$A$1:$A$49,0),MATCH('orders '!L$1,products!$A$1:$G$1,0))</f>
        <v>12.15</v>
      </c>
      <c r="M584" s="6">
        <f t="shared" si="27"/>
        <v>60.75</v>
      </c>
      <c r="N584" t="str">
        <f t="shared" si="28"/>
        <v>Excelsa</v>
      </c>
      <c r="O584" t="str">
        <f t="shared" si="29"/>
        <v>Dark</v>
      </c>
      <c r="P584" s="6" t="str">
        <f>_xlfn.XLOOKUP(OrdersTable[[#This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 '!$D585,products!$A$1:$A$49,0),MATCH('orders '!I$1,products!$A$1:$G$1,0))</f>
        <v>Rob</v>
      </c>
      <c r="J585" t="str">
        <f>INDEX(products!$A$1:$G$49,MATCH('orders '!$D585,products!$A$1:$A$49,0),MATCH('orders '!J$1,products!$A$1:$G$1,0))</f>
        <v>L</v>
      </c>
      <c r="K585" s="6">
        <f>INDEX(products!$A$1:$G$49,MATCH('orders '!$D585,products!$A$1:$A$49,0),MATCH('orders '!K$1,products!$A$1:$G$1,0))</f>
        <v>0.2</v>
      </c>
      <c r="L585" s="6">
        <f>INDEX(products!$A$1:$G$49,MATCH('orders '!$D585,products!$A$1:$A$49,0),MATCH('orders '!L$1,products!$A$1:$G$1,0))</f>
        <v>3.5849999999999995</v>
      </c>
      <c r="M585" s="6">
        <f t="shared" si="27"/>
        <v>3.5849999999999995</v>
      </c>
      <c r="N585" t="str">
        <f t="shared" si="28"/>
        <v>Robusta</v>
      </c>
      <c r="O585" t="str">
        <f t="shared" si="29"/>
        <v>Light</v>
      </c>
      <c r="P585" s="6" t="str">
        <f>_xlfn.XLOOKUP(OrdersTable[[#This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 '!$D586,products!$A$1:$A$49,0),MATCH('orders '!I$1,products!$A$1:$G$1,0))</f>
        <v>Rob</v>
      </c>
      <c r="J586" t="str">
        <f>INDEX(products!$A$1:$G$49,MATCH('orders '!$D586,products!$A$1:$A$49,0),MATCH('orders '!J$1,products!$A$1:$G$1,0))</f>
        <v>L</v>
      </c>
      <c r="K586" s="6">
        <f>INDEX(products!$A$1:$G$49,MATCH('orders '!$D586,products!$A$1:$A$49,0),MATCH('orders '!K$1,products!$A$1:$G$1,0))</f>
        <v>0.2</v>
      </c>
      <c r="L586" s="6">
        <f>INDEX(products!$A$1:$G$49,MATCH('orders '!$D586,products!$A$1:$A$49,0),MATCH('orders '!L$1,products!$A$1:$G$1,0))</f>
        <v>3.5849999999999995</v>
      </c>
      <c r="M586" s="6">
        <f t="shared" si="27"/>
        <v>21.509999999999998</v>
      </c>
      <c r="N586" t="str">
        <f t="shared" si="28"/>
        <v>Robusta</v>
      </c>
      <c r="O586" t="str">
        <f t="shared" si="29"/>
        <v>Light</v>
      </c>
      <c r="P586" s="6" t="str">
        <f>_xlfn.XLOOKUP(OrdersTable[[#This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 '!$D587,products!$A$1:$A$49,0),MATCH('orders '!I$1,products!$A$1:$G$1,0))</f>
        <v>Exc</v>
      </c>
      <c r="J587" t="str">
        <f>INDEX(products!$A$1:$G$49,MATCH('orders '!$D587,products!$A$1:$A$49,0),MATCH('orders '!J$1,products!$A$1:$G$1,0))</f>
        <v>M</v>
      </c>
      <c r="K587" s="6">
        <f>INDEX(products!$A$1:$G$49,MATCH('orders '!$D587,products!$A$1:$A$49,0),MATCH('orders '!K$1,products!$A$1:$G$1,0))</f>
        <v>0.5</v>
      </c>
      <c r="L587" s="6">
        <f>INDEX(products!$A$1:$G$49,MATCH('orders '!$D587,products!$A$1:$A$49,0),MATCH('orders '!L$1,products!$A$1:$G$1,0))</f>
        <v>8.25</v>
      </c>
      <c r="M587" s="6">
        <f t="shared" si="27"/>
        <v>16.5</v>
      </c>
      <c r="N587" t="str">
        <f t="shared" si="28"/>
        <v>Excelsa</v>
      </c>
      <c r="O587" t="str">
        <f t="shared" si="29"/>
        <v>Medium</v>
      </c>
      <c r="P587" s="6" t="str">
        <f>_xlfn.XLOOKUP(OrdersTable[[#This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 '!$D588,products!$A$1:$A$49,0),MATCH('orders '!I$1,products!$A$1:$G$1,0))</f>
        <v>Rob</v>
      </c>
      <c r="J588" t="str">
        <f>INDEX(products!$A$1:$G$49,MATCH('orders '!$D588,products!$A$1:$A$49,0),MATCH('orders '!J$1,products!$A$1:$G$1,0))</f>
        <v>L</v>
      </c>
      <c r="K588" s="6">
        <f>INDEX(products!$A$1:$G$49,MATCH('orders '!$D588,products!$A$1:$A$49,0),MATCH('orders '!K$1,products!$A$1:$G$1,0))</f>
        <v>2.5</v>
      </c>
      <c r="L588" s="6">
        <f>INDEX(products!$A$1:$G$49,MATCH('orders '!$D588,products!$A$1:$A$49,0),MATCH('orders '!L$1,products!$A$1:$G$1,0))</f>
        <v>27.484999999999996</v>
      </c>
      <c r="M588" s="6">
        <f t="shared" si="27"/>
        <v>82.454999999999984</v>
      </c>
      <c r="N588" t="str">
        <f t="shared" si="28"/>
        <v>Robusta</v>
      </c>
      <c r="O588" t="str">
        <f t="shared" si="29"/>
        <v>Light</v>
      </c>
      <c r="P588" s="6" t="str">
        <f>_xlfn.XLOOKUP(OrdersTable[[#This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 '!$D589,products!$A$1:$A$49,0),MATCH('orders '!I$1,products!$A$1:$G$1,0))</f>
        <v>Lib</v>
      </c>
      <c r="J589" t="str">
        <f>INDEX(products!$A$1:$G$49,MATCH('orders '!$D589,products!$A$1:$A$49,0),MATCH('orders '!J$1,products!$A$1:$G$1,0))</f>
        <v>D</v>
      </c>
      <c r="K589" s="6">
        <f>INDEX(products!$A$1:$G$49,MATCH('orders '!$D589,products!$A$1:$A$49,0),MATCH('orders '!K$1,products!$A$1:$G$1,0))</f>
        <v>0.5</v>
      </c>
      <c r="L589" s="6">
        <f>INDEX(products!$A$1:$G$49,MATCH('orders '!$D589,products!$A$1:$A$49,0),MATCH('orders '!L$1,products!$A$1:$G$1,0))</f>
        <v>7.77</v>
      </c>
      <c r="M589" s="6">
        <f t="shared" si="27"/>
        <v>7.77</v>
      </c>
      <c r="N589" t="str">
        <f t="shared" si="28"/>
        <v>Liberia</v>
      </c>
      <c r="O589" t="str">
        <f t="shared" si="29"/>
        <v>Dark</v>
      </c>
      <c r="P589" s="6" t="str">
        <f>_xlfn.XLOOKUP(OrdersTable[[#This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 '!$D590,products!$A$1:$A$49,0),MATCH('orders '!I$1,products!$A$1:$G$1,0))</f>
        <v>Rob</v>
      </c>
      <c r="J590" t="str">
        <f>INDEX(products!$A$1:$G$49,MATCH('orders '!$D590,products!$A$1:$A$49,0),MATCH('orders '!J$1,products!$A$1:$G$1,0))</f>
        <v>M</v>
      </c>
      <c r="K590" s="6">
        <f>INDEX(products!$A$1:$G$49,MATCH('orders '!$D590,products!$A$1:$A$49,0),MATCH('orders '!K$1,products!$A$1:$G$1,0))</f>
        <v>0.5</v>
      </c>
      <c r="L590" s="6">
        <f>INDEX(products!$A$1:$G$49,MATCH('orders '!$D590,products!$A$1:$A$49,0),MATCH('orders '!L$1,products!$A$1:$G$1,0))</f>
        <v>5.97</v>
      </c>
      <c r="M590" s="6">
        <f t="shared" si="27"/>
        <v>11.94</v>
      </c>
      <c r="N590" t="str">
        <f t="shared" si="28"/>
        <v>Robusta</v>
      </c>
      <c r="O590" t="str">
        <f t="shared" si="29"/>
        <v>Medium</v>
      </c>
      <c r="P590" s="6" t="str">
        <f>_xlfn.XLOOKUP(OrdersTable[[#This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 '!$D591,products!$A$1:$A$49,0),MATCH('orders '!I$1,products!$A$1:$G$1,0))</f>
        <v>Exc</v>
      </c>
      <c r="J591" t="str">
        <f>INDEX(products!$A$1:$G$49,MATCH('orders '!$D591,products!$A$1:$A$49,0),MATCH('orders '!J$1,products!$A$1:$G$1,0))</f>
        <v>L</v>
      </c>
      <c r="K591" s="6">
        <f>INDEX(products!$A$1:$G$49,MATCH('orders '!$D591,products!$A$1:$A$49,0),MATCH('orders '!K$1,products!$A$1:$G$1,0))</f>
        <v>2.5</v>
      </c>
      <c r="L591" s="6">
        <f>INDEX(products!$A$1:$G$49,MATCH('orders '!$D591,products!$A$1:$A$49,0),MATCH('orders '!L$1,products!$A$1:$G$1,0))</f>
        <v>34.154999999999994</v>
      </c>
      <c r="M591" s="6">
        <f t="shared" si="27"/>
        <v>204.92999999999995</v>
      </c>
      <c r="N591" t="str">
        <f t="shared" si="28"/>
        <v>Excelsa</v>
      </c>
      <c r="O591" t="str">
        <f t="shared" si="29"/>
        <v>Light</v>
      </c>
      <c r="P591" s="6" t="str">
        <f>_xlfn.XLOOKUP(OrdersTable[[#This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 '!$D592,products!$A$1:$A$49,0),MATCH('orders '!I$1,products!$A$1:$G$1,0))</f>
        <v>Exc</v>
      </c>
      <c r="J592" t="str">
        <f>INDEX(products!$A$1:$G$49,MATCH('orders '!$D592,products!$A$1:$A$49,0),MATCH('orders '!J$1,products!$A$1:$G$1,0))</f>
        <v>M</v>
      </c>
      <c r="K592" s="6">
        <f>INDEX(products!$A$1:$G$49,MATCH('orders '!$D592,products!$A$1:$A$49,0),MATCH('orders '!K$1,products!$A$1:$G$1,0))</f>
        <v>2.5</v>
      </c>
      <c r="L592" s="6">
        <f>INDEX(products!$A$1:$G$49,MATCH('orders '!$D592,products!$A$1:$A$49,0),MATCH('orders '!L$1,products!$A$1:$G$1,0))</f>
        <v>31.624999999999996</v>
      </c>
      <c r="M592" s="6">
        <f t="shared" si="27"/>
        <v>63.249999999999993</v>
      </c>
      <c r="N592" t="str">
        <f t="shared" si="28"/>
        <v>Excelsa</v>
      </c>
      <c r="O592" t="str">
        <f t="shared" si="29"/>
        <v>Medium</v>
      </c>
      <c r="P592" s="6" t="str">
        <f>_xlfn.XLOOKUP(OrdersTable[[#This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 '!$D593,products!$A$1:$A$49,0),MATCH('orders '!I$1,products!$A$1:$G$1,0))</f>
        <v>Rob</v>
      </c>
      <c r="J593" t="str">
        <f>INDEX(products!$A$1:$G$49,MATCH('orders '!$D593,products!$A$1:$A$49,0),MATCH('orders '!J$1,products!$A$1:$G$1,0))</f>
        <v>D</v>
      </c>
      <c r="K593" s="6">
        <f>INDEX(products!$A$1:$G$49,MATCH('orders '!$D593,products!$A$1:$A$49,0),MATCH('orders '!K$1,products!$A$1:$G$1,0))</f>
        <v>0.2</v>
      </c>
      <c r="L593" s="6">
        <f>INDEX(products!$A$1:$G$49,MATCH('orders '!$D593,products!$A$1:$A$49,0),MATCH('orders '!L$1,products!$A$1:$G$1,0))</f>
        <v>2.6849999999999996</v>
      </c>
      <c r="M593" s="6">
        <f t="shared" si="27"/>
        <v>8.0549999999999997</v>
      </c>
      <c r="N593" t="str">
        <f t="shared" si="28"/>
        <v>Robusta</v>
      </c>
      <c r="O593" t="str">
        <f t="shared" si="29"/>
        <v>Dark</v>
      </c>
      <c r="P593" s="6" t="str">
        <f>_xlfn.XLOOKUP(OrdersTable[[#This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 '!$D594,products!$A$1:$A$49,0),MATCH('orders '!I$1,products!$A$1:$G$1,0))</f>
        <v>Ara</v>
      </c>
      <c r="J594" t="str">
        <f>INDEX(products!$A$1:$G$49,MATCH('orders '!$D594,products!$A$1:$A$49,0),MATCH('orders '!J$1,products!$A$1:$G$1,0))</f>
        <v>M</v>
      </c>
      <c r="K594" s="6">
        <f>INDEX(products!$A$1:$G$49,MATCH('orders '!$D594,products!$A$1:$A$49,0),MATCH('orders '!K$1,products!$A$1:$G$1,0))</f>
        <v>2.5</v>
      </c>
      <c r="L594" s="6">
        <f>INDEX(products!$A$1:$G$49,MATCH('orders '!$D594,products!$A$1:$A$49,0),MATCH('orders '!L$1,products!$A$1:$G$1,0))</f>
        <v>25.874999999999996</v>
      </c>
      <c r="M594" s="6">
        <f t="shared" si="27"/>
        <v>51.749999999999993</v>
      </c>
      <c r="N594" t="str">
        <f t="shared" si="28"/>
        <v>Arabica</v>
      </c>
      <c r="O594" t="str">
        <f t="shared" si="29"/>
        <v>Medium</v>
      </c>
      <c r="P594" s="6" t="str">
        <f>_xlfn.XLOOKUP(OrdersTable[[#This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 '!$D595,products!$A$1:$A$49,0),MATCH('orders '!I$1,products!$A$1:$G$1,0))</f>
        <v>Exc</v>
      </c>
      <c r="J595" t="str">
        <f>INDEX(products!$A$1:$G$49,MATCH('orders '!$D595,products!$A$1:$A$49,0),MATCH('orders '!J$1,products!$A$1:$G$1,0))</f>
        <v>D</v>
      </c>
      <c r="K595" s="6">
        <f>INDEX(products!$A$1:$G$49,MATCH('orders '!$D595,products!$A$1:$A$49,0),MATCH('orders '!K$1,products!$A$1:$G$1,0))</f>
        <v>2.5</v>
      </c>
      <c r="L595" s="6">
        <f>INDEX(products!$A$1:$G$49,MATCH('orders '!$D595,products!$A$1:$A$49,0),MATCH('orders '!L$1,products!$A$1:$G$1,0))</f>
        <v>27.945</v>
      </c>
      <c r="M595" s="6">
        <f t="shared" si="27"/>
        <v>27.945</v>
      </c>
      <c r="N595" t="str">
        <f t="shared" si="28"/>
        <v>Excelsa</v>
      </c>
      <c r="O595" t="str">
        <f t="shared" si="29"/>
        <v>Dark</v>
      </c>
      <c r="P595" s="6" t="str">
        <f>_xlfn.XLOOKUP(OrdersTable[[#This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 '!$D596,products!$A$1:$A$49,0),MATCH('orders '!I$1,products!$A$1:$G$1,0))</f>
        <v>Ara</v>
      </c>
      <c r="J596" t="str">
        <f>INDEX(products!$A$1:$G$49,MATCH('orders '!$D596,products!$A$1:$A$49,0),MATCH('orders '!J$1,products!$A$1:$G$1,0))</f>
        <v>L</v>
      </c>
      <c r="K596" s="6">
        <f>INDEX(products!$A$1:$G$49,MATCH('orders '!$D596,products!$A$1:$A$49,0),MATCH('orders '!K$1,products!$A$1:$G$1,0))</f>
        <v>2.5</v>
      </c>
      <c r="L596" s="6">
        <f>INDEX(products!$A$1:$G$49,MATCH('orders '!$D596,products!$A$1:$A$49,0),MATCH('orders '!L$1,products!$A$1:$G$1,0))</f>
        <v>29.784999999999997</v>
      </c>
      <c r="M596" s="6">
        <f t="shared" si="27"/>
        <v>59.569999999999993</v>
      </c>
      <c r="N596" t="str">
        <f t="shared" si="28"/>
        <v>Arabica</v>
      </c>
      <c r="O596" t="str">
        <f t="shared" si="29"/>
        <v>Light</v>
      </c>
      <c r="P596" s="6" t="str">
        <f>_xlfn.XLOOKUP(OrdersTable[[#This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 '!$D597,products!$A$1:$A$49,0),MATCH('orders '!I$1,products!$A$1:$G$1,0))</f>
        <v>Exc</v>
      </c>
      <c r="J597" t="str">
        <f>INDEX(products!$A$1:$G$49,MATCH('orders '!$D597,products!$A$1:$A$49,0),MATCH('orders '!J$1,products!$A$1:$G$1,0))</f>
        <v>L</v>
      </c>
      <c r="K597" s="6">
        <f>INDEX(products!$A$1:$G$49,MATCH('orders '!$D597,products!$A$1:$A$49,0),MATCH('orders '!K$1,products!$A$1:$G$1,0))</f>
        <v>1</v>
      </c>
      <c r="L597" s="6">
        <f>INDEX(products!$A$1:$G$49,MATCH('orders '!$D597,products!$A$1:$A$49,0),MATCH('orders '!L$1,products!$A$1:$G$1,0))</f>
        <v>14.85</v>
      </c>
      <c r="M597" s="6">
        <f t="shared" si="27"/>
        <v>14.85</v>
      </c>
      <c r="N597" t="str">
        <f t="shared" si="28"/>
        <v>Excelsa</v>
      </c>
      <c r="O597" t="str">
        <f t="shared" si="29"/>
        <v>Light</v>
      </c>
      <c r="P597" s="6" t="str">
        <f>_xlfn.XLOOKUP(OrdersTable[[#This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 '!$D598,products!$A$1:$A$49,0),MATCH('orders '!I$1,products!$A$1:$G$1,0))</f>
        <v>Ara</v>
      </c>
      <c r="J598" t="str">
        <f>INDEX(products!$A$1:$G$49,MATCH('orders '!$D598,products!$A$1:$A$49,0),MATCH('orders '!J$1,products!$A$1:$G$1,0))</f>
        <v>M</v>
      </c>
      <c r="K598" s="6">
        <f>INDEX(products!$A$1:$G$49,MATCH('orders '!$D598,products!$A$1:$A$49,0),MATCH('orders '!K$1,products!$A$1:$G$1,0))</f>
        <v>0.5</v>
      </c>
      <c r="L598" s="6">
        <f>INDEX(products!$A$1:$G$49,MATCH('orders '!$D598,products!$A$1:$A$49,0),MATCH('orders '!L$1,products!$A$1:$G$1,0))</f>
        <v>6.75</v>
      </c>
      <c r="M598" s="6">
        <f t="shared" si="27"/>
        <v>33.75</v>
      </c>
      <c r="N598" t="str">
        <f t="shared" si="28"/>
        <v>Arabica</v>
      </c>
      <c r="O598" t="str">
        <f t="shared" si="29"/>
        <v>Medium</v>
      </c>
      <c r="P598" s="6" t="str">
        <f>_xlfn.XLOOKUP(OrdersTable[[#This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 '!$D599,products!$A$1:$A$49,0),MATCH('orders '!I$1,products!$A$1:$G$1,0))</f>
        <v>Lib</v>
      </c>
      <c r="J599" t="str">
        <f>INDEX(products!$A$1:$G$49,MATCH('orders '!$D599,products!$A$1:$A$49,0),MATCH('orders '!J$1,products!$A$1:$G$1,0))</f>
        <v>L</v>
      </c>
      <c r="K599" s="6">
        <f>INDEX(products!$A$1:$G$49,MATCH('orders '!$D599,products!$A$1:$A$49,0),MATCH('orders '!K$1,products!$A$1:$G$1,0))</f>
        <v>2.5</v>
      </c>
      <c r="L599" s="6">
        <f>INDEX(products!$A$1:$G$49,MATCH('orders '!$D599,products!$A$1:$A$49,0),MATCH('orders '!L$1,products!$A$1:$G$1,0))</f>
        <v>36.454999999999998</v>
      </c>
      <c r="M599" s="6">
        <f t="shared" si="27"/>
        <v>145.82</v>
      </c>
      <c r="N599" t="str">
        <f t="shared" si="28"/>
        <v>Liberia</v>
      </c>
      <c r="O599" t="str">
        <f t="shared" si="29"/>
        <v>Light</v>
      </c>
      <c r="P599" s="6" t="str">
        <f>_xlfn.XLOOKUP(OrdersTable[[#This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 '!$D600,products!$A$1:$A$49,0),MATCH('orders '!I$1,products!$A$1:$G$1,0))</f>
        <v>Rob</v>
      </c>
      <c r="J600" t="str">
        <f>INDEX(products!$A$1:$G$49,MATCH('orders '!$D600,products!$A$1:$A$49,0),MATCH('orders '!J$1,products!$A$1:$G$1,0))</f>
        <v>M</v>
      </c>
      <c r="K600" s="6">
        <f>INDEX(products!$A$1:$G$49,MATCH('orders '!$D600,products!$A$1:$A$49,0),MATCH('orders '!K$1,products!$A$1:$G$1,0))</f>
        <v>0.2</v>
      </c>
      <c r="L600" s="6">
        <f>INDEX(products!$A$1:$G$49,MATCH('orders '!$D600,products!$A$1:$A$49,0),MATCH('orders '!L$1,products!$A$1:$G$1,0))</f>
        <v>2.9849999999999999</v>
      </c>
      <c r="M600" s="6">
        <f t="shared" si="27"/>
        <v>11.94</v>
      </c>
      <c r="N600" t="str">
        <f t="shared" si="28"/>
        <v>Robusta</v>
      </c>
      <c r="O600" t="str">
        <f t="shared" si="29"/>
        <v>Medium</v>
      </c>
      <c r="P600" s="6" t="str">
        <f>_xlfn.XLOOKUP(OrdersTable[[#This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 '!$D601,products!$A$1:$A$49,0),MATCH('orders '!I$1,products!$A$1:$G$1,0))</f>
        <v>Ara</v>
      </c>
      <c r="J601" t="str">
        <f>INDEX(products!$A$1:$G$49,MATCH('orders '!$D601,products!$A$1:$A$49,0),MATCH('orders '!J$1,products!$A$1:$G$1,0))</f>
        <v>D</v>
      </c>
      <c r="K601" s="6">
        <f>INDEX(products!$A$1:$G$49,MATCH('orders '!$D601,products!$A$1:$A$49,0),MATCH('orders '!K$1,products!$A$1:$G$1,0))</f>
        <v>0.2</v>
      </c>
      <c r="L601" s="6">
        <f>INDEX(products!$A$1:$G$49,MATCH('orders '!$D601,products!$A$1:$A$49,0),MATCH('orders '!L$1,products!$A$1:$G$1,0))</f>
        <v>2.9849999999999999</v>
      </c>
      <c r="M601" s="6">
        <f t="shared" si="27"/>
        <v>11.94</v>
      </c>
      <c r="N601" t="str">
        <f t="shared" si="28"/>
        <v>Arabica</v>
      </c>
      <c r="O601" t="str">
        <f t="shared" si="29"/>
        <v>Dark</v>
      </c>
      <c r="P601" s="6" t="str">
        <f>_xlfn.XLOOKUP(OrdersTable[[#This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 '!$D602,products!$A$1:$A$49,0),MATCH('orders '!I$1,products!$A$1:$G$1,0))</f>
        <v>Lib</v>
      </c>
      <c r="J602" t="str">
        <f>INDEX(products!$A$1:$G$49,MATCH('orders '!$D602,products!$A$1:$A$49,0),MATCH('orders '!J$1,products!$A$1:$G$1,0))</f>
        <v>D</v>
      </c>
      <c r="K602" s="6">
        <f>INDEX(products!$A$1:$G$49,MATCH('orders '!$D602,products!$A$1:$A$49,0),MATCH('orders '!K$1,products!$A$1:$G$1,0))</f>
        <v>0.5</v>
      </c>
      <c r="L602" s="6">
        <f>INDEX(products!$A$1:$G$49,MATCH('orders '!$D602,products!$A$1:$A$49,0),MATCH('orders '!L$1,products!$A$1:$G$1,0))</f>
        <v>7.77</v>
      </c>
      <c r="M602" s="6">
        <f t="shared" si="27"/>
        <v>7.77</v>
      </c>
      <c r="N602" t="str">
        <f t="shared" si="28"/>
        <v>Liberia</v>
      </c>
      <c r="O602" t="str">
        <f t="shared" si="29"/>
        <v>Dark</v>
      </c>
      <c r="P602" s="6" t="str">
        <f>_xlfn.XLOOKUP(OrdersTable[[#This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 '!$D603,products!$A$1:$A$49,0),MATCH('orders '!I$1,products!$A$1:$G$1,0))</f>
        <v>Rob</v>
      </c>
      <c r="J603" t="str">
        <f>INDEX(products!$A$1:$G$49,MATCH('orders '!$D603,products!$A$1:$A$49,0),MATCH('orders '!J$1,products!$A$1:$G$1,0))</f>
        <v>L</v>
      </c>
      <c r="K603" s="6">
        <f>INDEX(products!$A$1:$G$49,MATCH('orders '!$D603,products!$A$1:$A$49,0),MATCH('orders '!K$1,products!$A$1:$G$1,0))</f>
        <v>2.5</v>
      </c>
      <c r="L603" s="6">
        <f>INDEX(products!$A$1:$G$49,MATCH('orders '!$D603,products!$A$1:$A$49,0),MATCH('orders '!L$1,products!$A$1:$G$1,0))</f>
        <v>27.484999999999996</v>
      </c>
      <c r="M603" s="6">
        <f t="shared" si="27"/>
        <v>109.93999999999998</v>
      </c>
      <c r="N603" t="str">
        <f t="shared" si="28"/>
        <v>Robusta</v>
      </c>
      <c r="O603" t="str">
        <f t="shared" si="29"/>
        <v>Light</v>
      </c>
      <c r="P603" s="6" t="str">
        <f>_xlfn.XLOOKUP(OrdersTable[[#This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 '!$D604,products!$A$1:$A$49,0),MATCH('orders '!I$1,products!$A$1:$G$1,0))</f>
        <v>Exc</v>
      </c>
      <c r="J604" t="str">
        <f>INDEX(products!$A$1:$G$49,MATCH('orders '!$D604,products!$A$1:$A$49,0),MATCH('orders '!J$1,products!$A$1:$G$1,0))</f>
        <v>L</v>
      </c>
      <c r="K604" s="6">
        <f>INDEX(products!$A$1:$G$49,MATCH('orders '!$D604,products!$A$1:$A$49,0),MATCH('orders '!K$1,products!$A$1:$G$1,0))</f>
        <v>0.2</v>
      </c>
      <c r="L604" s="6">
        <f>INDEX(products!$A$1:$G$49,MATCH('orders '!$D604,products!$A$1:$A$49,0),MATCH('orders '!L$1,products!$A$1:$G$1,0))</f>
        <v>4.4550000000000001</v>
      </c>
      <c r="M604" s="6">
        <f t="shared" si="27"/>
        <v>22.274999999999999</v>
      </c>
      <c r="N604" t="str">
        <f t="shared" si="28"/>
        <v>Excelsa</v>
      </c>
      <c r="O604" t="str">
        <f t="shared" si="29"/>
        <v>Light</v>
      </c>
      <c r="P604" s="6" t="str">
        <f>_xlfn.XLOOKUP(OrdersTable[[#This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 '!$D605,products!$A$1:$A$49,0),MATCH('orders '!I$1,products!$A$1:$G$1,0))</f>
        <v>Rob</v>
      </c>
      <c r="J605" t="str">
        <f>INDEX(products!$A$1:$G$49,MATCH('orders '!$D605,products!$A$1:$A$49,0),MATCH('orders '!J$1,products!$A$1:$G$1,0))</f>
        <v>M</v>
      </c>
      <c r="K605" s="6">
        <f>INDEX(products!$A$1:$G$49,MATCH('orders '!$D605,products!$A$1:$A$49,0),MATCH('orders '!K$1,products!$A$1:$G$1,0))</f>
        <v>0.2</v>
      </c>
      <c r="L605" s="6">
        <f>INDEX(products!$A$1:$G$49,MATCH('orders '!$D605,products!$A$1:$A$49,0),MATCH('orders '!L$1,products!$A$1:$G$1,0))</f>
        <v>2.9849999999999999</v>
      </c>
      <c r="M605" s="6">
        <f t="shared" si="27"/>
        <v>8.9550000000000001</v>
      </c>
      <c r="N605" t="str">
        <f t="shared" si="28"/>
        <v>Robusta</v>
      </c>
      <c r="O605" t="str">
        <f t="shared" si="29"/>
        <v>Medium</v>
      </c>
      <c r="P605" s="6" t="str">
        <f>_xlfn.XLOOKUP(OrdersTable[[#This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 '!$D606,products!$A$1:$A$49,0),MATCH('orders '!I$1,products!$A$1:$G$1,0))</f>
        <v>Lib</v>
      </c>
      <c r="J606" t="str">
        <f>INDEX(products!$A$1:$G$49,MATCH('orders '!$D606,products!$A$1:$A$49,0),MATCH('orders '!J$1,products!$A$1:$G$1,0))</f>
        <v>D</v>
      </c>
      <c r="K606" s="6">
        <f>INDEX(products!$A$1:$G$49,MATCH('orders '!$D606,products!$A$1:$A$49,0),MATCH('orders '!K$1,products!$A$1:$G$1,0))</f>
        <v>2.5</v>
      </c>
      <c r="L606" s="6">
        <f>INDEX(products!$A$1:$G$49,MATCH('orders '!$D606,products!$A$1:$A$49,0),MATCH('orders '!L$1,products!$A$1:$G$1,0))</f>
        <v>29.784999999999997</v>
      </c>
      <c r="M606" s="6">
        <f t="shared" si="27"/>
        <v>119.13999999999999</v>
      </c>
      <c r="N606" t="str">
        <f t="shared" si="28"/>
        <v>Liberia</v>
      </c>
      <c r="O606" t="str">
        <f t="shared" si="29"/>
        <v>Dark</v>
      </c>
      <c r="P606" s="6" t="str">
        <f>_xlfn.XLOOKUP(OrdersTable[[#This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 '!$D607,products!$A$1:$A$49,0),MATCH('orders '!I$1,products!$A$1:$G$1,0))</f>
        <v>Ara</v>
      </c>
      <c r="J607" t="str">
        <f>INDEX(products!$A$1:$G$49,MATCH('orders '!$D607,products!$A$1:$A$49,0),MATCH('orders '!J$1,products!$A$1:$G$1,0))</f>
        <v>L</v>
      </c>
      <c r="K607" s="6">
        <f>INDEX(products!$A$1:$G$49,MATCH('orders '!$D607,products!$A$1:$A$49,0),MATCH('orders '!K$1,products!$A$1:$G$1,0))</f>
        <v>2.5</v>
      </c>
      <c r="L607" s="6">
        <f>INDEX(products!$A$1:$G$49,MATCH('orders '!$D607,products!$A$1:$A$49,0),MATCH('orders '!L$1,products!$A$1:$G$1,0))</f>
        <v>29.784999999999997</v>
      </c>
      <c r="M607" s="6">
        <f t="shared" si="27"/>
        <v>148.92499999999998</v>
      </c>
      <c r="N607" t="str">
        <f t="shared" si="28"/>
        <v>Arabica</v>
      </c>
      <c r="O607" t="str">
        <f t="shared" si="29"/>
        <v>Light</v>
      </c>
      <c r="P607" s="6" t="str">
        <f>_xlfn.XLOOKUP(OrdersTable[[#This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 '!$D608,products!$A$1:$A$49,0),MATCH('orders '!I$1,products!$A$1:$G$1,0))</f>
        <v>Lib</v>
      </c>
      <c r="J608" t="str">
        <f>INDEX(products!$A$1:$G$49,MATCH('orders '!$D608,products!$A$1:$A$49,0),MATCH('orders '!J$1,products!$A$1:$G$1,0))</f>
        <v>L</v>
      </c>
      <c r="K608" s="6">
        <f>INDEX(products!$A$1:$G$49,MATCH('orders '!$D608,products!$A$1:$A$49,0),MATCH('orders '!K$1,products!$A$1:$G$1,0))</f>
        <v>2.5</v>
      </c>
      <c r="L608" s="6">
        <f>INDEX(products!$A$1:$G$49,MATCH('orders '!$D608,products!$A$1:$A$49,0),MATCH('orders '!L$1,products!$A$1:$G$1,0))</f>
        <v>36.454999999999998</v>
      </c>
      <c r="M608" s="6">
        <f t="shared" si="27"/>
        <v>109.36499999999999</v>
      </c>
      <c r="N608" t="str">
        <f t="shared" si="28"/>
        <v>Liberia</v>
      </c>
      <c r="O608" t="str">
        <f t="shared" si="29"/>
        <v>Light</v>
      </c>
      <c r="P608" s="6" t="str">
        <f>_xlfn.XLOOKUP(OrdersTable[[#This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 '!$D609,products!$A$1:$A$49,0),MATCH('orders '!I$1,products!$A$1:$G$1,0))</f>
        <v>Exc</v>
      </c>
      <c r="J609" t="str">
        <f>INDEX(products!$A$1:$G$49,MATCH('orders '!$D609,products!$A$1:$A$49,0),MATCH('orders '!J$1,products!$A$1:$G$1,0))</f>
        <v>D</v>
      </c>
      <c r="K609" s="6">
        <f>INDEX(products!$A$1:$G$49,MATCH('orders '!$D609,products!$A$1:$A$49,0),MATCH('orders '!K$1,products!$A$1:$G$1,0))</f>
        <v>0.2</v>
      </c>
      <c r="L609" s="6">
        <f>INDEX(products!$A$1:$G$49,MATCH('orders '!$D609,products!$A$1:$A$49,0),MATCH('orders '!L$1,products!$A$1:$G$1,0))</f>
        <v>3.645</v>
      </c>
      <c r="M609" s="6">
        <f t="shared" si="27"/>
        <v>3.645</v>
      </c>
      <c r="N609" t="str">
        <f t="shared" si="28"/>
        <v>Excelsa</v>
      </c>
      <c r="O609" t="str">
        <f t="shared" si="29"/>
        <v>Dark</v>
      </c>
      <c r="P609" s="6" t="str">
        <f>_xlfn.XLOOKUP(OrdersTable[[#This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 '!$D610,products!$A$1:$A$49,0),MATCH('orders '!I$1,products!$A$1:$G$1,0))</f>
        <v>Exc</v>
      </c>
      <c r="J610" t="str">
        <f>INDEX(products!$A$1:$G$49,MATCH('orders '!$D610,products!$A$1:$A$49,0),MATCH('orders '!J$1,products!$A$1:$G$1,0))</f>
        <v>D</v>
      </c>
      <c r="K610" s="6">
        <f>INDEX(products!$A$1:$G$49,MATCH('orders '!$D610,products!$A$1:$A$49,0),MATCH('orders '!K$1,products!$A$1:$G$1,0))</f>
        <v>2.5</v>
      </c>
      <c r="L610" s="6">
        <f>INDEX(products!$A$1:$G$49,MATCH('orders '!$D610,products!$A$1:$A$49,0),MATCH('orders '!L$1,products!$A$1:$G$1,0))</f>
        <v>27.945</v>
      </c>
      <c r="M610" s="6">
        <f t="shared" si="27"/>
        <v>55.89</v>
      </c>
      <c r="N610" t="str">
        <f t="shared" si="28"/>
        <v>Excelsa</v>
      </c>
      <c r="O610" t="str">
        <f t="shared" si="29"/>
        <v>Dark</v>
      </c>
      <c r="P610" s="6" t="str">
        <f>_xlfn.XLOOKUP(OrdersTable[[#This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 '!$D611,products!$A$1:$A$49,0),MATCH('orders '!I$1,products!$A$1:$G$1,0))</f>
        <v>Lib</v>
      </c>
      <c r="J611" t="str">
        <f>INDEX(products!$A$1:$G$49,MATCH('orders '!$D611,products!$A$1:$A$49,0),MATCH('orders '!J$1,products!$A$1:$G$1,0))</f>
        <v>M</v>
      </c>
      <c r="K611" s="6">
        <f>INDEX(products!$A$1:$G$49,MATCH('orders '!$D611,products!$A$1:$A$49,0),MATCH('orders '!K$1,products!$A$1:$G$1,0))</f>
        <v>0.2</v>
      </c>
      <c r="L611" s="6">
        <f>INDEX(products!$A$1:$G$49,MATCH('orders '!$D611,products!$A$1:$A$49,0),MATCH('orders '!L$1,products!$A$1:$G$1,0))</f>
        <v>4.3650000000000002</v>
      </c>
      <c r="M611" s="6">
        <f t="shared" si="27"/>
        <v>26.19</v>
      </c>
      <c r="N611" t="str">
        <f t="shared" si="28"/>
        <v>Liberia</v>
      </c>
      <c r="O611" t="str">
        <f t="shared" si="29"/>
        <v>Medium</v>
      </c>
      <c r="P611" s="6" t="str">
        <f>_xlfn.XLOOKUP(OrdersTable[[#This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 '!$D612,products!$A$1:$A$49,0),MATCH('orders '!I$1,products!$A$1:$G$1,0))</f>
        <v>Rob</v>
      </c>
      <c r="J612" t="str">
        <f>INDEX(products!$A$1:$G$49,MATCH('orders '!$D612,products!$A$1:$A$49,0),MATCH('orders '!J$1,products!$A$1:$G$1,0))</f>
        <v>M</v>
      </c>
      <c r="K612" s="6">
        <f>INDEX(products!$A$1:$G$49,MATCH('orders '!$D612,products!$A$1:$A$49,0),MATCH('orders '!K$1,products!$A$1:$G$1,0))</f>
        <v>1</v>
      </c>
      <c r="L612" s="6">
        <f>INDEX(products!$A$1:$G$49,MATCH('orders '!$D612,products!$A$1:$A$49,0),MATCH('orders '!L$1,products!$A$1:$G$1,0))</f>
        <v>9.9499999999999993</v>
      </c>
      <c r="M612" s="6">
        <f t="shared" si="27"/>
        <v>39.799999999999997</v>
      </c>
      <c r="N612" t="str">
        <f t="shared" si="28"/>
        <v>Robusta</v>
      </c>
      <c r="O612" t="str">
        <f t="shared" si="29"/>
        <v>Medium</v>
      </c>
      <c r="P612" s="6" t="str">
        <f>_xlfn.XLOOKUP(OrdersTable[[#This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 '!$D613,products!$A$1:$A$49,0),MATCH('orders '!I$1,products!$A$1:$G$1,0))</f>
        <v>Exc</v>
      </c>
      <c r="J613" t="str">
        <f>INDEX(products!$A$1:$G$49,MATCH('orders '!$D613,products!$A$1:$A$49,0),MATCH('orders '!J$1,products!$A$1:$G$1,0))</f>
        <v>L</v>
      </c>
      <c r="K613" s="6">
        <f>INDEX(products!$A$1:$G$49,MATCH('orders '!$D613,products!$A$1:$A$49,0),MATCH('orders '!K$1,products!$A$1:$G$1,0))</f>
        <v>2.5</v>
      </c>
      <c r="L613" s="6">
        <f>INDEX(products!$A$1:$G$49,MATCH('orders '!$D613,products!$A$1:$A$49,0),MATCH('orders '!L$1,products!$A$1:$G$1,0))</f>
        <v>34.154999999999994</v>
      </c>
      <c r="M613" s="6">
        <f t="shared" si="27"/>
        <v>68.309999999999988</v>
      </c>
      <c r="N613" t="str">
        <f t="shared" si="28"/>
        <v>Excelsa</v>
      </c>
      <c r="O613" t="str">
        <f t="shared" si="29"/>
        <v>Light</v>
      </c>
      <c r="P613" s="6" t="str">
        <f>_xlfn.XLOOKUP(OrdersTable[[#This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 '!$D614,products!$A$1:$A$49,0),MATCH('orders '!I$1,products!$A$1:$G$1,0))</f>
        <v>Ara</v>
      </c>
      <c r="J614" t="str">
        <f>INDEX(products!$A$1:$G$49,MATCH('orders '!$D614,products!$A$1:$A$49,0),MATCH('orders '!J$1,products!$A$1:$G$1,0))</f>
        <v>M</v>
      </c>
      <c r="K614" s="6">
        <f>INDEX(products!$A$1:$G$49,MATCH('orders '!$D614,products!$A$1:$A$49,0),MATCH('orders '!K$1,products!$A$1:$G$1,0))</f>
        <v>0.2</v>
      </c>
      <c r="L614" s="6">
        <f>INDEX(products!$A$1:$G$49,MATCH('orders '!$D614,products!$A$1:$A$49,0),MATCH('orders '!L$1,products!$A$1:$G$1,0))</f>
        <v>3.375</v>
      </c>
      <c r="M614" s="6">
        <f t="shared" si="27"/>
        <v>13.5</v>
      </c>
      <c r="N614" t="str">
        <f t="shared" si="28"/>
        <v>Arabica</v>
      </c>
      <c r="O614" t="str">
        <f t="shared" si="29"/>
        <v>Medium</v>
      </c>
      <c r="P614" s="6" t="str">
        <f>_xlfn.XLOOKUP(OrdersTable[[#This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 '!$D615,products!$A$1:$A$49,0),MATCH('orders '!I$1,products!$A$1:$G$1,0))</f>
        <v>Rob</v>
      </c>
      <c r="J615" t="str">
        <f>INDEX(products!$A$1:$G$49,MATCH('orders '!$D615,products!$A$1:$A$49,0),MATCH('orders '!J$1,products!$A$1:$G$1,0))</f>
        <v>M</v>
      </c>
      <c r="K615" s="6">
        <f>INDEX(products!$A$1:$G$49,MATCH('orders '!$D615,products!$A$1:$A$49,0),MATCH('orders '!K$1,products!$A$1:$G$1,0))</f>
        <v>0.5</v>
      </c>
      <c r="L615" s="6">
        <f>INDEX(products!$A$1:$G$49,MATCH('orders '!$D615,products!$A$1:$A$49,0),MATCH('orders '!L$1,products!$A$1:$G$1,0))</f>
        <v>5.97</v>
      </c>
      <c r="M615" s="6">
        <f t="shared" si="27"/>
        <v>5.97</v>
      </c>
      <c r="N615" t="str">
        <f t="shared" si="28"/>
        <v>Robusta</v>
      </c>
      <c r="O615" t="str">
        <f t="shared" si="29"/>
        <v>Medium</v>
      </c>
      <c r="P615" s="6" t="str">
        <f>_xlfn.XLOOKUP(OrdersTable[[#This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 '!$D616,products!$A$1:$A$49,0),MATCH('orders '!I$1,products!$A$1:$G$1,0))</f>
        <v>Rob</v>
      </c>
      <c r="J616" t="str">
        <f>INDEX(products!$A$1:$G$49,MATCH('orders '!$D616,products!$A$1:$A$49,0),MATCH('orders '!J$1,products!$A$1:$G$1,0))</f>
        <v>M</v>
      </c>
      <c r="K616" s="6">
        <f>INDEX(products!$A$1:$G$49,MATCH('orders '!$D616,products!$A$1:$A$49,0),MATCH('orders '!K$1,products!$A$1:$G$1,0))</f>
        <v>0.5</v>
      </c>
      <c r="L616" s="6">
        <f>INDEX(products!$A$1:$G$49,MATCH('orders '!$D616,products!$A$1:$A$49,0),MATCH('orders '!L$1,products!$A$1:$G$1,0))</f>
        <v>5.97</v>
      </c>
      <c r="M616" s="6">
        <f t="shared" si="27"/>
        <v>29.849999999999998</v>
      </c>
      <c r="N616" t="str">
        <f t="shared" si="28"/>
        <v>Robusta</v>
      </c>
      <c r="O616" t="str">
        <f t="shared" si="29"/>
        <v>Medium</v>
      </c>
      <c r="P616" s="6" t="str">
        <f>_xlfn.XLOOKUP(OrdersTable[[#This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 '!$D617,products!$A$1:$A$49,0),MATCH('orders '!I$1,products!$A$1:$G$1,0))</f>
        <v>Lib</v>
      </c>
      <c r="J617" t="str">
        <f>INDEX(products!$A$1:$G$49,MATCH('orders '!$D617,products!$A$1:$A$49,0),MATCH('orders '!J$1,products!$A$1:$G$1,0))</f>
        <v>L</v>
      </c>
      <c r="K617" s="6">
        <f>INDEX(products!$A$1:$G$49,MATCH('orders '!$D617,products!$A$1:$A$49,0),MATCH('orders '!K$1,products!$A$1:$G$1,0))</f>
        <v>2.5</v>
      </c>
      <c r="L617" s="6">
        <f>INDEX(products!$A$1:$G$49,MATCH('orders '!$D617,products!$A$1:$A$49,0),MATCH('orders '!L$1,products!$A$1:$G$1,0))</f>
        <v>36.454999999999998</v>
      </c>
      <c r="M617" s="6">
        <f t="shared" si="27"/>
        <v>72.91</v>
      </c>
      <c r="N617" t="str">
        <f t="shared" si="28"/>
        <v>Liberia</v>
      </c>
      <c r="O617" t="str">
        <f t="shared" si="29"/>
        <v>Light</v>
      </c>
      <c r="P617" s="6" t="str">
        <f>_xlfn.XLOOKUP(OrdersTable[[#This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 '!$D618,products!$A$1:$A$49,0),MATCH('orders '!I$1,products!$A$1:$G$1,0))</f>
        <v>Exc</v>
      </c>
      <c r="J618" t="str">
        <f>INDEX(products!$A$1:$G$49,MATCH('orders '!$D618,products!$A$1:$A$49,0),MATCH('orders '!J$1,products!$A$1:$G$1,0))</f>
        <v>M</v>
      </c>
      <c r="K618" s="6">
        <f>INDEX(products!$A$1:$G$49,MATCH('orders '!$D618,products!$A$1:$A$49,0),MATCH('orders '!K$1,products!$A$1:$G$1,0))</f>
        <v>2.5</v>
      </c>
      <c r="L618" s="6">
        <f>INDEX(products!$A$1:$G$49,MATCH('orders '!$D618,products!$A$1:$A$49,0),MATCH('orders '!L$1,products!$A$1:$G$1,0))</f>
        <v>31.624999999999996</v>
      </c>
      <c r="M618" s="6">
        <f t="shared" si="27"/>
        <v>126.49999999999999</v>
      </c>
      <c r="N618" t="str">
        <f t="shared" si="28"/>
        <v>Excelsa</v>
      </c>
      <c r="O618" t="str">
        <f t="shared" si="29"/>
        <v>Medium</v>
      </c>
      <c r="P618" s="6" t="str">
        <f>_xlfn.XLOOKUP(OrdersTable[[#This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 '!$D619,products!$A$1:$A$49,0),MATCH('orders '!I$1,products!$A$1:$G$1,0))</f>
        <v>Lib</v>
      </c>
      <c r="J619" t="str">
        <f>INDEX(products!$A$1:$G$49,MATCH('orders '!$D619,products!$A$1:$A$49,0),MATCH('orders '!J$1,products!$A$1:$G$1,0))</f>
        <v>M</v>
      </c>
      <c r="K619" s="6">
        <f>INDEX(products!$A$1:$G$49,MATCH('orders '!$D619,products!$A$1:$A$49,0),MATCH('orders '!K$1,products!$A$1:$G$1,0))</f>
        <v>2.5</v>
      </c>
      <c r="L619" s="6">
        <f>INDEX(products!$A$1:$G$49,MATCH('orders '!$D619,products!$A$1:$A$49,0),MATCH('orders '!L$1,products!$A$1:$G$1,0))</f>
        <v>33.464999999999996</v>
      </c>
      <c r="M619" s="6">
        <f t="shared" si="27"/>
        <v>33.464999999999996</v>
      </c>
      <c r="N619" t="str">
        <f t="shared" si="28"/>
        <v>Liberia</v>
      </c>
      <c r="O619" t="str">
        <f t="shared" si="29"/>
        <v>Medium</v>
      </c>
      <c r="P619" s="6" t="str">
        <f>_xlfn.XLOOKUP(OrdersTable[[#This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 '!$D620,products!$A$1:$A$49,0),MATCH('orders '!I$1,products!$A$1:$G$1,0))</f>
        <v>Exc</v>
      </c>
      <c r="J620" t="str">
        <f>INDEX(products!$A$1:$G$49,MATCH('orders '!$D620,products!$A$1:$A$49,0),MATCH('orders '!J$1,products!$A$1:$G$1,0))</f>
        <v>D</v>
      </c>
      <c r="K620" s="6">
        <f>INDEX(products!$A$1:$G$49,MATCH('orders '!$D620,products!$A$1:$A$49,0),MATCH('orders '!K$1,products!$A$1:$G$1,0))</f>
        <v>1</v>
      </c>
      <c r="L620" s="6">
        <f>INDEX(products!$A$1:$G$49,MATCH('orders '!$D620,products!$A$1:$A$49,0),MATCH('orders '!L$1,products!$A$1:$G$1,0))</f>
        <v>12.15</v>
      </c>
      <c r="M620" s="6">
        <f t="shared" si="27"/>
        <v>72.900000000000006</v>
      </c>
      <c r="N620" t="str">
        <f t="shared" si="28"/>
        <v>Excelsa</v>
      </c>
      <c r="O620" t="str">
        <f t="shared" si="29"/>
        <v>Dark</v>
      </c>
      <c r="P620" s="6" t="str">
        <f>_xlfn.XLOOKUP(OrdersTable[[#This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 '!$D621,products!$A$1:$A$49,0),MATCH('orders '!I$1,products!$A$1:$G$1,0))</f>
        <v>Lib</v>
      </c>
      <c r="J621" t="str">
        <f>INDEX(products!$A$1:$G$49,MATCH('orders '!$D621,products!$A$1:$A$49,0),MATCH('orders '!J$1,products!$A$1:$G$1,0))</f>
        <v>D</v>
      </c>
      <c r="K621" s="6">
        <f>INDEX(products!$A$1:$G$49,MATCH('orders '!$D621,products!$A$1:$A$49,0),MATCH('orders '!K$1,products!$A$1:$G$1,0))</f>
        <v>0.5</v>
      </c>
      <c r="L621" s="6">
        <f>INDEX(products!$A$1:$G$49,MATCH('orders '!$D621,products!$A$1:$A$49,0),MATCH('orders '!L$1,products!$A$1:$G$1,0))</f>
        <v>7.77</v>
      </c>
      <c r="M621" s="6">
        <f t="shared" si="27"/>
        <v>15.54</v>
      </c>
      <c r="N621" t="str">
        <f t="shared" si="28"/>
        <v>Liberia</v>
      </c>
      <c r="O621" t="str">
        <f t="shared" si="29"/>
        <v>Dark</v>
      </c>
      <c r="P621" s="6" t="str">
        <f>_xlfn.XLOOKUP(OrdersTable[[#This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 '!$D622,products!$A$1:$A$49,0),MATCH('orders '!I$1,products!$A$1:$G$1,0))</f>
        <v>Ara</v>
      </c>
      <c r="J622" t="str">
        <f>INDEX(products!$A$1:$G$49,MATCH('orders '!$D622,products!$A$1:$A$49,0),MATCH('orders '!J$1,products!$A$1:$G$1,0))</f>
        <v>M</v>
      </c>
      <c r="K622" s="6">
        <f>INDEX(products!$A$1:$G$49,MATCH('orders '!$D622,products!$A$1:$A$49,0),MATCH('orders '!K$1,products!$A$1:$G$1,0))</f>
        <v>0.2</v>
      </c>
      <c r="L622" s="6">
        <f>INDEX(products!$A$1:$G$49,MATCH('orders '!$D622,products!$A$1:$A$49,0),MATCH('orders '!L$1,products!$A$1:$G$1,0))</f>
        <v>3.375</v>
      </c>
      <c r="M622" s="6">
        <f t="shared" si="27"/>
        <v>20.25</v>
      </c>
      <c r="N622" t="str">
        <f t="shared" si="28"/>
        <v>Arabica</v>
      </c>
      <c r="O622" t="str">
        <f t="shared" si="29"/>
        <v>Medium</v>
      </c>
      <c r="P622" s="6" t="str">
        <f>_xlfn.XLOOKUP(OrdersTable[[#This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 '!$D623,products!$A$1:$A$49,0),MATCH('orders '!I$1,products!$A$1:$G$1,0))</f>
        <v>Ara</v>
      </c>
      <c r="J623" t="str">
        <f>INDEX(products!$A$1:$G$49,MATCH('orders '!$D623,products!$A$1:$A$49,0),MATCH('orders '!J$1,products!$A$1:$G$1,0))</f>
        <v>L</v>
      </c>
      <c r="K623" s="6">
        <f>INDEX(products!$A$1:$G$49,MATCH('orders '!$D623,products!$A$1:$A$49,0),MATCH('orders '!K$1,products!$A$1:$G$1,0))</f>
        <v>1</v>
      </c>
      <c r="L623" s="6">
        <f>INDEX(products!$A$1:$G$49,MATCH('orders '!$D623,products!$A$1:$A$49,0),MATCH('orders '!L$1,products!$A$1:$G$1,0))</f>
        <v>12.95</v>
      </c>
      <c r="M623" s="6">
        <f t="shared" si="27"/>
        <v>77.699999999999989</v>
      </c>
      <c r="N623" t="str">
        <f t="shared" si="28"/>
        <v>Arabica</v>
      </c>
      <c r="O623" t="str">
        <f t="shared" si="29"/>
        <v>Light</v>
      </c>
      <c r="P623" s="6" t="str">
        <f>_xlfn.XLOOKUP(OrdersTable[[#This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 '!$D624,products!$A$1:$A$49,0),MATCH('orders '!I$1,products!$A$1:$G$1,0))</f>
        <v>Lib</v>
      </c>
      <c r="J624" t="str">
        <f>INDEX(products!$A$1:$G$49,MATCH('orders '!$D624,products!$A$1:$A$49,0),MATCH('orders '!J$1,products!$A$1:$G$1,0))</f>
        <v>M</v>
      </c>
      <c r="K624" s="6">
        <f>INDEX(products!$A$1:$G$49,MATCH('orders '!$D624,products!$A$1:$A$49,0),MATCH('orders '!K$1,products!$A$1:$G$1,0))</f>
        <v>2.5</v>
      </c>
      <c r="L624" s="6">
        <f>INDEX(products!$A$1:$G$49,MATCH('orders '!$D624,products!$A$1:$A$49,0),MATCH('orders '!L$1,products!$A$1:$G$1,0))</f>
        <v>33.464999999999996</v>
      </c>
      <c r="M624" s="6">
        <f t="shared" si="27"/>
        <v>133.85999999999999</v>
      </c>
      <c r="N624" t="str">
        <f t="shared" si="28"/>
        <v>Liberia</v>
      </c>
      <c r="O624" t="str">
        <f t="shared" si="29"/>
        <v>Medium</v>
      </c>
      <c r="P624" s="6" t="str">
        <f>_xlfn.XLOOKUP(OrdersTable[[#This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 '!$D625,products!$A$1:$A$49,0),MATCH('orders '!I$1,products!$A$1:$G$1,0))</f>
        <v>Exc</v>
      </c>
      <c r="J625" t="str">
        <f>INDEX(products!$A$1:$G$49,MATCH('orders '!$D625,products!$A$1:$A$49,0),MATCH('orders '!J$1,products!$A$1:$G$1,0))</f>
        <v>D</v>
      </c>
      <c r="K625" s="6">
        <f>INDEX(products!$A$1:$G$49,MATCH('orders '!$D625,products!$A$1:$A$49,0),MATCH('orders '!K$1,products!$A$1:$G$1,0))</f>
        <v>1</v>
      </c>
      <c r="L625" s="6">
        <f>INDEX(products!$A$1:$G$49,MATCH('orders '!$D625,products!$A$1:$A$49,0),MATCH('orders '!L$1,products!$A$1:$G$1,0))</f>
        <v>12.15</v>
      </c>
      <c r="M625" s="6">
        <f t="shared" si="27"/>
        <v>12.15</v>
      </c>
      <c r="N625" t="str">
        <f t="shared" si="28"/>
        <v>Excelsa</v>
      </c>
      <c r="O625" t="str">
        <f t="shared" si="29"/>
        <v>Dark</v>
      </c>
      <c r="P625" s="6" t="str">
        <f>_xlfn.XLOOKUP(OrdersTable[[#This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 '!$D626,products!$A$1:$A$49,0),MATCH('orders '!I$1,products!$A$1:$G$1,0))</f>
        <v>Exc</v>
      </c>
      <c r="J626" t="str">
        <f>INDEX(products!$A$1:$G$49,MATCH('orders '!$D626,products!$A$1:$A$49,0),MATCH('orders '!J$1,products!$A$1:$G$1,0))</f>
        <v>M</v>
      </c>
      <c r="K626" s="6">
        <f>INDEX(products!$A$1:$G$49,MATCH('orders '!$D626,products!$A$1:$A$49,0),MATCH('orders '!K$1,products!$A$1:$G$1,0))</f>
        <v>2.5</v>
      </c>
      <c r="L626" s="6">
        <f>INDEX(products!$A$1:$G$49,MATCH('orders '!$D626,products!$A$1:$A$49,0),MATCH('orders '!L$1,products!$A$1:$G$1,0))</f>
        <v>31.624999999999996</v>
      </c>
      <c r="M626" s="6">
        <f t="shared" si="27"/>
        <v>63.249999999999993</v>
      </c>
      <c r="N626" t="str">
        <f t="shared" si="28"/>
        <v>Excelsa</v>
      </c>
      <c r="O626" t="str">
        <f t="shared" si="29"/>
        <v>Medium</v>
      </c>
      <c r="P626" s="6" t="str">
        <f>_xlfn.XLOOKUP(OrdersTable[[#This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 '!$D627,products!$A$1:$A$49,0),MATCH('orders '!I$1,products!$A$1:$G$1,0))</f>
        <v>Rob</v>
      </c>
      <c r="J627" t="str">
        <f>INDEX(products!$A$1:$G$49,MATCH('orders '!$D627,products!$A$1:$A$49,0),MATCH('orders '!J$1,products!$A$1:$G$1,0))</f>
        <v>L</v>
      </c>
      <c r="K627" s="6">
        <f>INDEX(products!$A$1:$G$49,MATCH('orders '!$D627,products!$A$1:$A$49,0),MATCH('orders '!K$1,products!$A$1:$G$1,0))</f>
        <v>0.5</v>
      </c>
      <c r="L627" s="6">
        <f>INDEX(products!$A$1:$G$49,MATCH('orders '!$D627,products!$A$1:$A$49,0),MATCH('orders '!L$1,products!$A$1:$G$1,0))</f>
        <v>7.169999999999999</v>
      </c>
      <c r="M627" s="6">
        <f t="shared" si="27"/>
        <v>35.849999999999994</v>
      </c>
      <c r="N627" t="str">
        <f t="shared" si="28"/>
        <v>Robusta</v>
      </c>
      <c r="O627" t="str">
        <f t="shared" si="29"/>
        <v>Light</v>
      </c>
      <c r="P627" s="6" t="str">
        <f>_xlfn.XLOOKUP(OrdersTable[[#This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 '!$D628,products!$A$1:$A$49,0),MATCH('orders '!I$1,products!$A$1:$G$1,0))</f>
        <v>Ara</v>
      </c>
      <c r="J628" t="str">
        <f>INDEX(products!$A$1:$G$49,MATCH('orders '!$D628,products!$A$1:$A$49,0),MATCH('orders '!J$1,products!$A$1:$G$1,0))</f>
        <v>M</v>
      </c>
      <c r="K628" s="6">
        <f>INDEX(products!$A$1:$G$49,MATCH('orders '!$D628,products!$A$1:$A$49,0),MATCH('orders '!K$1,products!$A$1:$G$1,0))</f>
        <v>2.5</v>
      </c>
      <c r="L628" s="6">
        <f>INDEX(products!$A$1:$G$49,MATCH('orders '!$D628,products!$A$1:$A$49,0),MATCH('orders '!L$1,products!$A$1:$G$1,0))</f>
        <v>25.874999999999996</v>
      </c>
      <c r="M628" s="6">
        <f t="shared" si="27"/>
        <v>77.624999999999986</v>
      </c>
      <c r="N628" t="str">
        <f t="shared" si="28"/>
        <v>Arabica</v>
      </c>
      <c r="O628" t="str">
        <f t="shared" si="29"/>
        <v>Medium</v>
      </c>
      <c r="P628" s="6" t="str">
        <f>_xlfn.XLOOKUP(OrdersTable[[#This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 '!$D629,products!$A$1:$A$49,0),MATCH('orders '!I$1,products!$A$1:$G$1,0))</f>
        <v>Exc</v>
      </c>
      <c r="J629" t="str">
        <f>INDEX(products!$A$1:$G$49,MATCH('orders '!$D629,products!$A$1:$A$49,0),MATCH('orders '!J$1,products!$A$1:$G$1,0))</f>
        <v>M</v>
      </c>
      <c r="K629" s="6">
        <f>INDEX(products!$A$1:$G$49,MATCH('orders '!$D629,products!$A$1:$A$49,0),MATCH('orders '!K$1,products!$A$1:$G$1,0))</f>
        <v>2.5</v>
      </c>
      <c r="L629" s="6">
        <f>INDEX(products!$A$1:$G$49,MATCH('orders '!$D629,products!$A$1:$A$49,0),MATCH('orders '!L$1,products!$A$1:$G$1,0))</f>
        <v>31.624999999999996</v>
      </c>
      <c r="M629" s="6">
        <f t="shared" si="27"/>
        <v>63.249999999999993</v>
      </c>
      <c r="N629" t="str">
        <f t="shared" si="28"/>
        <v>Excelsa</v>
      </c>
      <c r="O629" t="str">
        <f t="shared" si="29"/>
        <v>Medium</v>
      </c>
      <c r="P629" s="6" t="str">
        <f>_xlfn.XLOOKUP(OrdersTable[[#This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 '!$D630,products!$A$1:$A$49,0),MATCH('orders '!I$1,products!$A$1:$G$1,0))</f>
        <v>Exc</v>
      </c>
      <c r="J630" t="str">
        <f>INDEX(products!$A$1:$G$49,MATCH('orders '!$D630,products!$A$1:$A$49,0),MATCH('orders '!J$1,products!$A$1:$G$1,0))</f>
        <v>L</v>
      </c>
      <c r="K630" s="6">
        <f>INDEX(products!$A$1:$G$49,MATCH('orders '!$D630,products!$A$1:$A$49,0),MATCH('orders '!K$1,products!$A$1:$G$1,0))</f>
        <v>0.2</v>
      </c>
      <c r="L630" s="6">
        <f>INDEX(products!$A$1:$G$49,MATCH('orders '!$D630,products!$A$1:$A$49,0),MATCH('orders '!L$1,products!$A$1:$G$1,0))</f>
        <v>4.4550000000000001</v>
      </c>
      <c r="M630" s="6">
        <f t="shared" si="27"/>
        <v>26.73</v>
      </c>
      <c r="N630" t="str">
        <f t="shared" si="28"/>
        <v>Excelsa</v>
      </c>
      <c r="O630" t="str">
        <f t="shared" si="29"/>
        <v>Light</v>
      </c>
      <c r="P630" s="6" t="str">
        <f>_xlfn.XLOOKUP(OrdersTable[[#This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 '!$D631,products!$A$1:$A$49,0),MATCH('orders '!I$1,products!$A$1:$G$1,0))</f>
        <v>Lib</v>
      </c>
      <c r="J631" t="str">
        <f>INDEX(products!$A$1:$G$49,MATCH('orders '!$D631,products!$A$1:$A$49,0),MATCH('orders '!J$1,products!$A$1:$G$1,0))</f>
        <v>D</v>
      </c>
      <c r="K631" s="6">
        <f>INDEX(products!$A$1:$G$49,MATCH('orders '!$D631,products!$A$1:$A$49,0),MATCH('orders '!K$1,products!$A$1:$G$1,0))</f>
        <v>0.5</v>
      </c>
      <c r="L631" s="6">
        <f>INDEX(products!$A$1:$G$49,MATCH('orders '!$D631,products!$A$1:$A$49,0),MATCH('orders '!L$1,products!$A$1:$G$1,0))</f>
        <v>7.77</v>
      </c>
      <c r="M631" s="6">
        <f t="shared" si="27"/>
        <v>31.08</v>
      </c>
      <c r="N631" t="str">
        <f t="shared" si="28"/>
        <v>Liberia</v>
      </c>
      <c r="O631" t="str">
        <f t="shared" si="29"/>
        <v>Dark</v>
      </c>
      <c r="P631" s="6" t="str">
        <f>_xlfn.XLOOKUP(OrdersTable[[#This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 '!$D632,products!$A$1:$A$49,0),MATCH('orders '!I$1,products!$A$1:$G$1,0))</f>
        <v>Ara</v>
      </c>
      <c r="J632" t="str">
        <f>INDEX(products!$A$1:$G$49,MATCH('orders '!$D632,products!$A$1:$A$49,0),MATCH('orders '!J$1,products!$A$1:$G$1,0))</f>
        <v>D</v>
      </c>
      <c r="K632" s="6">
        <f>INDEX(products!$A$1:$G$49,MATCH('orders '!$D632,products!$A$1:$A$49,0),MATCH('orders '!K$1,products!$A$1:$G$1,0))</f>
        <v>0.2</v>
      </c>
      <c r="L632" s="6">
        <f>INDEX(products!$A$1:$G$49,MATCH('orders '!$D632,products!$A$1:$A$49,0),MATCH('orders '!L$1,products!$A$1:$G$1,0))</f>
        <v>2.9849999999999999</v>
      </c>
      <c r="M632" s="6">
        <f t="shared" si="27"/>
        <v>2.9849999999999999</v>
      </c>
      <c r="N632" t="str">
        <f t="shared" si="28"/>
        <v>Arabica</v>
      </c>
      <c r="O632" t="str">
        <f t="shared" si="29"/>
        <v>Dark</v>
      </c>
      <c r="P632" s="6" t="str">
        <f>_xlfn.XLOOKUP(OrdersTable[[#This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 '!$D633,products!$A$1:$A$49,0),MATCH('orders '!I$1,products!$A$1:$G$1,0))</f>
        <v>Rob</v>
      </c>
      <c r="J633" t="str">
        <f>INDEX(products!$A$1:$G$49,MATCH('orders '!$D633,products!$A$1:$A$49,0),MATCH('orders '!J$1,products!$A$1:$G$1,0))</f>
        <v>D</v>
      </c>
      <c r="K633" s="6">
        <f>INDEX(products!$A$1:$G$49,MATCH('orders '!$D633,products!$A$1:$A$49,0),MATCH('orders '!K$1,products!$A$1:$G$1,0))</f>
        <v>2.5</v>
      </c>
      <c r="L633" s="6">
        <f>INDEX(products!$A$1:$G$49,MATCH('orders '!$D633,products!$A$1:$A$49,0),MATCH('orders '!L$1,products!$A$1:$G$1,0))</f>
        <v>20.584999999999997</v>
      </c>
      <c r="M633" s="6">
        <f t="shared" si="27"/>
        <v>102.92499999999998</v>
      </c>
      <c r="N633" t="str">
        <f t="shared" si="28"/>
        <v>Robusta</v>
      </c>
      <c r="O633" t="str">
        <f t="shared" si="29"/>
        <v>Dark</v>
      </c>
      <c r="P633" s="6" t="str">
        <f>_xlfn.XLOOKUP(OrdersTable[[#This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 '!$D634,products!$A$1:$A$49,0),MATCH('orders '!I$1,products!$A$1:$G$1,0))</f>
        <v>Exc</v>
      </c>
      <c r="J634" t="str">
        <f>INDEX(products!$A$1:$G$49,MATCH('orders '!$D634,products!$A$1:$A$49,0),MATCH('orders '!J$1,products!$A$1:$G$1,0))</f>
        <v>L</v>
      </c>
      <c r="K634" s="6">
        <f>INDEX(products!$A$1:$G$49,MATCH('orders '!$D634,products!$A$1:$A$49,0),MATCH('orders '!K$1,products!$A$1:$G$1,0))</f>
        <v>0.5</v>
      </c>
      <c r="L634" s="6">
        <f>INDEX(products!$A$1:$G$49,MATCH('orders '!$D634,products!$A$1:$A$49,0),MATCH('orders '!L$1,products!$A$1:$G$1,0))</f>
        <v>8.91</v>
      </c>
      <c r="M634" s="6">
        <f t="shared" si="27"/>
        <v>35.64</v>
      </c>
      <c r="N634" t="str">
        <f t="shared" si="28"/>
        <v>Excelsa</v>
      </c>
      <c r="O634" t="str">
        <f t="shared" si="29"/>
        <v>Light</v>
      </c>
      <c r="P634" s="6" t="str">
        <f>_xlfn.XLOOKUP(OrdersTable[[#This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 '!$D635,products!$A$1:$A$49,0),MATCH('orders '!I$1,products!$A$1:$G$1,0))</f>
        <v>Rob</v>
      </c>
      <c r="J635" t="str">
        <f>INDEX(products!$A$1:$G$49,MATCH('orders '!$D635,products!$A$1:$A$49,0),MATCH('orders '!J$1,products!$A$1:$G$1,0))</f>
        <v>L</v>
      </c>
      <c r="K635" s="6">
        <f>INDEX(products!$A$1:$G$49,MATCH('orders '!$D635,products!$A$1:$A$49,0),MATCH('orders '!K$1,products!$A$1:$G$1,0))</f>
        <v>1</v>
      </c>
      <c r="L635" s="6">
        <f>INDEX(products!$A$1:$G$49,MATCH('orders '!$D635,products!$A$1:$A$49,0),MATCH('orders '!L$1,products!$A$1:$G$1,0))</f>
        <v>11.95</v>
      </c>
      <c r="M635" s="6">
        <f t="shared" si="27"/>
        <v>47.8</v>
      </c>
      <c r="N635" t="str">
        <f t="shared" si="28"/>
        <v>Robusta</v>
      </c>
      <c r="O635" t="str">
        <f t="shared" si="29"/>
        <v>Light</v>
      </c>
      <c r="P635" s="6" t="str">
        <f>_xlfn.XLOOKUP(OrdersTable[[#This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 '!$D636,products!$A$1:$A$49,0),MATCH('orders '!I$1,products!$A$1:$G$1,0))</f>
        <v>Lib</v>
      </c>
      <c r="J636" t="str">
        <f>INDEX(products!$A$1:$G$49,MATCH('orders '!$D636,products!$A$1:$A$49,0),MATCH('orders '!J$1,products!$A$1:$G$1,0))</f>
        <v>M</v>
      </c>
      <c r="K636" s="6">
        <f>INDEX(products!$A$1:$G$49,MATCH('orders '!$D636,products!$A$1:$A$49,0),MATCH('orders '!K$1,products!$A$1:$G$1,0))</f>
        <v>1</v>
      </c>
      <c r="L636" s="6">
        <f>INDEX(products!$A$1:$G$49,MATCH('orders '!$D636,products!$A$1:$A$49,0),MATCH('orders '!L$1,products!$A$1:$G$1,0))</f>
        <v>14.55</v>
      </c>
      <c r="M636" s="6">
        <f t="shared" si="27"/>
        <v>43.650000000000006</v>
      </c>
      <c r="N636" t="str">
        <f t="shared" si="28"/>
        <v>Liberia</v>
      </c>
      <c r="O636" t="str">
        <f t="shared" si="29"/>
        <v>Medium</v>
      </c>
      <c r="P636" s="6" t="str">
        <f>_xlfn.XLOOKUP(OrdersTable[[#This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 '!$D637,products!$A$1:$A$49,0),MATCH('orders '!I$1,products!$A$1:$G$1,0))</f>
        <v>Exc</v>
      </c>
      <c r="J637" t="str">
        <f>INDEX(products!$A$1:$G$49,MATCH('orders '!$D637,products!$A$1:$A$49,0),MATCH('orders '!J$1,products!$A$1:$G$1,0))</f>
        <v>L</v>
      </c>
      <c r="K637" s="6">
        <f>INDEX(products!$A$1:$G$49,MATCH('orders '!$D637,products!$A$1:$A$49,0),MATCH('orders '!K$1,products!$A$1:$G$1,0))</f>
        <v>0.5</v>
      </c>
      <c r="L637" s="6">
        <f>INDEX(products!$A$1:$G$49,MATCH('orders '!$D637,products!$A$1:$A$49,0),MATCH('orders '!L$1,products!$A$1:$G$1,0))</f>
        <v>8.91</v>
      </c>
      <c r="M637" s="6">
        <f t="shared" si="27"/>
        <v>35.64</v>
      </c>
      <c r="N637" t="str">
        <f t="shared" si="28"/>
        <v>Excelsa</v>
      </c>
      <c r="O637" t="str">
        <f t="shared" si="29"/>
        <v>Light</v>
      </c>
      <c r="P637" s="6" t="str">
        <f>_xlfn.XLOOKUP(OrdersTable[[#This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 '!$D638,products!$A$1:$A$49,0),MATCH('orders '!I$1,products!$A$1:$G$1,0))</f>
        <v>Lib</v>
      </c>
      <c r="J638" t="str">
        <f>INDEX(products!$A$1:$G$49,MATCH('orders '!$D638,products!$A$1:$A$49,0),MATCH('orders '!J$1,products!$A$1:$G$1,0))</f>
        <v>L</v>
      </c>
      <c r="K638" s="6">
        <f>INDEX(products!$A$1:$G$49,MATCH('orders '!$D638,products!$A$1:$A$49,0),MATCH('orders '!K$1,products!$A$1:$G$1,0))</f>
        <v>1</v>
      </c>
      <c r="L638" s="6">
        <f>INDEX(products!$A$1:$G$49,MATCH('orders '!$D638,products!$A$1:$A$49,0),MATCH('orders '!L$1,products!$A$1:$G$1,0))</f>
        <v>15.85</v>
      </c>
      <c r="M638" s="6">
        <f t="shared" si="27"/>
        <v>95.1</v>
      </c>
      <c r="N638" t="str">
        <f t="shared" si="28"/>
        <v>Liberia</v>
      </c>
      <c r="O638" t="str">
        <f t="shared" si="29"/>
        <v>Light</v>
      </c>
      <c r="P638" s="6" t="str">
        <f>_xlfn.XLOOKUP(OrdersTable[[#This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 '!$D639,products!$A$1:$A$49,0),MATCH('orders '!I$1,products!$A$1:$G$1,0))</f>
        <v>Exc</v>
      </c>
      <c r="J639" t="str">
        <f>INDEX(products!$A$1:$G$49,MATCH('orders '!$D639,products!$A$1:$A$49,0),MATCH('orders '!J$1,products!$A$1:$G$1,0))</f>
        <v>M</v>
      </c>
      <c r="K639" s="6">
        <f>INDEX(products!$A$1:$G$49,MATCH('orders '!$D639,products!$A$1:$A$49,0),MATCH('orders '!K$1,products!$A$1:$G$1,0))</f>
        <v>2.5</v>
      </c>
      <c r="L639" s="6">
        <f>INDEX(products!$A$1:$G$49,MATCH('orders '!$D639,products!$A$1:$A$49,0),MATCH('orders '!L$1,products!$A$1:$G$1,0))</f>
        <v>31.624999999999996</v>
      </c>
      <c r="M639" s="6">
        <f t="shared" si="27"/>
        <v>31.624999999999996</v>
      </c>
      <c r="N639" t="str">
        <f t="shared" si="28"/>
        <v>Excelsa</v>
      </c>
      <c r="O639" t="str">
        <f t="shared" si="29"/>
        <v>Medium</v>
      </c>
      <c r="P639" s="6" t="str">
        <f>_xlfn.XLOOKUP(OrdersTable[[#This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 '!$D640,products!$A$1:$A$49,0),MATCH('orders '!I$1,products!$A$1:$G$1,0))</f>
        <v>Ara</v>
      </c>
      <c r="J640" t="str">
        <f>INDEX(products!$A$1:$G$49,MATCH('orders '!$D640,products!$A$1:$A$49,0),MATCH('orders '!J$1,products!$A$1:$G$1,0))</f>
        <v>M</v>
      </c>
      <c r="K640" s="6">
        <f>INDEX(products!$A$1:$G$49,MATCH('orders '!$D640,products!$A$1:$A$49,0),MATCH('orders '!K$1,products!$A$1:$G$1,0))</f>
        <v>2.5</v>
      </c>
      <c r="L640" s="6">
        <f>INDEX(products!$A$1:$G$49,MATCH('orders '!$D640,products!$A$1:$A$49,0),MATCH('orders '!L$1,products!$A$1:$G$1,0))</f>
        <v>25.874999999999996</v>
      </c>
      <c r="M640" s="6">
        <f t="shared" si="27"/>
        <v>77.624999999999986</v>
      </c>
      <c r="N640" t="str">
        <f t="shared" si="28"/>
        <v>Arabica</v>
      </c>
      <c r="O640" t="str">
        <f t="shared" si="29"/>
        <v>Medium</v>
      </c>
      <c r="P640" s="6" t="str">
        <f>_xlfn.XLOOKUP(OrdersTable[[#This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 '!$D641,products!$A$1:$A$49,0),MATCH('orders '!I$1,products!$A$1:$G$1,0))</f>
        <v>Lib</v>
      </c>
      <c r="J641" t="str">
        <f>INDEX(products!$A$1:$G$49,MATCH('orders '!$D641,products!$A$1:$A$49,0),MATCH('orders '!J$1,products!$A$1:$G$1,0))</f>
        <v>D</v>
      </c>
      <c r="K641" s="6">
        <f>INDEX(products!$A$1:$G$49,MATCH('orders '!$D641,products!$A$1:$A$49,0),MATCH('orders '!K$1,products!$A$1:$G$1,0))</f>
        <v>0.2</v>
      </c>
      <c r="L641" s="6">
        <f>INDEX(products!$A$1:$G$49,MATCH('orders '!$D641,products!$A$1:$A$49,0),MATCH('orders '!L$1,products!$A$1:$G$1,0))</f>
        <v>3.8849999999999998</v>
      </c>
      <c r="M641" s="6">
        <f t="shared" si="27"/>
        <v>3.8849999999999998</v>
      </c>
      <c r="N641" t="str">
        <f t="shared" si="28"/>
        <v>Liberia</v>
      </c>
      <c r="O641" t="str">
        <f t="shared" si="29"/>
        <v>Dark</v>
      </c>
      <c r="P641" s="6" t="str">
        <f>_xlfn.XLOOKUP(OrdersTable[[#This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 '!$D642,products!$A$1:$A$49,0),MATCH('orders '!I$1,products!$A$1:$G$1,0))</f>
        <v>Rob</v>
      </c>
      <c r="J642" t="str">
        <f>INDEX(products!$A$1:$G$49,MATCH('orders '!$D642,products!$A$1:$A$49,0),MATCH('orders '!J$1,products!$A$1:$G$1,0))</f>
        <v>L</v>
      </c>
      <c r="K642" s="6">
        <f>INDEX(products!$A$1:$G$49,MATCH('orders '!$D642,products!$A$1:$A$49,0),MATCH('orders '!K$1,products!$A$1:$G$1,0))</f>
        <v>2.5</v>
      </c>
      <c r="L642" s="6">
        <f>INDEX(products!$A$1:$G$49,MATCH('orders '!$D642,products!$A$1:$A$49,0),MATCH('orders '!L$1,products!$A$1:$G$1,0))</f>
        <v>27.484999999999996</v>
      </c>
      <c r="M642" s="6">
        <f t="shared" si="27"/>
        <v>137.42499999999998</v>
      </c>
      <c r="N642" t="str">
        <f t="shared" si="28"/>
        <v>Robusta</v>
      </c>
      <c r="O642" t="str">
        <f t="shared" si="29"/>
        <v>Light</v>
      </c>
      <c r="P642" s="6" t="str">
        <f>_xlfn.XLOOKUP(OrdersTable[[#This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 '!$D643,products!$A$1:$A$49,0),MATCH('orders '!I$1,products!$A$1:$G$1,0))</f>
        <v>Rob</v>
      </c>
      <c r="J643" t="str">
        <f>INDEX(products!$A$1:$G$49,MATCH('orders '!$D643,products!$A$1:$A$49,0),MATCH('orders '!J$1,products!$A$1:$G$1,0))</f>
        <v>L</v>
      </c>
      <c r="K643" s="6">
        <f>INDEX(products!$A$1:$G$49,MATCH('orders '!$D643,products!$A$1:$A$49,0),MATCH('orders '!K$1,products!$A$1:$G$1,0))</f>
        <v>1</v>
      </c>
      <c r="L643" s="6">
        <f>INDEX(products!$A$1:$G$49,MATCH('orders '!$D643,products!$A$1:$A$49,0),MATCH('orders '!L$1,products!$A$1:$G$1,0))</f>
        <v>11.95</v>
      </c>
      <c r="M643" s="6">
        <f t="shared" ref="M643:M706" si="30">L643*E643</f>
        <v>35.849999999999994</v>
      </c>
      <c r="N643" t="str">
        <f t="shared" ref="N643:N706" si="31">IF(I643="Rob","Robusta",IF(I643="Exc","Excelsa",IF(I643="Ara","Arabica",IF(I643="Lib","Liberia"))))</f>
        <v>Robusta</v>
      </c>
      <c r="O643" t="str">
        <f t="shared" ref="O643:O706" si="32">IF(J643="M","Medium",IF(J643="L","Light",IF(J643="D","Dark","")))</f>
        <v>Light</v>
      </c>
      <c r="P643" s="6" t="str">
        <f>_xlfn.XLOOKUP(OrdersTable[[#This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 '!$D644,products!$A$1:$A$49,0),MATCH('orders '!I$1,products!$A$1:$G$1,0))</f>
        <v>Exc</v>
      </c>
      <c r="J644" t="str">
        <f>INDEX(products!$A$1:$G$49,MATCH('orders '!$D644,products!$A$1:$A$49,0),MATCH('orders '!J$1,products!$A$1:$G$1,0))</f>
        <v>M</v>
      </c>
      <c r="K644" s="6">
        <f>INDEX(products!$A$1:$G$49,MATCH('orders '!$D644,products!$A$1:$A$49,0),MATCH('orders '!K$1,products!$A$1:$G$1,0))</f>
        <v>0.2</v>
      </c>
      <c r="L644" s="6">
        <f>INDEX(products!$A$1:$G$49,MATCH('orders '!$D644,products!$A$1:$A$49,0),MATCH('orders '!L$1,products!$A$1:$G$1,0))</f>
        <v>4.125</v>
      </c>
      <c r="M644" s="6">
        <f t="shared" si="30"/>
        <v>8.25</v>
      </c>
      <c r="N644" t="str">
        <f t="shared" si="31"/>
        <v>Excelsa</v>
      </c>
      <c r="O644" t="str">
        <f t="shared" si="32"/>
        <v>Medium</v>
      </c>
      <c r="P644" s="6" t="str">
        <f>_xlfn.XLOOKUP(OrdersTable[[#This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 '!$D645,products!$A$1:$A$49,0),MATCH('orders '!I$1,products!$A$1:$G$1,0))</f>
        <v>Exc</v>
      </c>
      <c r="J645" t="str">
        <f>INDEX(products!$A$1:$G$49,MATCH('orders '!$D645,products!$A$1:$A$49,0),MATCH('orders '!J$1,products!$A$1:$G$1,0))</f>
        <v>L</v>
      </c>
      <c r="K645" s="6">
        <f>INDEX(products!$A$1:$G$49,MATCH('orders '!$D645,products!$A$1:$A$49,0),MATCH('orders '!K$1,products!$A$1:$G$1,0))</f>
        <v>2.5</v>
      </c>
      <c r="L645" s="6">
        <f>INDEX(products!$A$1:$G$49,MATCH('orders '!$D645,products!$A$1:$A$49,0),MATCH('orders '!L$1,products!$A$1:$G$1,0))</f>
        <v>34.154999999999994</v>
      </c>
      <c r="M645" s="6">
        <f t="shared" si="30"/>
        <v>102.46499999999997</v>
      </c>
      <c r="N645" t="str">
        <f t="shared" si="31"/>
        <v>Excelsa</v>
      </c>
      <c r="O645" t="str">
        <f t="shared" si="32"/>
        <v>Light</v>
      </c>
      <c r="P645" s="6" t="str">
        <f>_xlfn.XLOOKUP(OrdersTable[[#This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 '!$D646,products!$A$1:$A$49,0),MATCH('orders '!I$1,products!$A$1:$G$1,0))</f>
        <v>Rob</v>
      </c>
      <c r="J646" t="str">
        <f>INDEX(products!$A$1:$G$49,MATCH('orders '!$D646,products!$A$1:$A$49,0),MATCH('orders '!J$1,products!$A$1:$G$1,0))</f>
        <v>D</v>
      </c>
      <c r="K646" s="6">
        <f>INDEX(products!$A$1:$G$49,MATCH('orders '!$D646,products!$A$1:$A$49,0),MATCH('orders '!K$1,products!$A$1:$G$1,0))</f>
        <v>2.5</v>
      </c>
      <c r="L646" s="6">
        <f>INDEX(products!$A$1:$G$49,MATCH('orders '!$D646,products!$A$1:$A$49,0),MATCH('orders '!L$1,products!$A$1:$G$1,0))</f>
        <v>20.584999999999997</v>
      </c>
      <c r="M646" s="6">
        <f t="shared" si="30"/>
        <v>41.169999999999995</v>
      </c>
      <c r="N646" t="str">
        <f t="shared" si="31"/>
        <v>Robusta</v>
      </c>
      <c r="O646" t="str">
        <f t="shared" si="32"/>
        <v>Dark</v>
      </c>
      <c r="P646" s="6" t="str">
        <f>_xlfn.XLOOKUP(OrdersTable[[#This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 '!$D647,products!$A$1:$A$49,0),MATCH('orders '!I$1,products!$A$1:$G$1,0))</f>
        <v>Ara</v>
      </c>
      <c r="J647" t="str">
        <f>INDEX(products!$A$1:$G$49,MATCH('orders '!$D647,products!$A$1:$A$49,0),MATCH('orders '!J$1,products!$A$1:$G$1,0))</f>
        <v>D</v>
      </c>
      <c r="K647" s="6">
        <f>INDEX(products!$A$1:$G$49,MATCH('orders '!$D647,products!$A$1:$A$49,0),MATCH('orders '!K$1,products!$A$1:$G$1,0))</f>
        <v>2.5</v>
      </c>
      <c r="L647" s="6">
        <f>INDEX(products!$A$1:$G$49,MATCH('orders '!$D647,products!$A$1:$A$49,0),MATCH('orders '!L$1,products!$A$1:$G$1,0))</f>
        <v>22.884999999999998</v>
      </c>
      <c r="M647" s="6">
        <f t="shared" si="30"/>
        <v>68.655000000000001</v>
      </c>
      <c r="N647" t="str">
        <f t="shared" si="31"/>
        <v>Arabica</v>
      </c>
      <c r="O647" t="str">
        <f t="shared" si="32"/>
        <v>Dark</v>
      </c>
      <c r="P647" s="6" t="str">
        <f>_xlfn.XLOOKUP(OrdersTable[[#This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 '!$D648,products!$A$1:$A$49,0),MATCH('orders '!I$1,products!$A$1:$G$1,0))</f>
        <v>Ara</v>
      </c>
      <c r="J648" t="str">
        <f>INDEX(products!$A$1:$G$49,MATCH('orders '!$D648,products!$A$1:$A$49,0),MATCH('orders '!J$1,products!$A$1:$G$1,0))</f>
        <v>D</v>
      </c>
      <c r="K648" s="6">
        <f>INDEX(products!$A$1:$G$49,MATCH('orders '!$D648,products!$A$1:$A$49,0),MATCH('orders '!K$1,products!$A$1:$G$1,0))</f>
        <v>1</v>
      </c>
      <c r="L648" s="6">
        <f>INDEX(products!$A$1:$G$49,MATCH('orders '!$D648,products!$A$1:$A$49,0),MATCH('orders '!L$1,products!$A$1:$G$1,0))</f>
        <v>9.9499999999999993</v>
      </c>
      <c r="M648" s="6">
        <f t="shared" si="30"/>
        <v>9.9499999999999993</v>
      </c>
      <c r="N648" t="str">
        <f t="shared" si="31"/>
        <v>Arabica</v>
      </c>
      <c r="O648" t="str">
        <f t="shared" si="32"/>
        <v>Dark</v>
      </c>
      <c r="P648" s="6" t="str">
        <f>_xlfn.XLOOKUP(OrdersTable[[#This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 '!$D649,products!$A$1:$A$49,0),MATCH('orders '!I$1,products!$A$1:$G$1,0))</f>
        <v>Lib</v>
      </c>
      <c r="J649" t="str">
        <f>INDEX(products!$A$1:$G$49,MATCH('orders '!$D649,products!$A$1:$A$49,0),MATCH('orders '!J$1,products!$A$1:$G$1,0))</f>
        <v>L</v>
      </c>
      <c r="K649" s="6">
        <f>INDEX(products!$A$1:$G$49,MATCH('orders '!$D649,products!$A$1:$A$49,0),MATCH('orders '!K$1,products!$A$1:$G$1,0))</f>
        <v>0.5</v>
      </c>
      <c r="L649" s="6">
        <f>INDEX(products!$A$1:$G$49,MATCH('orders '!$D649,products!$A$1:$A$49,0),MATCH('orders '!L$1,products!$A$1:$G$1,0))</f>
        <v>9.51</v>
      </c>
      <c r="M649" s="6">
        <f t="shared" si="30"/>
        <v>28.53</v>
      </c>
      <c r="N649" t="str">
        <f t="shared" si="31"/>
        <v>Liberia</v>
      </c>
      <c r="O649" t="str">
        <f t="shared" si="32"/>
        <v>Light</v>
      </c>
      <c r="P649" s="6" t="str">
        <f>_xlfn.XLOOKUP(OrdersTable[[#This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 '!$D650,products!$A$1:$A$49,0),MATCH('orders '!I$1,products!$A$1:$G$1,0))</f>
        <v>Rob</v>
      </c>
      <c r="J650" t="str">
        <f>INDEX(products!$A$1:$G$49,MATCH('orders '!$D650,products!$A$1:$A$49,0),MATCH('orders '!J$1,products!$A$1:$G$1,0))</f>
        <v>D</v>
      </c>
      <c r="K650" s="6">
        <f>INDEX(products!$A$1:$G$49,MATCH('orders '!$D650,products!$A$1:$A$49,0),MATCH('orders '!K$1,products!$A$1:$G$1,0))</f>
        <v>0.2</v>
      </c>
      <c r="L650" s="6">
        <f>INDEX(products!$A$1:$G$49,MATCH('orders '!$D650,products!$A$1:$A$49,0),MATCH('orders '!L$1,products!$A$1:$G$1,0))</f>
        <v>2.6849999999999996</v>
      </c>
      <c r="M650" s="6">
        <f t="shared" si="30"/>
        <v>16.11</v>
      </c>
      <c r="N650" t="str">
        <f t="shared" si="31"/>
        <v>Robusta</v>
      </c>
      <c r="O650" t="str">
        <f t="shared" si="32"/>
        <v>Dark</v>
      </c>
      <c r="P650" s="6" t="str">
        <f>_xlfn.XLOOKUP(OrdersTable[[#This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 '!$D651,products!$A$1:$A$49,0),MATCH('orders '!I$1,products!$A$1:$G$1,0))</f>
        <v>Lib</v>
      </c>
      <c r="J651" t="str">
        <f>INDEX(products!$A$1:$G$49,MATCH('orders '!$D651,products!$A$1:$A$49,0),MATCH('orders '!J$1,products!$A$1:$G$1,0))</f>
        <v>L</v>
      </c>
      <c r="K651" s="6">
        <f>INDEX(products!$A$1:$G$49,MATCH('orders '!$D651,products!$A$1:$A$49,0),MATCH('orders '!K$1,products!$A$1:$G$1,0))</f>
        <v>1</v>
      </c>
      <c r="L651" s="6">
        <f>INDEX(products!$A$1:$G$49,MATCH('orders '!$D651,products!$A$1:$A$49,0),MATCH('orders '!L$1,products!$A$1:$G$1,0))</f>
        <v>15.85</v>
      </c>
      <c r="M651" s="6">
        <f t="shared" si="30"/>
        <v>95.1</v>
      </c>
      <c r="N651" t="str">
        <f t="shared" si="31"/>
        <v>Liberia</v>
      </c>
      <c r="O651" t="str">
        <f t="shared" si="32"/>
        <v>Light</v>
      </c>
      <c r="P651" s="6" t="str">
        <f>_xlfn.XLOOKUP(OrdersTable[[#This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 '!$D652,products!$A$1:$A$49,0),MATCH('orders '!I$1,products!$A$1:$G$1,0))</f>
        <v>Rob</v>
      </c>
      <c r="J652" t="str">
        <f>INDEX(products!$A$1:$G$49,MATCH('orders '!$D652,products!$A$1:$A$49,0),MATCH('orders '!J$1,products!$A$1:$G$1,0))</f>
        <v>D</v>
      </c>
      <c r="K652" s="6">
        <f>INDEX(products!$A$1:$G$49,MATCH('orders '!$D652,products!$A$1:$A$49,0),MATCH('orders '!K$1,products!$A$1:$G$1,0))</f>
        <v>0.5</v>
      </c>
      <c r="L652" s="6">
        <f>INDEX(products!$A$1:$G$49,MATCH('orders '!$D652,products!$A$1:$A$49,0),MATCH('orders '!L$1,products!$A$1:$G$1,0))</f>
        <v>5.3699999999999992</v>
      </c>
      <c r="M652" s="6">
        <f t="shared" si="30"/>
        <v>5.3699999999999992</v>
      </c>
      <c r="N652" t="str">
        <f t="shared" si="31"/>
        <v>Robusta</v>
      </c>
      <c r="O652" t="str">
        <f t="shared" si="32"/>
        <v>Dark</v>
      </c>
      <c r="P652" s="6" t="str">
        <f>_xlfn.XLOOKUP(OrdersTable[[#This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 '!$D653,products!$A$1:$A$49,0),MATCH('orders '!I$1,products!$A$1:$G$1,0))</f>
        <v>Rob</v>
      </c>
      <c r="J653" t="str">
        <f>INDEX(products!$A$1:$G$49,MATCH('orders '!$D653,products!$A$1:$A$49,0),MATCH('orders '!J$1,products!$A$1:$G$1,0))</f>
        <v>L</v>
      </c>
      <c r="K653" s="6">
        <f>INDEX(products!$A$1:$G$49,MATCH('orders '!$D653,products!$A$1:$A$49,0),MATCH('orders '!K$1,products!$A$1:$G$1,0))</f>
        <v>1</v>
      </c>
      <c r="L653" s="6">
        <f>INDEX(products!$A$1:$G$49,MATCH('orders '!$D653,products!$A$1:$A$49,0),MATCH('orders '!L$1,products!$A$1:$G$1,0))</f>
        <v>11.95</v>
      </c>
      <c r="M653" s="6">
        <f t="shared" si="30"/>
        <v>47.8</v>
      </c>
      <c r="N653" t="str">
        <f t="shared" si="31"/>
        <v>Robusta</v>
      </c>
      <c r="O653" t="str">
        <f t="shared" si="32"/>
        <v>Light</v>
      </c>
      <c r="P653" s="6" t="str">
        <f>_xlfn.XLOOKUP(OrdersTable[[#This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 '!$D654,products!$A$1:$A$49,0),MATCH('orders '!I$1,products!$A$1:$G$1,0))</f>
        <v>Lib</v>
      </c>
      <c r="J654" t="str">
        <f>INDEX(products!$A$1:$G$49,MATCH('orders '!$D654,products!$A$1:$A$49,0),MATCH('orders '!J$1,products!$A$1:$G$1,0))</f>
        <v>L</v>
      </c>
      <c r="K654" s="6">
        <f>INDEX(products!$A$1:$G$49,MATCH('orders '!$D654,products!$A$1:$A$49,0),MATCH('orders '!K$1,products!$A$1:$G$1,0))</f>
        <v>1</v>
      </c>
      <c r="L654" s="6">
        <f>INDEX(products!$A$1:$G$49,MATCH('orders '!$D654,products!$A$1:$A$49,0),MATCH('orders '!L$1,products!$A$1:$G$1,0))</f>
        <v>15.85</v>
      </c>
      <c r="M654" s="6">
        <f t="shared" si="30"/>
        <v>63.4</v>
      </c>
      <c r="N654" t="str">
        <f t="shared" si="31"/>
        <v>Liberia</v>
      </c>
      <c r="O654" t="str">
        <f t="shared" si="32"/>
        <v>Light</v>
      </c>
      <c r="P654" s="6" t="str">
        <f>_xlfn.XLOOKUP(OrdersTable[[#This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 '!$D655,products!$A$1:$A$49,0),MATCH('orders '!I$1,products!$A$1:$G$1,0))</f>
        <v>Ara</v>
      </c>
      <c r="J655" t="str">
        <f>INDEX(products!$A$1:$G$49,MATCH('orders '!$D655,products!$A$1:$A$49,0),MATCH('orders '!J$1,products!$A$1:$G$1,0))</f>
        <v>M</v>
      </c>
      <c r="K655" s="6">
        <f>INDEX(products!$A$1:$G$49,MATCH('orders '!$D655,products!$A$1:$A$49,0),MATCH('orders '!K$1,products!$A$1:$G$1,0))</f>
        <v>2.5</v>
      </c>
      <c r="L655" s="6">
        <f>INDEX(products!$A$1:$G$49,MATCH('orders '!$D655,products!$A$1:$A$49,0),MATCH('orders '!L$1,products!$A$1:$G$1,0))</f>
        <v>25.874999999999996</v>
      </c>
      <c r="M655" s="6">
        <f t="shared" si="30"/>
        <v>103.49999999999999</v>
      </c>
      <c r="N655" t="str">
        <f t="shared" si="31"/>
        <v>Arabica</v>
      </c>
      <c r="O655" t="str">
        <f t="shared" si="32"/>
        <v>Medium</v>
      </c>
      <c r="P655" s="6" t="str">
        <f>_xlfn.XLOOKUP(OrdersTable[[#This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 '!$D656,products!$A$1:$A$49,0),MATCH('orders '!I$1,products!$A$1:$G$1,0))</f>
        <v>Ara</v>
      </c>
      <c r="J656" t="str">
        <f>INDEX(products!$A$1:$G$49,MATCH('orders '!$D656,products!$A$1:$A$49,0),MATCH('orders '!J$1,products!$A$1:$G$1,0))</f>
        <v>D</v>
      </c>
      <c r="K656" s="6">
        <f>INDEX(products!$A$1:$G$49,MATCH('orders '!$D656,products!$A$1:$A$49,0),MATCH('orders '!K$1,products!$A$1:$G$1,0))</f>
        <v>2.5</v>
      </c>
      <c r="L656" s="6">
        <f>INDEX(products!$A$1:$G$49,MATCH('orders '!$D656,products!$A$1:$A$49,0),MATCH('orders '!L$1,products!$A$1:$G$1,0))</f>
        <v>22.884999999999998</v>
      </c>
      <c r="M656" s="6">
        <f t="shared" si="30"/>
        <v>68.655000000000001</v>
      </c>
      <c r="N656" t="str">
        <f t="shared" si="31"/>
        <v>Arabica</v>
      </c>
      <c r="O656" t="str">
        <f t="shared" si="32"/>
        <v>Dark</v>
      </c>
      <c r="P656" s="6" t="str">
        <f>_xlfn.XLOOKUP(OrdersTable[[#This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 '!$D657,products!$A$1:$A$49,0),MATCH('orders '!I$1,products!$A$1:$G$1,0))</f>
        <v>Rob</v>
      </c>
      <c r="J657" t="str">
        <f>INDEX(products!$A$1:$G$49,MATCH('orders '!$D657,products!$A$1:$A$49,0),MATCH('orders '!J$1,products!$A$1:$G$1,0))</f>
        <v>M</v>
      </c>
      <c r="K657" s="6">
        <f>INDEX(products!$A$1:$G$49,MATCH('orders '!$D657,products!$A$1:$A$49,0),MATCH('orders '!K$1,products!$A$1:$G$1,0))</f>
        <v>2.5</v>
      </c>
      <c r="L657" s="6">
        <f>INDEX(products!$A$1:$G$49,MATCH('orders '!$D657,products!$A$1:$A$49,0),MATCH('orders '!L$1,products!$A$1:$G$1,0))</f>
        <v>22.884999999999998</v>
      </c>
      <c r="M657" s="6">
        <f t="shared" si="30"/>
        <v>45.769999999999996</v>
      </c>
      <c r="N657" t="str">
        <f t="shared" si="31"/>
        <v>Robusta</v>
      </c>
      <c r="O657" t="str">
        <f t="shared" si="32"/>
        <v>Medium</v>
      </c>
      <c r="P657" s="6" t="str">
        <f>_xlfn.XLOOKUP(OrdersTable[[#This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 '!$D658,products!$A$1:$A$49,0),MATCH('orders '!I$1,products!$A$1:$G$1,0))</f>
        <v>Lib</v>
      </c>
      <c r="J658" t="str">
        <f>INDEX(products!$A$1:$G$49,MATCH('orders '!$D658,products!$A$1:$A$49,0),MATCH('orders '!J$1,products!$A$1:$G$1,0))</f>
        <v>D</v>
      </c>
      <c r="K658" s="6">
        <f>INDEX(products!$A$1:$G$49,MATCH('orders '!$D658,products!$A$1:$A$49,0),MATCH('orders '!K$1,products!$A$1:$G$1,0))</f>
        <v>1</v>
      </c>
      <c r="L658" s="6">
        <f>INDEX(products!$A$1:$G$49,MATCH('orders '!$D658,products!$A$1:$A$49,0),MATCH('orders '!L$1,products!$A$1:$G$1,0))</f>
        <v>12.95</v>
      </c>
      <c r="M658" s="6">
        <f t="shared" si="30"/>
        <v>51.8</v>
      </c>
      <c r="N658" t="str">
        <f t="shared" si="31"/>
        <v>Liberia</v>
      </c>
      <c r="O658" t="str">
        <f t="shared" si="32"/>
        <v>Dark</v>
      </c>
      <c r="P658" s="6" t="str">
        <f>_xlfn.XLOOKUP(OrdersTable[[#This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 '!$D659,products!$A$1:$A$49,0),MATCH('orders '!I$1,products!$A$1:$G$1,0))</f>
        <v>Ara</v>
      </c>
      <c r="J659" t="str">
        <f>INDEX(products!$A$1:$G$49,MATCH('orders '!$D659,products!$A$1:$A$49,0),MATCH('orders '!J$1,products!$A$1:$G$1,0))</f>
        <v>M</v>
      </c>
      <c r="K659" s="6">
        <f>INDEX(products!$A$1:$G$49,MATCH('orders '!$D659,products!$A$1:$A$49,0),MATCH('orders '!K$1,products!$A$1:$G$1,0))</f>
        <v>0.5</v>
      </c>
      <c r="L659" s="6">
        <f>INDEX(products!$A$1:$G$49,MATCH('orders '!$D659,products!$A$1:$A$49,0),MATCH('orders '!L$1,products!$A$1:$G$1,0))</f>
        <v>6.75</v>
      </c>
      <c r="M659" s="6">
        <f t="shared" si="30"/>
        <v>13.5</v>
      </c>
      <c r="N659" t="str">
        <f t="shared" si="31"/>
        <v>Arabica</v>
      </c>
      <c r="O659" t="str">
        <f t="shared" si="32"/>
        <v>Medium</v>
      </c>
      <c r="P659" s="6" t="str">
        <f>_xlfn.XLOOKUP(OrdersTable[[#This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 '!$D660,products!$A$1:$A$49,0),MATCH('orders '!I$1,products!$A$1:$G$1,0))</f>
        <v>Exc</v>
      </c>
      <c r="J660" t="str">
        <f>INDEX(products!$A$1:$G$49,MATCH('orders '!$D660,products!$A$1:$A$49,0),MATCH('orders '!J$1,products!$A$1:$G$1,0))</f>
        <v>M</v>
      </c>
      <c r="K660" s="6">
        <f>INDEX(products!$A$1:$G$49,MATCH('orders '!$D660,products!$A$1:$A$49,0),MATCH('orders '!K$1,products!$A$1:$G$1,0))</f>
        <v>0.5</v>
      </c>
      <c r="L660" s="6">
        <f>INDEX(products!$A$1:$G$49,MATCH('orders '!$D660,products!$A$1:$A$49,0),MATCH('orders '!L$1,products!$A$1:$G$1,0))</f>
        <v>8.25</v>
      </c>
      <c r="M660" s="6">
        <f t="shared" si="30"/>
        <v>24.75</v>
      </c>
      <c r="N660" t="str">
        <f t="shared" si="31"/>
        <v>Excelsa</v>
      </c>
      <c r="O660" t="str">
        <f t="shared" si="32"/>
        <v>Medium</v>
      </c>
      <c r="P660" s="6" t="str">
        <f>_xlfn.XLOOKUP(OrdersTable[[#This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 '!$D661,products!$A$1:$A$49,0),MATCH('orders '!I$1,products!$A$1:$G$1,0))</f>
        <v>Ara</v>
      </c>
      <c r="J661" t="str">
        <f>INDEX(products!$A$1:$G$49,MATCH('orders '!$D661,products!$A$1:$A$49,0),MATCH('orders '!J$1,products!$A$1:$G$1,0))</f>
        <v>D</v>
      </c>
      <c r="K661" s="6">
        <f>INDEX(products!$A$1:$G$49,MATCH('orders '!$D661,products!$A$1:$A$49,0),MATCH('orders '!K$1,products!$A$1:$G$1,0))</f>
        <v>2.5</v>
      </c>
      <c r="L661" s="6">
        <f>INDEX(products!$A$1:$G$49,MATCH('orders '!$D661,products!$A$1:$A$49,0),MATCH('orders '!L$1,products!$A$1:$G$1,0))</f>
        <v>22.884999999999998</v>
      </c>
      <c r="M661" s="6">
        <f t="shared" si="30"/>
        <v>45.769999999999996</v>
      </c>
      <c r="N661" t="str">
        <f t="shared" si="31"/>
        <v>Arabica</v>
      </c>
      <c r="O661" t="str">
        <f t="shared" si="32"/>
        <v>Dark</v>
      </c>
      <c r="P661" s="6" t="str">
        <f>_xlfn.XLOOKUP(OrdersTable[[#This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 '!$D662,products!$A$1:$A$49,0),MATCH('orders '!I$1,products!$A$1:$G$1,0))</f>
        <v>Exc</v>
      </c>
      <c r="J662" t="str">
        <f>INDEX(products!$A$1:$G$49,MATCH('orders '!$D662,products!$A$1:$A$49,0),MATCH('orders '!J$1,products!$A$1:$G$1,0))</f>
        <v>L</v>
      </c>
      <c r="K662" s="6">
        <f>INDEX(products!$A$1:$G$49,MATCH('orders '!$D662,products!$A$1:$A$49,0),MATCH('orders '!K$1,products!$A$1:$G$1,0))</f>
        <v>0.5</v>
      </c>
      <c r="L662" s="6">
        <f>INDEX(products!$A$1:$G$49,MATCH('orders '!$D662,products!$A$1:$A$49,0),MATCH('orders '!L$1,products!$A$1:$G$1,0))</f>
        <v>8.91</v>
      </c>
      <c r="M662" s="6">
        <f t="shared" si="30"/>
        <v>53.46</v>
      </c>
      <c r="N662" t="str">
        <f t="shared" si="31"/>
        <v>Excelsa</v>
      </c>
      <c r="O662" t="str">
        <f t="shared" si="32"/>
        <v>Light</v>
      </c>
      <c r="P662" s="6" t="str">
        <f>_xlfn.XLOOKUP(OrdersTable[[#This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 '!$D663,products!$A$1:$A$49,0),MATCH('orders '!I$1,products!$A$1:$G$1,0))</f>
        <v>Ara</v>
      </c>
      <c r="J663" t="str">
        <f>INDEX(products!$A$1:$G$49,MATCH('orders '!$D663,products!$A$1:$A$49,0),MATCH('orders '!J$1,products!$A$1:$G$1,0))</f>
        <v>M</v>
      </c>
      <c r="K663" s="6">
        <f>INDEX(products!$A$1:$G$49,MATCH('orders '!$D663,products!$A$1:$A$49,0),MATCH('orders '!K$1,products!$A$1:$G$1,0))</f>
        <v>0.2</v>
      </c>
      <c r="L663" s="6">
        <f>INDEX(products!$A$1:$G$49,MATCH('orders '!$D663,products!$A$1:$A$49,0),MATCH('orders '!L$1,products!$A$1:$G$1,0))</f>
        <v>3.375</v>
      </c>
      <c r="M663" s="6">
        <f t="shared" si="30"/>
        <v>20.25</v>
      </c>
      <c r="N663" t="str">
        <f t="shared" si="31"/>
        <v>Arabica</v>
      </c>
      <c r="O663" t="str">
        <f t="shared" si="32"/>
        <v>Medium</v>
      </c>
      <c r="P663" s="6" t="str">
        <f>_xlfn.XLOOKUP(OrdersTable[[#This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 '!$D664,products!$A$1:$A$49,0),MATCH('orders '!I$1,products!$A$1:$G$1,0))</f>
        <v>Lib</v>
      </c>
      <c r="J664" t="str">
        <f>INDEX(products!$A$1:$G$49,MATCH('orders '!$D664,products!$A$1:$A$49,0),MATCH('orders '!J$1,products!$A$1:$G$1,0))</f>
        <v>D</v>
      </c>
      <c r="K664" s="6">
        <f>INDEX(products!$A$1:$G$49,MATCH('orders '!$D664,products!$A$1:$A$49,0),MATCH('orders '!K$1,products!$A$1:$G$1,0))</f>
        <v>2.5</v>
      </c>
      <c r="L664" s="6">
        <f>INDEX(products!$A$1:$G$49,MATCH('orders '!$D664,products!$A$1:$A$49,0),MATCH('orders '!L$1,products!$A$1:$G$1,0))</f>
        <v>29.784999999999997</v>
      </c>
      <c r="M664" s="6">
        <f t="shared" si="30"/>
        <v>148.92499999999998</v>
      </c>
      <c r="N664" t="str">
        <f t="shared" si="31"/>
        <v>Liberia</v>
      </c>
      <c r="O664" t="str">
        <f t="shared" si="32"/>
        <v>Dark</v>
      </c>
      <c r="P664" s="6" t="str">
        <f>_xlfn.XLOOKUP(OrdersTable[[#This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 '!$D665,products!$A$1:$A$49,0),MATCH('orders '!I$1,products!$A$1:$G$1,0))</f>
        <v>Ara</v>
      </c>
      <c r="J665" t="str">
        <f>INDEX(products!$A$1:$G$49,MATCH('orders '!$D665,products!$A$1:$A$49,0),MATCH('orders '!J$1,products!$A$1:$G$1,0))</f>
        <v>M</v>
      </c>
      <c r="K665" s="6">
        <f>INDEX(products!$A$1:$G$49,MATCH('orders '!$D665,products!$A$1:$A$49,0),MATCH('orders '!K$1,products!$A$1:$G$1,0))</f>
        <v>1</v>
      </c>
      <c r="L665" s="6">
        <f>INDEX(products!$A$1:$G$49,MATCH('orders '!$D665,products!$A$1:$A$49,0),MATCH('orders '!L$1,products!$A$1:$G$1,0))</f>
        <v>11.25</v>
      </c>
      <c r="M665" s="6">
        <f t="shared" si="30"/>
        <v>67.5</v>
      </c>
      <c r="N665" t="str">
        <f t="shared" si="31"/>
        <v>Arabica</v>
      </c>
      <c r="O665" t="str">
        <f t="shared" si="32"/>
        <v>Medium</v>
      </c>
      <c r="P665" s="6" t="str">
        <f>_xlfn.XLOOKUP(OrdersTable[[#This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 '!$D666,products!$A$1:$A$49,0),MATCH('orders '!I$1,products!$A$1:$G$1,0))</f>
        <v>Exc</v>
      </c>
      <c r="J666" t="str">
        <f>INDEX(products!$A$1:$G$49,MATCH('orders '!$D666,products!$A$1:$A$49,0),MATCH('orders '!J$1,products!$A$1:$G$1,0))</f>
        <v>D</v>
      </c>
      <c r="K666" s="6">
        <f>INDEX(products!$A$1:$G$49,MATCH('orders '!$D666,products!$A$1:$A$49,0),MATCH('orders '!K$1,products!$A$1:$G$1,0))</f>
        <v>1</v>
      </c>
      <c r="L666" s="6">
        <f>INDEX(products!$A$1:$G$49,MATCH('orders '!$D666,products!$A$1:$A$49,0),MATCH('orders '!L$1,products!$A$1:$G$1,0))</f>
        <v>12.15</v>
      </c>
      <c r="M666" s="6">
        <f t="shared" si="30"/>
        <v>72.900000000000006</v>
      </c>
      <c r="N666" t="str">
        <f t="shared" si="31"/>
        <v>Excelsa</v>
      </c>
      <c r="O666" t="str">
        <f t="shared" si="32"/>
        <v>Dark</v>
      </c>
      <c r="P666" s="6" t="str">
        <f>_xlfn.XLOOKUP(OrdersTable[[#This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 '!$D667,products!$A$1:$A$49,0),MATCH('orders '!I$1,products!$A$1:$G$1,0))</f>
        <v>Lib</v>
      </c>
      <c r="J667" t="str">
        <f>INDEX(products!$A$1:$G$49,MATCH('orders '!$D667,products!$A$1:$A$49,0),MATCH('orders '!J$1,products!$A$1:$G$1,0))</f>
        <v>D</v>
      </c>
      <c r="K667" s="6">
        <f>INDEX(products!$A$1:$G$49,MATCH('orders '!$D667,products!$A$1:$A$49,0),MATCH('orders '!K$1,products!$A$1:$G$1,0))</f>
        <v>0.2</v>
      </c>
      <c r="L667" s="6">
        <f>INDEX(products!$A$1:$G$49,MATCH('orders '!$D667,products!$A$1:$A$49,0),MATCH('orders '!L$1,products!$A$1:$G$1,0))</f>
        <v>3.8849999999999998</v>
      </c>
      <c r="M667" s="6">
        <f t="shared" si="30"/>
        <v>7.77</v>
      </c>
      <c r="N667" t="str">
        <f t="shared" si="31"/>
        <v>Liberia</v>
      </c>
      <c r="O667" t="str">
        <f t="shared" si="32"/>
        <v>Dark</v>
      </c>
      <c r="P667" s="6" t="str">
        <f>_xlfn.XLOOKUP(OrdersTable[[#This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 '!$D668,products!$A$1:$A$49,0),MATCH('orders '!I$1,products!$A$1:$G$1,0))</f>
        <v>Ara</v>
      </c>
      <c r="J668" t="str">
        <f>INDEX(products!$A$1:$G$49,MATCH('orders '!$D668,products!$A$1:$A$49,0),MATCH('orders '!J$1,products!$A$1:$G$1,0))</f>
        <v>D</v>
      </c>
      <c r="K668" s="6">
        <f>INDEX(products!$A$1:$G$49,MATCH('orders '!$D668,products!$A$1:$A$49,0),MATCH('orders '!K$1,products!$A$1:$G$1,0))</f>
        <v>2.5</v>
      </c>
      <c r="L668" s="6">
        <f>INDEX(products!$A$1:$G$49,MATCH('orders '!$D668,products!$A$1:$A$49,0),MATCH('orders '!L$1,products!$A$1:$G$1,0))</f>
        <v>22.884999999999998</v>
      </c>
      <c r="M668" s="6">
        <f t="shared" si="30"/>
        <v>91.539999999999992</v>
      </c>
      <c r="N668" t="str">
        <f t="shared" si="31"/>
        <v>Arabica</v>
      </c>
      <c r="O668" t="str">
        <f t="shared" si="32"/>
        <v>Dark</v>
      </c>
      <c r="P668" s="6" t="str">
        <f>_xlfn.XLOOKUP(OrdersTable[[#This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 '!$D669,products!$A$1:$A$49,0),MATCH('orders '!I$1,products!$A$1:$G$1,0))</f>
        <v>Ara</v>
      </c>
      <c r="J669" t="str">
        <f>INDEX(products!$A$1:$G$49,MATCH('orders '!$D669,products!$A$1:$A$49,0),MATCH('orders '!J$1,products!$A$1:$G$1,0))</f>
        <v>D</v>
      </c>
      <c r="K669" s="6">
        <f>INDEX(products!$A$1:$G$49,MATCH('orders '!$D669,products!$A$1:$A$49,0),MATCH('orders '!K$1,products!$A$1:$G$1,0))</f>
        <v>1</v>
      </c>
      <c r="L669" s="6">
        <f>INDEX(products!$A$1:$G$49,MATCH('orders '!$D669,products!$A$1:$A$49,0),MATCH('orders '!L$1,products!$A$1:$G$1,0))</f>
        <v>9.9499999999999993</v>
      </c>
      <c r="M669" s="6">
        <f t="shared" si="30"/>
        <v>59.699999999999996</v>
      </c>
      <c r="N669" t="str">
        <f t="shared" si="31"/>
        <v>Arabica</v>
      </c>
      <c r="O669" t="str">
        <f t="shared" si="32"/>
        <v>Dark</v>
      </c>
      <c r="P669" s="6" t="str">
        <f>_xlfn.XLOOKUP(OrdersTable[[#This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 '!$D670,products!$A$1:$A$49,0),MATCH('orders '!I$1,products!$A$1:$G$1,0))</f>
        <v>Rob</v>
      </c>
      <c r="J670" t="str">
        <f>INDEX(products!$A$1:$G$49,MATCH('orders '!$D670,products!$A$1:$A$49,0),MATCH('orders '!J$1,products!$A$1:$G$1,0))</f>
        <v>L</v>
      </c>
      <c r="K670" s="6">
        <f>INDEX(products!$A$1:$G$49,MATCH('orders '!$D670,products!$A$1:$A$49,0),MATCH('orders '!K$1,products!$A$1:$G$1,0))</f>
        <v>2.5</v>
      </c>
      <c r="L670" s="6">
        <f>INDEX(products!$A$1:$G$49,MATCH('orders '!$D670,products!$A$1:$A$49,0),MATCH('orders '!L$1,products!$A$1:$G$1,0))</f>
        <v>27.484999999999996</v>
      </c>
      <c r="M670" s="6">
        <f t="shared" si="30"/>
        <v>137.42499999999998</v>
      </c>
      <c r="N670" t="str">
        <f t="shared" si="31"/>
        <v>Robusta</v>
      </c>
      <c r="O670" t="str">
        <f t="shared" si="32"/>
        <v>Light</v>
      </c>
      <c r="P670" s="6" t="str">
        <f>_xlfn.XLOOKUP(OrdersTable[[#This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 '!$D671,products!$A$1:$A$49,0),MATCH('orders '!I$1,products!$A$1:$G$1,0))</f>
        <v>Lib</v>
      </c>
      <c r="J671" t="str">
        <f>INDEX(products!$A$1:$G$49,MATCH('orders '!$D671,products!$A$1:$A$49,0),MATCH('orders '!J$1,products!$A$1:$G$1,0))</f>
        <v>M</v>
      </c>
      <c r="K671" s="6">
        <f>INDEX(products!$A$1:$G$49,MATCH('orders '!$D671,products!$A$1:$A$49,0),MATCH('orders '!K$1,products!$A$1:$G$1,0))</f>
        <v>2.5</v>
      </c>
      <c r="L671" s="6">
        <f>INDEX(products!$A$1:$G$49,MATCH('orders '!$D671,products!$A$1:$A$49,0),MATCH('orders '!L$1,products!$A$1:$G$1,0))</f>
        <v>33.464999999999996</v>
      </c>
      <c r="M671" s="6">
        <f t="shared" si="30"/>
        <v>66.929999999999993</v>
      </c>
      <c r="N671" t="str">
        <f t="shared" si="31"/>
        <v>Liberia</v>
      </c>
      <c r="O671" t="str">
        <f t="shared" si="32"/>
        <v>Medium</v>
      </c>
      <c r="P671" s="6" t="str">
        <f>_xlfn.XLOOKUP(OrdersTable[[#This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 '!$D672,products!$A$1:$A$49,0),MATCH('orders '!I$1,products!$A$1:$G$1,0))</f>
        <v>Lib</v>
      </c>
      <c r="J672" t="str">
        <f>INDEX(products!$A$1:$G$49,MATCH('orders '!$D672,products!$A$1:$A$49,0),MATCH('orders '!J$1,products!$A$1:$G$1,0))</f>
        <v>M</v>
      </c>
      <c r="K672" s="6">
        <f>INDEX(products!$A$1:$G$49,MATCH('orders '!$D672,products!$A$1:$A$49,0),MATCH('orders '!K$1,products!$A$1:$G$1,0))</f>
        <v>0.2</v>
      </c>
      <c r="L672" s="6">
        <f>INDEX(products!$A$1:$G$49,MATCH('orders '!$D672,products!$A$1:$A$49,0),MATCH('orders '!L$1,products!$A$1:$G$1,0))</f>
        <v>4.3650000000000002</v>
      </c>
      <c r="M672" s="6">
        <f t="shared" si="30"/>
        <v>13.095000000000001</v>
      </c>
      <c r="N672" t="str">
        <f t="shared" si="31"/>
        <v>Liberia</v>
      </c>
      <c r="O672" t="str">
        <f t="shared" si="32"/>
        <v>Medium</v>
      </c>
      <c r="P672" s="6" t="str">
        <f>_xlfn.XLOOKUP(OrdersTable[[#This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 '!$D673,products!$A$1:$A$49,0),MATCH('orders '!I$1,products!$A$1:$G$1,0))</f>
        <v>Rob</v>
      </c>
      <c r="J673" t="str">
        <f>INDEX(products!$A$1:$G$49,MATCH('orders '!$D673,products!$A$1:$A$49,0),MATCH('orders '!J$1,products!$A$1:$G$1,0))</f>
        <v>L</v>
      </c>
      <c r="K673" s="6">
        <f>INDEX(products!$A$1:$G$49,MATCH('orders '!$D673,products!$A$1:$A$49,0),MATCH('orders '!K$1,products!$A$1:$G$1,0))</f>
        <v>1</v>
      </c>
      <c r="L673" s="6">
        <f>INDEX(products!$A$1:$G$49,MATCH('orders '!$D673,products!$A$1:$A$49,0),MATCH('orders '!L$1,products!$A$1:$G$1,0))</f>
        <v>11.95</v>
      </c>
      <c r="M673" s="6">
        <f t="shared" si="30"/>
        <v>59.75</v>
      </c>
      <c r="N673" t="str">
        <f t="shared" si="31"/>
        <v>Robusta</v>
      </c>
      <c r="O673" t="str">
        <f t="shared" si="32"/>
        <v>Light</v>
      </c>
      <c r="P673" s="6" t="str">
        <f>_xlfn.XLOOKUP(OrdersTable[[#This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 '!$D674,products!$A$1:$A$49,0),MATCH('orders '!I$1,products!$A$1:$G$1,0))</f>
        <v>Lib</v>
      </c>
      <c r="J674" t="str">
        <f>INDEX(products!$A$1:$G$49,MATCH('orders '!$D674,products!$A$1:$A$49,0),MATCH('orders '!J$1,products!$A$1:$G$1,0))</f>
        <v>M</v>
      </c>
      <c r="K674" s="6">
        <f>INDEX(products!$A$1:$G$49,MATCH('orders '!$D674,products!$A$1:$A$49,0),MATCH('orders '!K$1,products!$A$1:$G$1,0))</f>
        <v>0.5</v>
      </c>
      <c r="L674" s="6">
        <f>INDEX(products!$A$1:$G$49,MATCH('orders '!$D674,products!$A$1:$A$49,0),MATCH('orders '!L$1,products!$A$1:$G$1,0))</f>
        <v>8.73</v>
      </c>
      <c r="M674" s="6">
        <f t="shared" si="30"/>
        <v>43.650000000000006</v>
      </c>
      <c r="N674" t="str">
        <f t="shared" si="31"/>
        <v>Liberia</v>
      </c>
      <c r="O674" t="str">
        <f t="shared" si="32"/>
        <v>Medium</v>
      </c>
      <c r="P674" s="6" t="str">
        <f>_xlfn.XLOOKUP(OrdersTable[[#This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 '!$D675,products!$A$1:$A$49,0),MATCH('orders '!I$1,products!$A$1:$G$1,0))</f>
        <v>Exc</v>
      </c>
      <c r="J675" t="str">
        <f>INDEX(products!$A$1:$G$49,MATCH('orders '!$D675,products!$A$1:$A$49,0),MATCH('orders '!J$1,products!$A$1:$G$1,0))</f>
        <v>M</v>
      </c>
      <c r="K675" s="6">
        <f>INDEX(products!$A$1:$G$49,MATCH('orders '!$D675,products!$A$1:$A$49,0),MATCH('orders '!K$1,products!$A$1:$G$1,0))</f>
        <v>1</v>
      </c>
      <c r="L675" s="6">
        <f>INDEX(products!$A$1:$G$49,MATCH('orders '!$D675,products!$A$1:$A$49,0),MATCH('orders '!L$1,products!$A$1:$G$1,0))</f>
        <v>13.75</v>
      </c>
      <c r="M675" s="6">
        <f t="shared" si="30"/>
        <v>82.5</v>
      </c>
      <c r="N675" t="str">
        <f t="shared" si="31"/>
        <v>Excelsa</v>
      </c>
      <c r="O675" t="str">
        <f t="shared" si="32"/>
        <v>Medium</v>
      </c>
      <c r="P675" s="6" t="str">
        <f>_xlfn.XLOOKUP(OrdersTable[[#This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 '!$D676,products!$A$1:$A$49,0),MATCH('orders '!I$1,products!$A$1:$G$1,0))</f>
        <v>Ara</v>
      </c>
      <c r="J676" t="str">
        <f>INDEX(products!$A$1:$G$49,MATCH('orders '!$D676,products!$A$1:$A$49,0),MATCH('orders '!J$1,products!$A$1:$G$1,0))</f>
        <v>L</v>
      </c>
      <c r="K676" s="6">
        <f>INDEX(products!$A$1:$G$49,MATCH('orders '!$D676,products!$A$1:$A$49,0),MATCH('orders '!K$1,products!$A$1:$G$1,0))</f>
        <v>2.5</v>
      </c>
      <c r="L676" s="6">
        <f>INDEX(products!$A$1:$G$49,MATCH('orders '!$D676,products!$A$1:$A$49,0),MATCH('orders '!L$1,products!$A$1:$G$1,0))</f>
        <v>29.784999999999997</v>
      </c>
      <c r="M676" s="6">
        <f t="shared" si="30"/>
        <v>178.70999999999998</v>
      </c>
      <c r="N676" t="str">
        <f t="shared" si="31"/>
        <v>Arabica</v>
      </c>
      <c r="O676" t="str">
        <f t="shared" si="32"/>
        <v>Light</v>
      </c>
      <c r="P676" s="6" t="str">
        <f>_xlfn.XLOOKUP(OrdersTable[[#This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 '!$D677,products!$A$1:$A$49,0),MATCH('orders '!I$1,products!$A$1:$G$1,0))</f>
        <v>Lib</v>
      </c>
      <c r="J677" t="str">
        <f>INDEX(products!$A$1:$G$49,MATCH('orders '!$D677,products!$A$1:$A$49,0),MATCH('orders '!J$1,products!$A$1:$G$1,0))</f>
        <v>D</v>
      </c>
      <c r="K677" s="6">
        <f>INDEX(products!$A$1:$G$49,MATCH('orders '!$D677,products!$A$1:$A$49,0),MATCH('orders '!K$1,products!$A$1:$G$1,0))</f>
        <v>2.5</v>
      </c>
      <c r="L677" s="6">
        <f>INDEX(products!$A$1:$G$49,MATCH('orders '!$D677,products!$A$1:$A$49,0),MATCH('orders '!L$1,products!$A$1:$G$1,0))</f>
        <v>29.784999999999997</v>
      </c>
      <c r="M677" s="6">
        <f t="shared" si="30"/>
        <v>119.13999999999999</v>
      </c>
      <c r="N677" t="str">
        <f t="shared" si="31"/>
        <v>Liberia</v>
      </c>
      <c r="O677" t="str">
        <f t="shared" si="32"/>
        <v>Dark</v>
      </c>
      <c r="P677" s="6" t="str">
        <f>_xlfn.XLOOKUP(OrdersTable[[#This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 '!$D678,products!$A$1:$A$49,0),MATCH('orders '!I$1,products!$A$1:$G$1,0))</f>
        <v>Lib</v>
      </c>
      <c r="J678" t="str">
        <f>INDEX(products!$A$1:$G$49,MATCH('orders '!$D678,products!$A$1:$A$49,0),MATCH('orders '!J$1,products!$A$1:$G$1,0))</f>
        <v>L</v>
      </c>
      <c r="K678" s="6">
        <f>INDEX(products!$A$1:$G$49,MATCH('orders '!$D678,products!$A$1:$A$49,0),MATCH('orders '!K$1,products!$A$1:$G$1,0))</f>
        <v>0.5</v>
      </c>
      <c r="L678" s="6">
        <f>INDEX(products!$A$1:$G$49,MATCH('orders '!$D678,products!$A$1:$A$49,0),MATCH('orders '!L$1,products!$A$1:$G$1,0))</f>
        <v>9.51</v>
      </c>
      <c r="M678" s="6">
        <f t="shared" si="30"/>
        <v>47.55</v>
      </c>
      <c r="N678" t="str">
        <f t="shared" si="31"/>
        <v>Liberia</v>
      </c>
      <c r="O678" t="str">
        <f t="shared" si="32"/>
        <v>Light</v>
      </c>
      <c r="P678" s="6" t="str">
        <f>_xlfn.XLOOKUP(OrdersTable[[#This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 '!$D679,products!$A$1:$A$49,0),MATCH('orders '!I$1,products!$A$1:$G$1,0))</f>
        <v>Lib</v>
      </c>
      <c r="J679" t="str">
        <f>INDEX(products!$A$1:$G$49,MATCH('orders '!$D679,products!$A$1:$A$49,0),MATCH('orders '!J$1,products!$A$1:$G$1,0))</f>
        <v>M</v>
      </c>
      <c r="K679" s="6">
        <f>INDEX(products!$A$1:$G$49,MATCH('orders '!$D679,products!$A$1:$A$49,0),MATCH('orders '!K$1,products!$A$1:$G$1,0))</f>
        <v>0.5</v>
      </c>
      <c r="L679" s="6">
        <f>INDEX(products!$A$1:$G$49,MATCH('orders '!$D679,products!$A$1:$A$49,0),MATCH('orders '!L$1,products!$A$1:$G$1,0))</f>
        <v>8.73</v>
      </c>
      <c r="M679" s="6">
        <f t="shared" si="30"/>
        <v>43.650000000000006</v>
      </c>
      <c r="N679" t="str">
        <f t="shared" si="31"/>
        <v>Liberia</v>
      </c>
      <c r="O679" t="str">
        <f t="shared" si="32"/>
        <v>Medium</v>
      </c>
      <c r="P679" s="6" t="str">
        <f>_xlfn.XLOOKUP(OrdersTable[[#This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 '!$D680,products!$A$1:$A$49,0),MATCH('orders '!I$1,products!$A$1:$G$1,0))</f>
        <v>Ara</v>
      </c>
      <c r="J680" t="str">
        <f>INDEX(products!$A$1:$G$49,MATCH('orders '!$D680,products!$A$1:$A$49,0),MATCH('orders '!J$1,products!$A$1:$G$1,0))</f>
        <v>L</v>
      </c>
      <c r="K680" s="6">
        <f>INDEX(products!$A$1:$G$49,MATCH('orders '!$D680,products!$A$1:$A$49,0),MATCH('orders '!K$1,products!$A$1:$G$1,0))</f>
        <v>2.5</v>
      </c>
      <c r="L680" s="6">
        <f>INDEX(products!$A$1:$G$49,MATCH('orders '!$D680,products!$A$1:$A$49,0),MATCH('orders '!L$1,products!$A$1:$G$1,0))</f>
        <v>29.784999999999997</v>
      </c>
      <c r="M680" s="6">
        <f t="shared" si="30"/>
        <v>178.70999999999998</v>
      </c>
      <c r="N680" t="str">
        <f t="shared" si="31"/>
        <v>Arabica</v>
      </c>
      <c r="O680" t="str">
        <f t="shared" si="32"/>
        <v>Light</v>
      </c>
      <c r="P680" s="6" t="str">
        <f>_xlfn.XLOOKUP(OrdersTable[[#This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 '!$D681,products!$A$1:$A$49,0),MATCH('orders '!I$1,products!$A$1:$G$1,0))</f>
        <v>Rob</v>
      </c>
      <c r="J681" t="str">
        <f>INDEX(products!$A$1:$G$49,MATCH('orders '!$D681,products!$A$1:$A$49,0),MATCH('orders '!J$1,products!$A$1:$G$1,0))</f>
        <v>L</v>
      </c>
      <c r="K681" s="6">
        <f>INDEX(products!$A$1:$G$49,MATCH('orders '!$D681,products!$A$1:$A$49,0),MATCH('orders '!K$1,products!$A$1:$G$1,0))</f>
        <v>2.5</v>
      </c>
      <c r="L681" s="6">
        <f>INDEX(products!$A$1:$G$49,MATCH('orders '!$D681,products!$A$1:$A$49,0),MATCH('orders '!L$1,products!$A$1:$G$1,0))</f>
        <v>27.484999999999996</v>
      </c>
      <c r="M681" s="6">
        <f t="shared" si="30"/>
        <v>27.484999999999996</v>
      </c>
      <c r="N681" t="str">
        <f t="shared" si="31"/>
        <v>Robusta</v>
      </c>
      <c r="O681" t="str">
        <f t="shared" si="32"/>
        <v>Light</v>
      </c>
      <c r="P681" s="6" t="str">
        <f>_xlfn.XLOOKUP(OrdersTable[[#This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 '!$D682,products!$A$1:$A$49,0),MATCH('orders '!I$1,products!$A$1:$G$1,0))</f>
        <v>Ara</v>
      </c>
      <c r="J682" t="str">
        <f>INDEX(products!$A$1:$G$49,MATCH('orders '!$D682,products!$A$1:$A$49,0),MATCH('orders '!J$1,products!$A$1:$G$1,0))</f>
        <v>M</v>
      </c>
      <c r="K682" s="6">
        <f>INDEX(products!$A$1:$G$49,MATCH('orders '!$D682,products!$A$1:$A$49,0),MATCH('orders '!K$1,products!$A$1:$G$1,0))</f>
        <v>1</v>
      </c>
      <c r="L682" s="6">
        <f>INDEX(products!$A$1:$G$49,MATCH('orders '!$D682,products!$A$1:$A$49,0),MATCH('orders '!L$1,products!$A$1:$G$1,0))</f>
        <v>11.25</v>
      </c>
      <c r="M682" s="6">
        <f t="shared" si="30"/>
        <v>56.25</v>
      </c>
      <c r="N682" t="str">
        <f t="shared" si="31"/>
        <v>Arabica</v>
      </c>
      <c r="O682" t="str">
        <f t="shared" si="32"/>
        <v>Medium</v>
      </c>
      <c r="P682" s="6" t="str">
        <f>_xlfn.XLOOKUP(OrdersTable[[#This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 '!$D683,products!$A$1:$A$49,0),MATCH('orders '!I$1,products!$A$1:$G$1,0))</f>
        <v>Lib</v>
      </c>
      <c r="J683" t="str">
        <f>INDEX(products!$A$1:$G$49,MATCH('orders '!$D683,products!$A$1:$A$49,0),MATCH('orders '!J$1,products!$A$1:$G$1,0))</f>
        <v>L</v>
      </c>
      <c r="K683" s="6">
        <f>INDEX(products!$A$1:$G$49,MATCH('orders '!$D683,products!$A$1:$A$49,0),MATCH('orders '!K$1,products!$A$1:$G$1,0))</f>
        <v>0.2</v>
      </c>
      <c r="L683" s="6">
        <f>INDEX(products!$A$1:$G$49,MATCH('orders '!$D683,products!$A$1:$A$49,0),MATCH('orders '!L$1,products!$A$1:$G$1,0))</f>
        <v>4.7549999999999999</v>
      </c>
      <c r="M683" s="6">
        <f t="shared" si="30"/>
        <v>9.51</v>
      </c>
      <c r="N683" t="str">
        <f t="shared" si="31"/>
        <v>Liberia</v>
      </c>
      <c r="O683" t="str">
        <f t="shared" si="32"/>
        <v>Light</v>
      </c>
      <c r="P683" s="6" t="str">
        <f>_xlfn.XLOOKUP(OrdersTable[[#This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 '!$D684,products!$A$1:$A$49,0),MATCH('orders '!I$1,products!$A$1:$G$1,0))</f>
        <v>Exc</v>
      </c>
      <c r="J684" t="str">
        <f>INDEX(products!$A$1:$G$49,MATCH('orders '!$D684,products!$A$1:$A$49,0),MATCH('orders '!J$1,products!$A$1:$G$1,0))</f>
        <v>M</v>
      </c>
      <c r="K684" s="6">
        <f>INDEX(products!$A$1:$G$49,MATCH('orders '!$D684,products!$A$1:$A$49,0),MATCH('orders '!K$1,products!$A$1:$G$1,0))</f>
        <v>0.2</v>
      </c>
      <c r="L684" s="6">
        <f>INDEX(products!$A$1:$G$49,MATCH('orders '!$D684,products!$A$1:$A$49,0),MATCH('orders '!L$1,products!$A$1:$G$1,0))</f>
        <v>4.125</v>
      </c>
      <c r="M684" s="6">
        <f t="shared" si="30"/>
        <v>8.25</v>
      </c>
      <c r="N684" t="str">
        <f t="shared" si="31"/>
        <v>Excelsa</v>
      </c>
      <c r="O684" t="str">
        <f t="shared" si="32"/>
        <v>Medium</v>
      </c>
      <c r="P684" s="6" t="str">
        <f>_xlfn.XLOOKUP(OrdersTable[[#This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 '!$D685,products!$A$1:$A$49,0),MATCH('orders '!I$1,products!$A$1:$G$1,0))</f>
        <v>Lib</v>
      </c>
      <c r="J685" t="str">
        <f>INDEX(products!$A$1:$G$49,MATCH('orders '!$D685,products!$A$1:$A$49,0),MATCH('orders '!J$1,products!$A$1:$G$1,0))</f>
        <v>D</v>
      </c>
      <c r="K685" s="6">
        <f>INDEX(products!$A$1:$G$49,MATCH('orders '!$D685,products!$A$1:$A$49,0),MATCH('orders '!K$1,products!$A$1:$G$1,0))</f>
        <v>0.5</v>
      </c>
      <c r="L685" s="6">
        <f>INDEX(products!$A$1:$G$49,MATCH('orders '!$D685,products!$A$1:$A$49,0),MATCH('orders '!L$1,products!$A$1:$G$1,0))</f>
        <v>7.77</v>
      </c>
      <c r="M685" s="6">
        <f t="shared" si="30"/>
        <v>46.62</v>
      </c>
      <c r="N685" t="str">
        <f t="shared" si="31"/>
        <v>Liberia</v>
      </c>
      <c r="O685" t="str">
        <f t="shared" si="32"/>
        <v>Dark</v>
      </c>
      <c r="P685" s="6" t="str">
        <f>_xlfn.XLOOKUP(OrdersTable[[#This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 '!$D686,products!$A$1:$A$49,0),MATCH('orders '!I$1,products!$A$1:$G$1,0))</f>
        <v>Rob</v>
      </c>
      <c r="J686" t="str">
        <f>INDEX(products!$A$1:$G$49,MATCH('orders '!$D686,products!$A$1:$A$49,0),MATCH('orders '!J$1,products!$A$1:$G$1,0))</f>
        <v>L</v>
      </c>
      <c r="K686" s="6">
        <f>INDEX(products!$A$1:$G$49,MATCH('orders '!$D686,products!$A$1:$A$49,0),MATCH('orders '!K$1,products!$A$1:$G$1,0))</f>
        <v>1</v>
      </c>
      <c r="L686" s="6">
        <f>INDEX(products!$A$1:$G$49,MATCH('orders '!$D686,products!$A$1:$A$49,0),MATCH('orders '!L$1,products!$A$1:$G$1,0))</f>
        <v>11.95</v>
      </c>
      <c r="M686" s="6">
        <f t="shared" si="30"/>
        <v>71.699999999999989</v>
      </c>
      <c r="N686" t="str">
        <f t="shared" si="31"/>
        <v>Robusta</v>
      </c>
      <c r="O686" t="str">
        <f t="shared" si="32"/>
        <v>Light</v>
      </c>
      <c r="P686" s="6" t="str">
        <f>_xlfn.XLOOKUP(OrdersTable[[#This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 '!$D687,products!$A$1:$A$49,0),MATCH('orders '!I$1,products!$A$1:$G$1,0))</f>
        <v>Lib</v>
      </c>
      <c r="J687" t="str">
        <f>INDEX(products!$A$1:$G$49,MATCH('orders '!$D687,products!$A$1:$A$49,0),MATCH('orders '!J$1,products!$A$1:$G$1,0))</f>
        <v>L</v>
      </c>
      <c r="K687" s="6">
        <f>INDEX(products!$A$1:$G$49,MATCH('orders '!$D687,products!$A$1:$A$49,0),MATCH('orders '!K$1,products!$A$1:$G$1,0))</f>
        <v>2.5</v>
      </c>
      <c r="L687" s="6">
        <f>INDEX(products!$A$1:$G$49,MATCH('orders '!$D687,products!$A$1:$A$49,0),MATCH('orders '!L$1,products!$A$1:$G$1,0))</f>
        <v>36.454999999999998</v>
      </c>
      <c r="M687" s="6">
        <f t="shared" si="30"/>
        <v>72.91</v>
      </c>
      <c r="N687" t="str">
        <f t="shared" si="31"/>
        <v>Liberia</v>
      </c>
      <c r="O687" t="str">
        <f t="shared" si="32"/>
        <v>Light</v>
      </c>
      <c r="P687" s="6" t="str">
        <f>_xlfn.XLOOKUP(OrdersTable[[#This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 '!$D688,products!$A$1:$A$49,0),MATCH('orders '!I$1,products!$A$1:$G$1,0))</f>
        <v>Rob</v>
      </c>
      <c r="J688" t="str">
        <f>INDEX(products!$A$1:$G$49,MATCH('orders '!$D688,products!$A$1:$A$49,0),MATCH('orders '!J$1,products!$A$1:$G$1,0))</f>
        <v>D</v>
      </c>
      <c r="K688" s="6">
        <f>INDEX(products!$A$1:$G$49,MATCH('orders '!$D688,products!$A$1:$A$49,0),MATCH('orders '!K$1,products!$A$1:$G$1,0))</f>
        <v>0.2</v>
      </c>
      <c r="L688" s="6">
        <f>INDEX(products!$A$1:$G$49,MATCH('orders '!$D688,products!$A$1:$A$49,0),MATCH('orders '!L$1,products!$A$1:$G$1,0))</f>
        <v>2.6849999999999996</v>
      </c>
      <c r="M688" s="6">
        <f t="shared" si="30"/>
        <v>8.0549999999999997</v>
      </c>
      <c r="N688" t="str">
        <f t="shared" si="31"/>
        <v>Robusta</v>
      </c>
      <c r="O688" t="str">
        <f t="shared" si="32"/>
        <v>Dark</v>
      </c>
      <c r="P688" s="6" t="str">
        <f>_xlfn.XLOOKUP(OrdersTable[[#This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 '!$D689,products!$A$1:$A$49,0),MATCH('orders '!I$1,products!$A$1:$G$1,0))</f>
        <v>Exc</v>
      </c>
      <c r="J689" t="str">
        <f>INDEX(products!$A$1:$G$49,MATCH('orders '!$D689,products!$A$1:$A$49,0),MATCH('orders '!J$1,products!$A$1:$G$1,0))</f>
        <v>M</v>
      </c>
      <c r="K689" s="6">
        <f>INDEX(products!$A$1:$G$49,MATCH('orders '!$D689,products!$A$1:$A$49,0),MATCH('orders '!K$1,products!$A$1:$G$1,0))</f>
        <v>0.5</v>
      </c>
      <c r="L689" s="6">
        <f>INDEX(products!$A$1:$G$49,MATCH('orders '!$D689,products!$A$1:$A$49,0),MATCH('orders '!L$1,products!$A$1:$G$1,0))</f>
        <v>8.25</v>
      </c>
      <c r="M689" s="6">
        <f t="shared" si="30"/>
        <v>16.5</v>
      </c>
      <c r="N689" t="str">
        <f t="shared" si="31"/>
        <v>Excelsa</v>
      </c>
      <c r="O689" t="str">
        <f t="shared" si="32"/>
        <v>Medium</v>
      </c>
      <c r="P689" s="6" t="str">
        <f>_xlfn.XLOOKUP(OrdersTable[[#This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 '!$D690,products!$A$1:$A$49,0),MATCH('orders '!I$1,products!$A$1:$G$1,0))</f>
        <v>Ara</v>
      </c>
      <c r="J690" t="str">
        <f>INDEX(products!$A$1:$G$49,MATCH('orders '!$D690,products!$A$1:$A$49,0),MATCH('orders '!J$1,products!$A$1:$G$1,0))</f>
        <v>L</v>
      </c>
      <c r="K690" s="6">
        <f>INDEX(products!$A$1:$G$49,MATCH('orders '!$D690,products!$A$1:$A$49,0),MATCH('orders '!K$1,products!$A$1:$G$1,0))</f>
        <v>1</v>
      </c>
      <c r="L690" s="6">
        <f>INDEX(products!$A$1:$G$49,MATCH('orders '!$D690,products!$A$1:$A$49,0),MATCH('orders '!L$1,products!$A$1:$G$1,0))</f>
        <v>12.95</v>
      </c>
      <c r="M690" s="6">
        <f t="shared" si="30"/>
        <v>64.75</v>
      </c>
      <c r="N690" t="str">
        <f t="shared" si="31"/>
        <v>Arabica</v>
      </c>
      <c r="O690" t="str">
        <f t="shared" si="32"/>
        <v>Light</v>
      </c>
      <c r="P690" s="6" t="str">
        <f>_xlfn.XLOOKUP(OrdersTable[[#This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 '!$D691,products!$A$1:$A$49,0),MATCH('orders '!I$1,products!$A$1:$G$1,0))</f>
        <v>Ara</v>
      </c>
      <c r="J691" t="str">
        <f>INDEX(products!$A$1:$G$49,MATCH('orders '!$D691,products!$A$1:$A$49,0),MATCH('orders '!J$1,products!$A$1:$G$1,0))</f>
        <v>M</v>
      </c>
      <c r="K691" s="6">
        <f>INDEX(products!$A$1:$G$49,MATCH('orders '!$D691,products!$A$1:$A$49,0),MATCH('orders '!K$1,products!$A$1:$G$1,0))</f>
        <v>0.5</v>
      </c>
      <c r="L691" s="6">
        <f>INDEX(products!$A$1:$G$49,MATCH('orders '!$D691,products!$A$1:$A$49,0),MATCH('orders '!L$1,products!$A$1:$G$1,0))</f>
        <v>6.75</v>
      </c>
      <c r="M691" s="6">
        <f t="shared" si="30"/>
        <v>33.75</v>
      </c>
      <c r="N691" t="str">
        <f t="shared" si="31"/>
        <v>Arabica</v>
      </c>
      <c r="O691" t="str">
        <f t="shared" si="32"/>
        <v>Medium</v>
      </c>
      <c r="P691" s="6" t="str">
        <f>_xlfn.XLOOKUP(OrdersTable[[#This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 '!$D692,products!$A$1:$A$49,0),MATCH('orders '!I$1,products!$A$1:$G$1,0))</f>
        <v>Lib</v>
      </c>
      <c r="J692" t="str">
        <f>INDEX(products!$A$1:$G$49,MATCH('orders '!$D692,products!$A$1:$A$49,0),MATCH('orders '!J$1,products!$A$1:$G$1,0))</f>
        <v>D</v>
      </c>
      <c r="K692" s="6">
        <f>INDEX(products!$A$1:$G$49,MATCH('orders '!$D692,products!$A$1:$A$49,0),MATCH('orders '!K$1,products!$A$1:$G$1,0))</f>
        <v>2.5</v>
      </c>
      <c r="L692" s="6">
        <f>INDEX(products!$A$1:$G$49,MATCH('orders '!$D692,products!$A$1:$A$49,0),MATCH('orders '!L$1,products!$A$1:$G$1,0))</f>
        <v>29.784999999999997</v>
      </c>
      <c r="M692" s="6">
        <f t="shared" si="30"/>
        <v>178.70999999999998</v>
      </c>
      <c r="N692" t="str">
        <f t="shared" si="31"/>
        <v>Liberia</v>
      </c>
      <c r="O692" t="str">
        <f t="shared" si="32"/>
        <v>Dark</v>
      </c>
      <c r="P692" s="6" t="str">
        <f>_xlfn.XLOOKUP(OrdersTable[[#This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 '!$D693,products!$A$1:$A$49,0),MATCH('orders '!I$1,products!$A$1:$G$1,0))</f>
        <v>Ara</v>
      </c>
      <c r="J693" t="str">
        <f>INDEX(products!$A$1:$G$49,MATCH('orders '!$D693,products!$A$1:$A$49,0),MATCH('orders '!J$1,products!$A$1:$G$1,0))</f>
        <v>M</v>
      </c>
      <c r="K693" s="6">
        <f>INDEX(products!$A$1:$G$49,MATCH('orders '!$D693,products!$A$1:$A$49,0),MATCH('orders '!K$1,products!$A$1:$G$1,0))</f>
        <v>1</v>
      </c>
      <c r="L693" s="6">
        <f>INDEX(products!$A$1:$G$49,MATCH('orders '!$D693,products!$A$1:$A$49,0),MATCH('orders '!L$1,products!$A$1:$G$1,0))</f>
        <v>11.25</v>
      </c>
      <c r="M693" s="6">
        <f t="shared" si="30"/>
        <v>22.5</v>
      </c>
      <c r="N693" t="str">
        <f t="shared" si="31"/>
        <v>Arabica</v>
      </c>
      <c r="O693" t="str">
        <f t="shared" si="32"/>
        <v>Medium</v>
      </c>
      <c r="P693" s="6" t="str">
        <f>_xlfn.XLOOKUP(OrdersTable[[#This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 '!$D694,products!$A$1:$A$49,0),MATCH('orders '!I$1,products!$A$1:$G$1,0))</f>
        <v>Lib</v>
      </c>
      <c r="J694" t="str">
        <f>INDEX(products!$A$1:$G$49,MATCH('orders '!$D694,products!$A$1:$A$49,0),MATCH('orders '!J$1,products!$A$1:$G$1,0))</f>
        <v>D</v>
      </c>
      <c r="K694" s="6">
        <f>INDEX(products!$A$1:$G$49,MATCH('orders '!$D694,products!$A$1:$A$49,0),MATCH('orders '!K$1,products!$A$1:$G$1,0))</f>
        <v>1</v>
      </c>
      <c r="L694" s="6">
        <f>INDEX(products!$A$1:$G$49,MATCH('orders '!$D694,products!$A$1:$A$49,0),MATCH('orders '!L$1,products!$A$1:$G$1,0))</f>
        <v>12.95</v>
      </c>
      <c r="M694" s="6">
        <f t="shared" si="30"/>
        <v>12.95</v>
      </c>
      <c r="N694" t="str">
        <f t="shared" si="31"/>
        <v>Liberia</v>
      </c>
      <c r="O694" t="str">
        <f t="shared" si="32"/>
        <v>Dark</v>
      </c>
      <c r="P694" s="6" t="str">
        <f>_xlfn.XLOOKUP(OrdersTable[[#This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 '!$D695,products!$A$1:$A$49,0),MATCH('orders '!I$1,products!$A$1:$G$1,0))</f>
        <v>Ara</v>
      </c>
      <c r="J695" t="str">
        <f>INDEX(products!$A$1:$G$49,MATCH('orders '!$D695,products!$A$1:$A$49,0),MATCH('orders '!J$1,products!$A$1:$G$1,0))</f>
        <v>M</v>
      </c>
      <c r="K695" s="6">
        <f>INDEX(products!$A$1:$G$49,MATCH('orders '!$D695,products!$A$1:$A$49,0),MATCH('orders '!K$1,products!$A$1:$G$1,0))</f>
        <v>2.5</v>
      </c>
      <c r="L695" s="6">
        <f>INDEX(products!$A$1:$G$49,MATCH('orders '!$D695,products!$A$1:$A$49,0),MATCH('orders '!L$1,products!$A$1:$G$1,0))</f>
        <v>25.874999999999996</v>
      </c>
      <c r="M695" s="6">
        <f t="shared" si="30"/>
        <v>51.749999999999993</v>
      </c>
      <c r="N695" t="str">
        <f t="shared" si="31"/>
        <v>Arabica</v>
      </c>
      <c r="O695" t="str">
        <f t="shared" si="32"/>
        <v>Medium</v>
      </c>
      <c r="P695" s="6" t="str">
        <f>_xlfn.XLOOKUP(OrdersTable[[#This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 '!$D696,products!$A$1:$A$49,0),MATCH('orders '!I$1,products!$A$1:$G$1,0))</f>
        <v>Exc</v>
      </c>
      <c r="J696" t="str">
        <f>INDEX(products!$A$1:$G$49,MATCH('orders '!$D696,products!$A$1:$A$49,0),MATCH('orders '!J$1,products!$A$1:$G$1,0))</f>
        <v>D</v>
      </c>
      <c r="K696" s="6">
        <f>INDEX(products!$A$1:$G$49,MATCH('orders '!$D696,products!$A$1:$A$49,0),MATCH('orders '!K$1,products!$A$1:$G$1,0))</f>
        <v>0.5</v>
      </c>
      <c r="L696" s="6">
        <f>INDEX(products!$A$1:$G$49,MATCH('orders '!$D696,products!$A$1:$A$49,0),MATCH('orders '!L$1,products!$A$1:$G$1,0))</f>
        <v>7.29</v>
      </c>
      <c r="M696" s="6">
        <f t="shared" si="30"/>
        <v>36.450000000000003</v>
      </c>
      <c r="N696" t="str">
        <f t="shared" si="31"/>
        <v>Excelsa</v>
      </c>
      <c r="O696" t="str">
        <f t="shared" si="32"/>
        <v>Dark</v>
      </c>
      <c r="P696" s="6" t="str">
        <f>_xlfn.XLOOKUP(OrdersTable[[#This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 '!$D697,products!$A$1:$A$49,0),MATCH('orders '!I$1,products!$A$1:$G$1,0))</f>
        <v>Lib</v>
      </c>
      <c r="J697" t="str">
        <f>INDEX(products!$A$1:$G$49,MATCH('orders '!$D697,products!$A$1:$A$49,0),MATCH('orders '!J$1,products!$A$1:$G$1,0))</f>
        <v>L</v>
      </c>
      <c r="K697" s="6">
        <f>INDEX(products!$A$1:$G$49,MATCH('orders '!$D697,products!$A$1:$A$49,0),MATCH('orders '!K$1,products!$A$1:$G$1,0))</f>
        <v>2.5</v>
      </c>
      <c r="L697" s="6">
        <f>INDEX(products!$A$1:$G$49,MATCH('orders '!$D697,products!$A$1:$A$49,0),MATCH('orders '!L$1,products!$A$1:$G$1,0))</f>
        <v>36.454999999999998</v>
      </c>
      <c r="M697" s="6">
        <f t="shared" si="30"/>
        <v>182.27499999999998</v>
      </c>
      <c r="N697" t="str">
        <f t="shared" si="31"/>
        <v>Liberia</v>
      </c>
      <c r="O697" t="str">
        <f t="shared" si="32"/>
        <v>Light</v>
      </c>
      <c r="P697" s="6" t="str">
        <f>_xlfn.XLOOKUP(OrdersTable[[#This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 '!$D698,products!$A$1:$A$49,0),MATCH('orders '!I$1,products!$A$1:$G$1,0))</f>
        <v>Lib</v>
      </c>
      <c r="J698" t="str">
        <f>INDEX(products!$A$1:$G$49,MATCH('orders '!$D698,products!$A$1:$A$49,0),MATCH('orders '!J$1,products!$A$1:$G$1,0))</f>
        <v>D</v>
      </c>
      <c r="K698" s="6">
        <f>INDEX(products!$A$1:$G$49,MATCH('orders '!$D698,products!$A$1:$A$49,0),MATCH('orders '!K$1,products!$A$1:$G$1,0))</f>
        <v>0.5</v>
      </c>
      <c r="L698" s="6">
        <f>INDEX(products!$A$1:$G$49,MATCH('orders '!$D698,products!$A$1:$A$49,0),MATCH('orders '!L$1,products!$A$1:$G$1,0))</f>
        <v>7.77</v>
      </c>
      <c r="M698" s="6">
        <f t="shared" si="30"/>
        <v>31.08</v>
      </c>
      <c r="N698" t="str">
        <f t="shared" si="31"/>
        <v>Liberia</v>
      </c>
      <c r="O698" t="str">
        <f t="shared" si="32"/>
        <v>Dark</v>
      </c>
      <c r="P698" s="6" t="str">
        <f>_xlfn.XLOOKUP(OrdersTable[[#This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 '!$D699,products!$A$1:$A$49,0),MATCH('orders '!I$1,products!$A$1:$G$1,0))</f>
        <v>Ara</v>
      </c>
      <c r="J699" t="str">
        <f>INDEX(products!$A$1:$G$49,MATCH('orders '!$D699,products!$A$1:$A$49,0),MATCH('orders '!J$1,products!$A$1:$G$1,0))</f>
        <v>M</v>
      </c>
      <c r="K699" s="6">
        <f>INDEX(products!$A$1:$G$49,MATCH('orders '!$D699,products!$A$1:$A$49,0),MATCH('orders '!K$1,products!$A$1:$G$1,0))</f>
        <v>0.5</v>
      </c>
      <c r="L699" s="6">
        <f>INDEX(products!$A$1:$G$49,MATCH('orders '!$D699,products!$A$1:$A$49,0),MATCH('orders '!L$1,products!$A$1:$G$1,0))</f>
        <v>6.75</v>
      </c>
      <c r="M699" s="6">
        <f t="shared" si="30"/>
        <v>20.25</v>
      </c>
      <c r="N699" t="str">
        <f t="shared" si="31"/>
        <v>Arabica</v>
      </c>
      <c r="O699" t="str">
        <f t="shared" si="32"/>
        <v>Medium</v>
      </c>
      <c r="P699" s="6" t="str">
        <f>_xlfn.XLOOKUP(OrdersTable[[#This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 '!$D700,products!$A$1:$A$49,0),MATCH('orders '!I$1,products!$A$1:$G$1,0))</f>
        <v>Lib</v>
      </c>
      <c r="J700" t="str">
        <f>INDEX(products!$A$1:$G$49,MATCH('orders '!$D700,products!$A$1:$A$49,0),MATCH('orders '!J$1,products!$A$1:$G$1,0))</f>
        <v>D</v>
      </c>
      <c r="K700" s="6">
        <f>INDEX(products!$A$1:$G$49,MATCH('orders '!$D700,products!$A$1:$A$49,0),MATCH('orders '!K$1,products!$A$1:$G$1,0))</f>
        <v>1</v>
      </c>
      <c r="L700" s="6">
        <f>INDEX(products!$A$1:$G$49,MATCH('orders '!$D700,products!$A$1:$A$49,0),MATCH('orders '!L$1,products!$A$1:$G$1,0))</f>
        <v>12.95</v>
      </c>
      <c r="M700" s="6">
        <f t="shared" si="30"/>
        <v>25.9</v>
      </c>
      <c r="N700" t="str">
        <f t="shared" si="31"/>
        <v>Liberia</v>
      </c>
      <c r="O700" t="str">
        <f t="shared" si="32"/>
        <v>Dark</v>
      </c>
      <c r="P700" s="6" t="str">
        <f>_xlfn.XLOOKUP(OrdersTable[[#This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 '!$D701,products!$A$1:$A$49,0),MATCH('orders '!I$1,products!$A$1:$G$1,0))</f>
        <v>Ara</v>
      </c>
      <c r="J701" t="str">
        <f>INDEX(products!$A$1:$G$49,MATCH('orders '!$D701,products!$A$1:$A$49,0),MATCH('orders '!J$1,products!$A$1:$G$1,0))</f>
        <v>D</v>
      </c>
      <c r="K701" s="6">
        <f>INDEX(products!$A$1:$G$49,MATCH('orders '!$D701,products!$A$1:$A$49,0),MATCH('orders '!K$1,products!$A$1:$G$1,0))</f>
        <v>0.5</v>
      </c>
      <c r="L701" s="6">
        <f>INDEX(products!$A$1:$G$49,MATCH('orders '!$D701,products!$A$1:$A$49,0),MATCH('orders '!L$1,products!$A$1:$G$1,0))</f>
        <v>5.97</v>
      </c>
      <c r="M701" s="6">
        <f t="shared" si="30"/>
        <v>23.88</v>
      </c>
      <c r="N701" t="str">
        <f t="shared" si="31"/>
        <v>Arabica</v>
      </c>
      <c r="O701" t="str">
        <f t="shared" si="32"/>
        <v>Dark</v>
      </c>
      <c r="P701" s="6" t="str">
        <f>_xlfn.XLOOKUP(OrdersTable[[#This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 '!$D702,products!$A$1:$A$49,0),MATCH('orders '!I$1,products!$A$1:$G$1,0))</f>
        <v>Lib</v>
      </c>
      <c r="J702" t="str">
        <f>INDEX(products!$A$1:$G$49,MATCH('orders '!$D702,products!$A$1:$A$49,0),MATCH('orders '!J$1,products!$A$1:$G$1,0))</f>
        <v>L</v>
      </c>
      <c r="K702" s="6">
        <f>INDEX(products!$A$1:$G$49,MATCH('orders '!$D702,products!$A$1:$A$49,0),MATCH('orders '!K$1,products!$A$1:$G$1,0))</f>
        <v>0.5</v>
      </c>
      <c r="L702" s="6">
        <f>INDEX(products!$A$1:$G$49,MATCH('orders '!$D702,products!$A$1:$A$49,0),MATCH('orders '!L$1,products!$A$1:$G$1,0))</f>
        <v>9.51</v>
      </c>
      <c r="M702" s="6">
        <f t="shared" si="30"/>
        <v>19.02</v>
      </c>
      <c r="N702" t="str">
        <f t="shared" si="31"/>
        <v>Liberia</v>
      </c>
      <c r="O702" t="str">
        <f t="shared" si="32"/>
        <v>Light</v>
      </c>
      <c r="P702" s="6" t="str">
        <f>_xlfn.XLOOKUP(OrdersTable[[#This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 '!$D703,products!$A$1:$A$49,0),MATCH('orders '!I$1,products!$A$1:$G$1,0))</f>
        <v>Ara</v>
      </c>
      <c r="J703" t="str">
        <f>INDEX(products!$A$1:$G$49,MATCH('orders '!$D703,products!$A$1:$A$49,0),MATCH('orders '!J$1,products!$A$1:$G$1,0))</f>
        <v>D</v>
      </c>
      <c r="K703" s="6">
        <f>INDEX(products!$A$1:$G$49,MATCH('orders '!$D703,products!$A$1:$A$49,0),MATCH('orders '!K$1,products!$A$1:$G$1,0))</f>
        <v>0.5</v>
      </c>
      <c r="L703" s="6">
        <f>INDEX(products!$A$1:$G$49,MATCH('orders '!$D703,products!$A$1:$A$49,0),MATCH('orders '!L$1,products!$A$1:$G$1,0))</f>
        <v>5.97</v>
      </c>
      <c r="M703" s="6">
        <f t="shared" si="30"/>
        <v>29.849999999999998</v>
      </c>
      <c r="N703" t="str">
        <f t="shared" si="31"/>
        <v>Arabica</v>
      </c>
      <c r="O703" t="str">
        <f t="shared" si="32"/>
        <v>Dark</v>
      </c>
      <c r="P703" s="6" t="str">
        <f>_xlfn.XLOOKUP(OrdersTable[[#This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 '!$D704,products!$A$1:$A$49,0),MATCH('orders '!I$1,products!$A$1:$G$1,0))</f>
        <v>Ara</v>
      </c>
      <c r="J704" t="str">
        <f>INDEX(products!$A$1:$G$49,MATCH('orders '!$D704,products!$A$1:$A$49,0),MATCH('orders '!J$1,products!$A$1:$G$1,0))</f>
        <v>L</v>
      </c>
      <c r="K704" s="6">
        <f>INDEX(products!$A$1:$G$49,MATCH('orders '!$D704,products!$A$1:$A$49,0),MATCH('orders '!K$1,products!$A$1:$G$1,0))</f>
        <v>0.5</v>
      </c>
      <c r="L704" s="6">
        <f>INDEX(products!$A$1:$G$49,MATCH('orders '!$D704,products!$A$1:$A$49,0),MATCH('orders '!L$1,products!$A$1:$G$1,0))</f>
        <v>7.77</v>
      </c>
      <c r="M704" s="6">
        <f t="shared" si="30"/>
        <v>7.77</v>
      </c>
      <c r="N704" t="str">
        <f t="shared" si="31"/>
        <v>Arabica</v>
      </c>
      <c r="O704" t="str">
        <f t="shared" si="32"/>
        <v>Light</v>
      </c>
      <c r="P704" s="6" t="str">
        <f>_xlfn.XLOOKUP(OrdersTable[[#This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 '!$D705,products!$A$1:$A$49,0),MATCH('orders '!I$1,products!$A$1:$G$1,0))</f>
        <v>Lib</v>
      </c>
      <c r="J705" t="str">
        <f>INDEX(products!$A$1:$G$49,MATCH('orders '!$D705,products!$A$1:$A$49,0),MATCH('orders '!J$1,products!$A$1:$G$1,0))</f>
        <v>D</v>
      </c>
      <c r="K705" s="6">
        <f>INDEX(products!$A$1:$G$49,MATCH('orders '!$D705,products!$A$1:$A$49,0),MATCH('orders '!K$1,products!$A$1:$G$1,0))</f>
        <v>2.5</v>
      </c>
      <c r="L705" s="6">
        <f>INDEX(products!$A$1:$G$49,MATCH('orders '!$D705,products!$A$1:$A$49,0),MATCH('orders '!L$1,products!$A$1:$G$1,0))</f>
        <v>29.784999999999997</v>
      </c>
      <c r="M705" s="6">
        <f t="shared" si="30"/>
        <v>119.13999999999999</v>
      </c>
      <c r="N705" t="str">
        <f t="shared" si="31"/>
        <v>Liberia</v>
      </c>
      <c r="O705" t="str">
        <f t="shared" si="32"/>
        <v>Dark</v>
      </c>
      <c r="P705" s="6" t="str">
        <f>_xlfn.XLOOKUP(OrdersTable[[#This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 '!$D706,products!$A$1:$A$49,0),MATCH('orders '!I$1,products!$A$1:$G$1,0))</f>
        <v>Exc</v>
      </c>
      <c r="J706" t="str">
        <f>INDEX(products!$A$1:$G$49,MATCH('orders '!$D706,products!$A$1:$A$49,0),MATCH('orders '!J$1,products!$A$1:$G$1,0))</f>
        <v>D</v>
      </c>
      <c r="K706" s="6">
        <f>INDEX(products!$A$1:$G$49,MATCH('orders '!$D706,products!$A$1:$A$49,0),MATCH('orders '!K$1,products!$A$1:$G$1,0))</f>
        <v>0.2</v>
      </c>
      <c r="L706" s="6">
        <f>INDEX(products!$A$1:$G$49,MATCH('orders '!$D706,products!$A$1:$A$49,0),MATCH('orders '!L$1,products!$A$1:$G$1,0))</f>
        <v>3.645</v>
      </c>
      <c r="M706" s="6">
        <f t="shared" si="30"/>
        <v>21.87</v>
      </c>
      <c r="N706" t="str">
        <f t="shared" si="31"/>
        <v>Excelsa</v>
      </c>
      <c r="O706" t="str">
        <f t="shared" si="32"/>
        <v>Dark</v>
      </c>
      <c r="P706" s="6" t="str">
        <f>_xlfn.XLOOKUP(OrdersTable[[#This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 '!$D707,products!$A$1:$A$49,0),MATCH('orders '!I$1,products!$A$1:$G$1,0))</f>
        <v>Exc</v>
      </c>
      <c r="J707" t="str">
        <f>INDEX(products!$A$1:$G$49,MATCH('orders '!$D707,products!$A$1:$A$49,0),MATCH('orders '!J$1,products!$A$1:$G$1,0))</f>
        <v>L</v>
      </c>
      <c r="K707" s="6">
        <f>INDEX(products!$A$1:$G$49,MATCH('orders '!$D707,products!$A$1:$A$49,0),MATCH('orders '!K$1,products!$A$1:$G$1,0))</f>
        <v>0.5</v>
      </c>
      <c r="L707" s="6">
        <f>INDEX(products!$A$1:$G$49,MATCH('orders '!$D707,products!$A$1:$A$49,0),MATCH('orders '!L$1,products!$A$1:$G$1,0))</f>
        <v>8.91</v>
      </c>
      <c r="M707" s="6">
        <f t="shared" ref="M707:M770" si="33">L707*E707</f>
        <v>17.82</v>
      </c>
      <c r="N707" t="str">
        <f t="shared" ref="N707:N770" si="34">IF(I707="Rob","Robusta",IF(I707="Exc","Excelsa",IF(I707="Ara","Arabica",IF(I707="Lib","Liberia"))))</f>
        <v>Excelsa</v>
      </c>
      <c r="O707" t="str">
        <f t="shared" ref="O707:O770" si="35">IF(J707="M","Medium",IF(J707="L","Light",IF(J707="D","Dark","")))</f>
        <v>Light</v>
      </c>
      <c r="P707" s="6" t="str">
        <f>_xlfn.XLOOKUP(OrdersTable[[#This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 '!$D708,products!$A$1:$A$49,0),MATCH('orders '!I$1,products!$A$1:$G$1,0))</f>
        <v>Exc</v>
      </c>
      <c r="J708" t="str">
        <f>INDEX(products!$A$1:$G$49,MATCH('orders '!$D708,products!$A$1:$A$49,0),MATCH('orders '!J$1,products!$A$1:$G$1,0))</f>
        <v>M</v>
      </c>
      <c r="K708" s="6">
        <f>INDEX(products!$A$1:$G$49,MATCH('orders '!$D708,products!$A$1:$A$49,0),MATCH('orders '!K$1,products!$A$1:$G$1,0))</f>
        <v>0.2</v>
      </c>
      <c r="L708" s="6">
        <f>INDEX(products!$A$1:$G$49,MATCH('orders '!$D708,products!$A$1:$A$49,0),MATCH('orders '!L$1,products!$A$1:$G$1,0))</f>
        <v>4.125</v>
      </c>
      <c r="M708" s="6">
        <f t="shared" si="33"/>
        <v>12.375</v>
      </c>
      <c r="N708" t="str">
        <f t="shared" si="34"/>
        <v>Excelsa</v>
      </c>
      <c r="O708" t="str">
        <f t="shared" si="35"/>
        <v>Medium</v>
      </c>
      <c r="P708" s="6" t="str">
        <f>_xlfn.XLOOKUP(OrdersTable[[#This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 '!$D709,products!$A$1:$A$49,0),MATCH('orders '!I$1,products!$A$1:$G$1,0))</f>
        <v>Lib</v>
      </c>
      <c r="J709" t="str">
        <f>INDEX(products!$A$1:$G$49,MATCH('orders '!$D709,products!$A$1:$A$49,0),MATCH('orders '!J$1,products!$A$1:$G$1,0))</f>
        <v>D</v>
      </c>
      <c r="K709" s="6">
        <f>INDEX(products!$A$1:$G$49,MATCH('orders '!$D709,products!$A$1:$A$49,0),MATCH('orders '!K$1,products!$A$1:$G$1,0))</f>
        <v>1</v>
      </c>
      <c r="L709" s="6">
        <f>INDEX(products!$A$1:$G$49,MATCH('orders '!$D709,products!$A$1:$A$49,0),MATCH('orders '!L$1,products!$A$1:$G$1,0))</f>
        <v>12.95</v>
      </c>
      <c r="M709" s="6">
        <f t="shared" si="33"/>
        <v>25.9</v>
      </c>
      <c r="N709" t="str">
        <f t="shared" si="34"/>
        <v>Liberia</v>
      </c>
      <c r="O709" t="str">
        <f t="shared" si="35"/>
        <v>Dark</v>
      </c>
      <c r="P709" s="6" t="str">
        <f>_xlfn.XLOOKUP(OrdersTable[[#This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 '!$D710,products!$A$1:$A$49,0),MATCH('orders '!I$1,products!$A$1:$G$1,0))</f>
        <v>Ara</v>
      </c>
      <c r="J710" t="str">
        <f>INDEX(products!$A$1:$G$49,MATCH('orders '!$D710,products!$A$1:$A$49,0),MATCH('orders '!J$1,products!$A$1:$G$1,0))</f>
        <v>M</v>
      </c>
      <c r="K710" s="6">
        <f>INDEX(products!$A$1:$G$49,MATCH('orders '!$D710,products!$A$1:$A$49,0),MATCH('orders '!K$1,products!$A$1:$G$1,0))</f>
        <v>0.5</v>
      </c>
      <c r="L710" s="6">
        <f>INDEX(products!$A$1:$G$49,MATCH('orders '!$D710,products!$A$1:$A$49,0),MATCH('orders '!L$1,products!$A$1:$G$1,0))</f>
        <v>6.75</v>
      </c>
      <c r="M710" s="6">
        <f t="shared" si="33"/>
        <v>13.5</v>
      </c>
      <c r="N710" t="str">
        <f t="shared" si="34"/>
        <v>Arabica</v>
      </c>
      <c r="O710" t="str">
        <f t="shared" si="35"/>
        <v>Medium</v>
      </c>
      <c r="P710" s="6" t="str">
        <f>_xlfn.XLOOKUP(OrdersTable[[#This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 '!$D711,products!$A$1:$A$49,0),MATCH('orders '!I$1,products!$A$1:$G$1,0))</f>
        <v>Exc</v>
      </c>
      <c r="J711" t="str">
        <f>INDEX(products!$A$1:$G$49,MATCH('orders '!$D711,products!$A$1:$A$49,0),MATCH('orders '!J$1,products!$A$1:$G$1,0))</f>
        <v>L</v>
      </c>
      <c r="K711" s="6">
        <f>INDEX(products!$A$1:$G$49,MATCH('orders '!$D711,products!$A$1:$A$49,0),MATCH('orders '!K$1,products!$A$1:$G$1,0))</f>
        <v>0.5</v>
      </c>
      <c r="L711" s="6">
        <f>INDEX(products!$A$1:$G$49,MATCH('orders '!$D711,products!$A$1:$A$49,0),MATCH('orders '!L$1,products!$A$1:$G$1,0))</f>
        <v>8.91</v>
      </c>
      <c r="M711" s="6">
        <f t="shared" si="33"/>
        <v>17.82</v>
      </c>
      <c r="N711" t="str">
        <f t="shared" si="34"/>
        <v>Excelsa</v>
      </c>
      <c r="O711" t="str">
        <f t="shared" si="35"/>
        <v>Light</v>
      </c>
      <c r="P711" s="6" t="str">
        <f>_xlfn.XLOOKUP(OrdersTable[[#This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 '!$D712,products!$A$1:$A$49,0),MATCH('orders '!I$1,products!$A$1:$G$1,0))</f>
        <v>Exc</v>
      </c>
      <c r="J712" t="str">
        <f>INDEX(products!$A$1:$G$49,MATCH('orders '!$D712,products!$A$1:$A$49,0),MATCH('orders '!J$1,products!$A$1:$G$1,0))</f>
        <v>M</v>
      </c>
      <c r="K712" s="6">
        <f>INDEX(products!$A$1:$G$49,MATCH('orders '!$D712,products!$A$1:$A$49,0),MATCH('orders '!K$1,products!$A$1:$G$1,0))</f>
        <v>0.5</v>
      </c>
      <c r="L712" s="6">
        <f>INDEX(products!$A$1:$G$49,MATCH('orders '!$D712,products!$A$1:$A$49,0),MATCH('orders '!L$1,products!$A$1:$G$1,0))</f>
        <v>8.25</v>
      </c>
      <c r="M712" s="6">
        <f t="shared" si="33"/>
        <v>24.75</v>
      </c>
      <c r="N712" t="str">
        <f t="shared" si="34"/>
        <v>Excelsa</v>
      </c>
      <c r="O712" t="str">
        <f t="shared" si="35"/>
        <v>Medium</v>
      </c>
      <c r="P712" s="6" t="str">
        <f>_xlfn.XLOOKUP(OrdersTable[[#This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 '!$D713,products!$A$1:$A$49,0),MATCH('orders '!I$1,products!$A$1:$G$1,0))</f>
        <v>Rob</v>
      </c>
      <c r="J713" t="str">
        <f>INDEX(products!$A$1:$G$49,MATCH('orders '!$D713,products!$A$1:$A$49,0),MATCH('orders '!J$1,products!$A$1:$G$1,0))</f>
        <v>M</v>
      </c>
      <c r="K713" s="6">
        <f>INDEX(products!$A$1:$G$49,MATCH('orders '!$D713,products!$A$1:$A$49,0),MATCH('orders '!K$1,products!$A$1:$G$1,0))</f>
        <v>0.2</v>
      </c>
      <c r="L713" s="6">
        <f>INDEX(products!$A$1:$G$49,MATCH('orders '!$D713,products!$A$1:$A$49,0),MATCH('orders '!L$1,products!$A$1:$G$1,0))</f>
        <v>2.9849999999999999</v>
      </c>
      <c r="M713" s="6">
        <f t="shared" si="33"/>
        <v>17.91</v>
      </c>
      <c r="N713" t="str">
        <f t="shared" si="34"/>
        <v>Robusta</v>
      </c>
      <c r="O713" t="str">
        <f t="shared" si="35"/>
        <v>Medium</v>
      </c>
      <c r="P713" s="6" t="str">
        <f>_xlfn.XLOOKUP(OrdersTable[[#This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 '!$D714,products!$A$1:$A$49,0),MATCH('orders '!I$1,products!$A$1:$G$1,0))</f>
        <v>Exc</v>
      </c>
      <c r="J714" t="str">
        <f>INDEX(products!$A$1:$G$49,MATCH('orders '!$D714,products!$A$1:$A$49,0),MATCH('orders '!J$1,products!$A$1:$G$1,0))</f>
        <v>M</v>
      </c>
      <c r="K714" s="6">
        <f>INDEX(products!$A$1:$G$49,MATCH('orders '!$D714,products!$A$1:$A$49,0),MATCH('orders '!K$1,products!$A$1:$G$1,0))</f>
        <v>0.5</v>
      </c>
      <c r="L714" s="6">
        <f>INDEX(products!$A$1:$G$49,MATCH('orders '!$D714,products!$A$1:$A$49,0),MATCH('orders '!L$1,products!$A$1:$G$1,0))</f>
        <v>8.25</v>
      </c>
      <c r="M714" s="6">
        <f t="shared" si="33"/>
        <v>16.5</v>
      </c>
      <c r="N714" t="str">
        <f t="shared" si="34"/>
        <v>Excelsa</v>
      </c>
      <c r="O714" t="str">
        <f t="shared" si="35"/>
        <v>Medium</v>
      </c>
      <c r="P714" s="6" t="str">
        <f>_xlfn.XLOOKUP(OrdersTable[[#This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 '!$D715,products!$A$1:$A$49,0),MATCH('orders '!I$1,products!$A$1:$G$1,0))</f>
        <v>Rob</v>
      </c>
      <c r="J715" t="str">
        <f>INDEX(products!$A$1:$G$49,MATCH('orders '!$D715,products!$A$1:$A$49,0),MATCH('orders '!J$1,products!$A$1:$G$1,0))</f>
        <v>M</v>
      </c>
      <c r="K715" s="6">
        <f>INDEX(products!$A$1:$G$49,MATCH('orders '!$D715,products!$A$1:$A$49,0),MATCH('orders '!K$1,products!$A$1:$G$1,0))</f>
        <v>0.2</v>
      </c>
      <c r="L715" s="6">
        <f>INDEX(products!$A$1:$G$49,MATCH('orders '!$D715,products!$A$1:$A$49,0),MATCH('orders '!L$1,products!$A$1:$G$1,0))</f>
        <v>2.9849999999999999</v>
      </c>
      <c r="M715" s="6">
        <f t="shared" si="33"/>
        <v>2.9849999999999999</v>
      </c>
      <c r="N715" t="str">
        <f t="shared" si="34"/>
        <v>Robusta</v>
      </c>
      <c r="O715" t="str">
        <f t="shared" si="35"/>
        <v>Medium</v>
      </c>
      <c r="P715" s="6" t="str">
        <f>_xlfn.XLOOKUP(OrdersTable[[#This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 '!$D716,products!$A$1:$A$49,0),MATCH('orders '!I$1,products!$A$1:$G$1,0))</f>
        <v>Exc</v>
      </c>
      <c r="J716" t="str">
        <f>INDEX(products!$A$1:$G$49,MATCH('orders '!$D716,products!$A$1:$A$49,0),MATCH('orders '!J$1,products!$A$1:$G$1,0))</f>
        <v>D</v>
      </c>
      <c r="K716" s="6">
        <f>INDEX(products!$A$1:$G$49,MATCH('orders '!$D716,products!$A$1:$A$49,0),MATCH('orders '!K$1,products!$A$1:$G$1,0))</f>
        <v>0.2</v>
      </c>
      <c r="L716" s="6">
        <f>INDEX(products!$A$1:$G$49,MATCH('orders '!$D716,products!$A$1:$A$49,0),MATCH('orders '!L$1,products!$A$1:$G$1,0))</f>
        <v>3.645</v>
      </c>
      <c r="M716" s="6">
        <f t="shared" si="33"/>
        <v>14.58</v>
      </c>
      <c r="N716" t="str">
        <f t="shared" si="34"/>
        <v>Excelsa</v>
      </c>
      <c r="O716" t="str">
        <f t="shared" si="35"/>
        <v>Dark</v>
      </c>
      <c r="P716" s="6" t="str">
        <f>_xlfn.XLOOKUP(OrdersTable[[#This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 '!$D717,products!$A$1:$A$49,0),MATCH('orders '!I$1,products!$A$1:$G$1,0))</f>
        <v>Exc</v>
      </c>
      <c r="J717" t="str">
        <f>INDEX(products!$A$1:$G$49,MATCH('orders '!$D717,products!$A$1:$A$49,0),MATCH('orders '!J$1,products!$A$1:$G$1,0))</f>
        <v>L</v>
      </c>
      <c r="K717" s="6">
        <f>INDEX(products!$A$1:$G$49,MATCH('orders '!$D717,products!$A$1:$A$49,0),MATCH('orders '!K$1,products!$A$1:$G$1,0))</f>
        <v>1</v>
      </c>
      <c r="L717" s="6">
        <f>INDEX(products!$A$1:$G$49,MATCH('orders '!$D717,products!$A$1:$A$49,0),MATCH('orders '!L$1,products!$A$1:$G$1,0))</f>
        <v>14.85</v>
      </c>
      <c r="M717" s="6">
        <f t="shared" si="33"/>
        <v>89.1</v>
      </c>
      <c r="N717" t="str">
        <f t="shared" si="34"/>
        <v>Excelsa</v>
      </c>
      <c r="O717" t="str">
        <f t="shared" si="35"/>
        <v>Light</v>
      </c>
      <c r="P717" s="6" t="str">
        <f>_xlfn.XLOOKUP(OrdersTable[[#This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 '!$D718,products!$A$1:$A$49,0),MATCH('orders '!I$1,products!$A$1:$G$1,0))</f>
        <v>Rob</v>
      </c>
      <c r="J718" t="str">
        <f>INDEX(products!$A$1:$G$49,MATCH('orders '!$D718,products!$A$1:$A$49,0),MATCH('orders '!J$1,products!$A$1:$G$1,0))</f>
        <v>L</v>
      </c>
      <c r="K718" s="6">
        <f>INDEX(products!$A$1:$G$49,MATCH('orders '!$D718,products!$A$1:$A$49,0),MATCH('orders '!K$1,products!$A$1:$G$1,0))</f>
        <v>1</v>
      </c>
      <c r="L718" s="6">
        <f>INDEX(products!$A$1:$G$49,MATCH('orders '!$D718,products!$A$1:$A$49,0),MATCH('orders '!L$1,products!$A$1:$G$1,0))</f>
        <v>11.95</v>
      </c>
      <c r="M718" s="6">
        <f t="shared" si="33"/>
        <v>35.849999999999994</v>
      </c>
      <c r="N718" t="str">
        <f t="shared" si="34"/>
        <v>Robusta</v>
      </c>
      <c r="O718" t="str">
        <f t="shared" si="35"/>
        <v>Light</v>
      </c>
      <c r="P718" s="6" t="str">
        <f>_xlfn.XLOOKUP(OrdersTable[[#This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 '!$D719,products!$A$1:$A$49,0),MATCH('orders '!I$1,products!$A$1:$G$1,0))</f>
        <v>Ara</v>
      </c>
      <c r="J719" t="str">
        <f>INDEX(products!$A$1:$G$49,MATCH('orders '!$D719,products!$A$1:$A$49,0),MATCH('orders '!J$1,products!$A$1:$G$1,0))</f>
        <v>D</v>
      </c>
      <c r="K719" s="6">
        <f>INDEX(products!$A$1:$G$49,MATCH('orders '!$D719,products!$A$1:$A$49,0),MATCH('orders '!K$1,products!$A$1:$G$1,0))</f>
        <v>2.5</v>
      </c>
      <c r="L719" s="6">
        <f>INDEX(products!$A$1:$G$49,MATCH('orders '!$D719,products!$A$1:$A$49,0),MATCH('orders '!L$1,products!$A$1:$G$1,0))</f>
        <v>22.884999999999998</v>
      </c>
      <c r="M719" s="6">
        <f t="shared" si="33"/>
        <v>68.655000000000001</v>
      </c>
      <c r="N719" t="str">
        <f t="shared" si="34"/>
        <v>Arabica</v>
      </c>
      <c r="O719" t="str">
        <f t="shared" si="35"/>
        <v>Dark</v>
      </c>
      <c r="P719" s="6" t="str">
        <f>_xlfn.XLOOKUP(OrdersTable[[#This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 '!$D720,products!$A$1:$A$49,0),MATCH('orders '!I$1,products!$A$1:$G$1,0))</f>
        <v>Lib</v>
      </c>
      <c r="J720" t="str">
        <f>INDEX(products!$A$1:$G$49,MATCH('orders '!$D720,products!$A$1:$A$49,0),MATCH('orders '!J$1,products!$A$1:$G$1,0))</f>
        <v>D</v>
      </c>
      <c r="K720" s="6">
        <f>INDEX(products!$A$1:$G$49,MATCH('orders '!$D720,products!$A$1:$A$49,0),MATCH('orders '!K$1,products!$A$1:$G$1,0))</f>
        <v>1</v>
      </c>
      <c r="L720" s="6">
        <f>INDEX(products!$A$1:$G$49,MATCH('orders '!$D720,products!$A$1:$A$49,0),MATCH('orders '!L$1,products!$A$1:$G$1,0))</f>
        <v>12.95</v>
      </c>
      <c r="M720" s="6">
        <f t="shared" si="33"/>
        <v>38.849999999999994</v>
      </c>
      <c r="N720" t="str">
        <f t="shared" si="34"/>
        <v>Liberia</v>
      </c>
      <c r="O720" t="str">
        <f t="shared" si="35"/>
        <v>Dark</v>
      </c>
      <c r="P720" s="6" t="str">
        <f>_xlfn.XLOOKUP(OrdersTable[[#This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 '!$D721,products!$A$1:$A$49,0),MATCH('orders '!I$1,products!$A$1:$G$1,0))</f>
        <v>Lib</v>
      </c>
      <c r="J721" t="str">
        <f>INDEX(products!$A$1:$G$49,MATCH('orders '!$D721,products!$A$1:$A$49,0),MATCH('orders '!J$1,products!$A$1:$G$1,0))</f>
        <v>L</v>
      </c>
      <c r="K721" s="6">
        <f>INDEX(products!$A$1:$G$49,MATCH('orders '!$D721,products!$A$1:$A$49,0),MATCH('orders '!K$1,products!$A$1:$G$1,0))</f>
        <v>1</v>
      </c>
      <c r="L721" s="6">
        <f>INDEX(products!$A$1:$G$49,MATCH('orders '!$D721,products!$A$1:$A$49,0),MATCH('orders '!L$1,products!$A$1:$G$1,0))</f>
        <v>15.85</v>
      </c>
      <c r="M721" s="6">
        <f t="shared" si="33"/>
        <v>79.25</v>
      </c>
      <c r="N721" t="str">
        <f t="shared" si="34"/>
        <v>Liberia</v>
      </c>
      <c r="O721" t="str">
        <f t="shared" si="35"/>
        <v>Light</v>
      </c>
      <c r="P721" s="6" t="str">
        <f>_xlfn.XLOOKUP(OrdersTable[[#This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 '!$D722,products!$A$1:$A$49,0),MATCH('orders '!I$1,products!$A$1:$G$1,0))</f>
        <v>Exc</v>
      </c>
      <c r="J722" t="str">
        <f>INDEX(products!$A$1:$G$49,MATCH('orders '!$D722,products!$A$1:$A$49,0),MATCH('orders '!J$1,products!$A$1:$G$1,0))</f>
        <v>D</v>
      </c>
      <c r="K722" s="6">
        <f>INDEX(products!$A$1:$G$49,MATCH('orders '!$D722,products!$A$1:$A$49,0),MATCH('orders '!K$1,products!$A$1:$G$1,0))</f>
        <v>0.5</v>
      </c>
      <c r="L722" s="6">
        <f>INDEX(products!$A$1:$G$49,MATCH('orders '!$D722,products!$A$1:$A$49,0),MATCH('orders '!L$1,products!$A$1:$G$1,0))</f>
        <v>7.29</v>
      </c>
      <c r="M722" s="6">
        <f t="shared" si="33"/>
        <v>36.450000000000003</v>
      </c>
      <c r="N722" t="str">
        <f t="shared" si="34"/>
        <v>Excelsa</v>
      </c>
      <c r="O722" t="str">
        <f t="shared" si="35"/>
        <v>Dark</v>
      </c>
      <c r="P722" s="6" t="str">
        <f>_xlfn.XLOOKUP(OrdersTable[[#This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 '!$D723,products!$A$1:$A$49,0),MATCH('orders '!I$1,products!$A$1:$G$1,0))</f>
        <v>Rob</v>
      </c>
      <c r="J723" t="str">
        <f>INDEX(products!$A$1:$G$49,MATCH('orders '!$D723,products!$A$1:$A$49,0),MATCH('orders '!J$1,products!$A$1:$G$1,0))</f>
        <v>M</v>
      </c>
      <c r="K723" s="6">
        <f>INDEX(products!$A$1:$G$49,MATCH('orders '!$D723,products!$A$1:$A$49,0),MATCH('orders '!K$1,products!$A$1:$G$1,0))</f>
        <v>0.2</v>
      </c>
      <c r="L723" s="6">
        <f>INDEX(products!$A$1:$G$49,MATCH('orders '!$D723,products!$A$1:$A$49,0),MATCH('orders '!L$1,products!$A$1:$G$1,0))</f>
        <v>2.9849999999999999</v>
      </c>
      <c r="M723" s="6">
        <f t="shared" si="33"/>
        <v>8.9550000000000001</v>
      </c>
      <c r="N723" t="str">
        <f t="shared" si="34"/>
        <v>Robusta</v>
      </c>
      <c r="O723" t="str">
        <f t="shared" si="35"/>
        <v>Medium</v>
      </c>
      <c r="P723" s="6" t="str">
        <f>_xlfn.XLOOKUP(OrdersTable[[#This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 '!$D724,products!$A$1:$A$49,0),MATCH('orders '!I$1,products!$A$1:$G$1,0))</f>
        <v>Exc</v>
      </c>
      <c r="J724" t="str">
        <f>INDEX(products!$A$1:$G$49,MATCH('orders '!$D724,products!$A$1:$A$49,0),MATCH('orders '!J$1,products!$A$1:$G$1,0))</f>
        <v>D</v>
      </c>
      <c r="K724" s="6">
        <f>INDEX(products!$A$1:$G$49,MATCH('orders '!$D724,products!$A$1:$A$49,0),MATCH('orders '!K$1,products!$A$1:$G$1,0))</f>
        <v>1</v>
      </c>
      <c r="L724" s="6">
        <f>INDEX(products!$A$1:$G$49,MATCH('orders '!$D724,products!$A$1:$A$49,0),MATCH('orders '!L$1,products!$A$1:$G$1,0))</f>
        <v>12.15</v>
      </c>
      <c r="M724" s="6">
        <f t="shared" si="33"/>
        <v>24.3</v>
      </c>
      <c r="N724" t="str">
        <f t="shared" si="34"/>
        <v>Excelsa</v>
      </c>
      <c r="O724" t="str">
        <f t="shared" si="35"/>
        <v>Dark</v>
      </c>
      <c r="P724" s="6" t="str">
        <f>_xlfn.XLOOKUP(OrdersTable[[#This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 '!$D725,products!$A$1:$A$49,0),MATCH('orders '!I$1,products!$A$1:$G$1,0))</f>
        <v>Exc</v>
      </c>
      <c r="J725" t="str">
        <f>INDEX(products!$A$1:$G$49,MATCH('orders '!$D725,products!$A$1:$A$49,0),MATCH('orders '!J$1,products!$A$1:$G$1,0))</f>
        <v>M</v>
      </c>
      <c r="K725" s="6">
        <f>INDEX(products!$A$1:$G$49,MATCH('orders '!$D725,products!$A$1:$A$49,0),MATCH('orders '!K$1,products!$A$1:$G$1,0))</f>
        <v>2.5</v>
      </c>
      <c r="L725" s="6">
        <f>INDEX(products!$A$1:$G$49,MATCH('orders '!$D725,products!$A$1:$A$49,0),MATCH('orders '!L$1,products!$A$1:$G$1,0))</f>
        <v>31.624999999999996</v>
      </c>
      <c r="M725" s="6">
        <f t="shared" si="33"/>
        <v>63.249999999999993</v>
      </c>
      <c r="N725" t="str">
        <f t="shared" si="34"/>
        <v>Excelsa</v>
      </c>
      <c r="O725" t="str">
        <f t="shared" si="35"/>
        <v>Medium</v>
      </c>
      <c r="P725" s="6" t="str">
        <f>_xlfn.XLOOKUP(OrdersTable[[#This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 '!$D726,products!$A$1:$A$49,0),MATCH('orders '!I$1,products!$A$1:$G$1,0))</f>
        <v>Ara</v>
      </c>
      <c r="J726" t="str">
        <f>INDEX(products!$A$1:$G$49,MATCH('orders '!$D726,products!$A$1:$A$49,0),MATCH('orders '!J$1,products!$A$1:$G$1,0))</f>
        <v>M</v>
      </c>
      <c r="K726" s="6">
        <f>INDEX(products!$A$1:$G$49,MATCH('orders '!$D726,products!$A$1:$A$49,0),MATCH('orders '!K$1,products!$A$1:$G$1,0))</f>
        <v>0.2</v>
      </c>
      <c r="L726" s="6">
        <f>INDEX(products!$A$1:$G$49,MATCH('orders '!$D726,products!$A$1:$A$49,0),MATCH('orders '!L$1,products!$A$1:$G$1,0))</f>
        <v>3.375</v>
      </c>
      <c r="M726" s="6">
        <f t="shared" si="33"/>
        <v>6.75</v>
      </c>
      <c r="N726" t="str">
        <f t="shared" si="34"/>
        <v>Arabica</v>
      </c>
      <c r="O726" t="str">
        <f t="shared" si="35"/>
        <v>Medium</v>
      </c>
      <c r="P726" s="6" t="str">
        <f>_xlfn.XLOOKUP(OrdersTable[[#This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 '!$D727,products!$A$1:$A$49,0),MATCH('orders '!I$1,products!$A$1:$G$1,0))</f>
        <v>Ara</v>
      </c>
      <c r="J727" t="str">
        <f>INDEX(products!$A$1:$G$49,MATCH('orders '!$D727,products!$A$1:$A$49,0),MATCH('orders '!J$1,products!$A$1:$G$1,0))</f>
        <v>L</v>
      </c>
      <c r="K727" s="6">
        <f>INDEX(products!$A$1:$G$49,MATCH('orders '!$D727,products!$A$1:$A$49,0),MATCH('orders '!K$1,products!$A$1:$G$1,0))</f>
        <v>0.2</v>
      </c>
      <c r="L727" s="6">
        <f>INDEX(products!$A$1:$G$49,MATCH('orders '!$D727,products!$A$1:$A$49,0),MATCH('orders '!L$1,products!$A$1:$G$1,0))</f>
        <v>3.8849999999999998</v>
      </c>
      <c r="M727" s="6">
        <f t="shared" si="33"/>
        <v>23.31</v>
      </c>
      <c r="N727" t="str">
        <f t="shared" si="34"/>
        <v>Arabica</v>
      </c>
      <c r="O727" t="str">
        <f t="shared" si="35"/>
        <v>Light</v>
      </c>
      <c r="P727" s="6" t="str">
        <f>_xlfn.XLOOKUP(OrdersTable[[#This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 '!$D728,products!$A$1:$A$49,0),MATCH('orders '!I$1,products!$A$1:$G$1,0))</f>
        <v>Lib</v>
      </c>
      <c r="J728" t="str">
        <f>INDEX(products!$A$1:$G$49,MATCH('orders '!$D728,products!$A$1:$A$49,0),MATCH('orders '!J$1,products!$A$1:$G$1,0))</f>
        <v>L</v>
      </c>
      <c r="K728" s="6">
        <f>INDEX(products!$A$1:$G$49,MATCH('orders '!$D728,products!$A$1:$A$49,0),MATCH('orders '!K$1,products!$A$1:$G$1,0))</f>
        <v>2.5</v>
      </c>
      <c r="L728" s="6">
        <f>INDEX(products!$A$1:$G$49,MATCH('orders '!$D728,products!$A$1:$A$49,0),MATCH('orders '!L$1,products!$A$1:$G$1,0))</f>
        <v>36.454999999999998</v>
      </c>
      <c r="M728" s="6">
        <f t="shared" si="33"/>
        <v>145.82</v>
      </c>
      <c r="N728" t="str">
        <f t="shared" si="34"/>
        <v>Liberia</v>
      </c>
      <c r="O728" t="str">
        <f t="shared" si="35"/>
        <v>Light</v>
      </c>
      <c r="P728" s="6" t="str">
        <f>_xlfn.XLOOKUP(OrdersTable[[#This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 '!$D729,products!$A$1:$A$49,0),MATCH('orders '!I$1,products!$A$1:$G$1,0))</f>
        <v>Rob</v>
      </c>
      <c r="J729" t="str">
        <f>INDEX(products!$A$1:$G$49,MATCH('orders '!$D729,products!$A$1:$A$49,0),MATCH('orders '!J$1,products!$A$1:$G$1,0))</f>
        <v>M</v>
      </c>
      <c r="K729" s="6">
        <f>INDEX(products!$A$1:$G$49,MATCH('orders '!$D729,products!$A$1:$A$49,0),MATCH('orders '!K$1,products!$A$1:$G$1,0))</f>
        <v>0.5</v>
      </c>
      <c r="L729" s="6">
        <f>INDEX(products!$A$1:$G$49,MATCH('orders '!$D729,products!$A$1:$A$49,0),MATCH('orders '!L$1,products!$A$1:$G$1,0))</f>
        <v>5.97</v>
      </c>
      <c r="M729" s="6">
        <f t="shared" si="33"/>
        <v>29.849999999999998</v>
      </c>
      <c r="N729" t="str">
        <f t="shared" si="34"/>
        <v>Robusta</v>
      </c>
      <c r="O729" t="str">
        <f t="shared" si="35"/>
        <v>Medium</v>
      </c>
      <c r="P729" s="6" t="str">
        <f>_xlfn.XLOOKUP(OrdersTable[[#This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 '!$D730,products!$A$1:$A$49,0),MATCH('orders '!I$1,products!$A$1:$G$1,0))</f>
        <v>Exc</v>
      </c>
      <c r="J730" t="str">
        <f>INDEX(products!$A$1:$G$49,MATCH('orders '!$D730,products!$A$1:$A$49,0),MATCH('orders '!J$1,products!$A$1:$G$1,0))</f>
        <v>D</v>
      </c>
      <c r="K730" s="6">
        <f>INDEX(products!$A$1:$G$49,MATCH('orders '!$D730,products!$A$1:$A$49,0),MATCH('orders '!K$1,products!$A$1:$G$1,0))</f>
        <v>0.5</v>
      </c>
      <c r="L730" s="6">
        <f>INDEX(products!$A$1:$G$49,MATCH('orders '!$D730,products!$A$1:$A$49,0),MATCH('orders '!L$1,products!$A$1:$G$1,0))</f>
        <v>7.29</v>
      </c>
      <c r="M730" s="6">
        <f t="shared" si="33"/>
        <v>21.87</v>
      </c>
      <c r="N730" t="str">
        <f t="shared" si="34"/>
        <v>Excelsa</v>
      </c>
      <c r="O730" t="str">
        <f t="shared" si="35"/>
        <v>Dark</v>
      </c>
      <c r="P730" s="6" t="str">
        <f>_xlfn.XLOOKUP(OrdersTable[[#This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 '!$D731,products!$A$1:$A$49,0),MATCH('orders '!I$1,products!$A$1:$G$1,0))</f>
        <v>Lib</v>
      </c>
      <c r="J731" t="str">
        <f>INDEX(products!$A$1:$G$49,MATCH('orders '!$D731,products!$A$1:$A$49,0),MATCH('orders '!J$1,products!$A$1:$G$1,0))</f>
        <v>M</v>
      </c>
      <c r="K731" s="6">
        <f>INDEX(products!$A$1:$G$49,MATCH('orders '!$D731,products!$A$1:$A$49,0),MATCH('orders '!K$1,products!$A$1:$G$1,0))</f>
        <v>0.2</v>
      </c>
      <c r="L731" s="6">
        <f>INDEX(products!$A$1:$G$49,MATCH('orders '!$D731,products!$A$1:$A$49,0),MATCH('orders '!L$1,products!$A$1:$G$1,0))</f>
        <v>4.3650000000000002</v>
      </c>
      <c r="M731" s="6">
        <f t="shared" si="33"/>
        <v>4.3650000000000002</v>
      </c>
      <c r="N731" t="str">
        <f t="shared" si="34"/>
        <v>Liberia</v>
      </c>
      <c r="O731" t="str">
        <f t="shared" si="35"/>
        <v>Medium</v>
      </c>
      <c r="P731" s="6" t="str">
        <f>_xlfn.XLOOKUP(OrdersTable[[#This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 '!$D732,products!$A$1:$A$49,0),MATCH('orders '!I$1,products!$A$1:$G$1,0))</f>
        <v>Lib</v>
      </c>
      <c r="J732" t="str">
        <f>INDEX(products!$A$1:$G$49,MATCH('orders '!$D732,products!$A$1:$A$49,0),MATCH('orders '!J$1,products!$A$1:$G$1,0))</f>
        <v>L</v>
      </c>
      <c r="K732" s="6">
        <f>INDEX(products!$A$1:$G$49,MATCH('orders '!$D732,products!$A$1:$A$49,0),MATCH('orders '!K$1,products!$A$1:$G$1,0))</f>
        <v>2.5</v>
      </c>
      <c r="L732" s="6">
        <f>INDEX(products!$A$1:$G$49,MATCH('orders '!$D732,products!$A$1:$A$49,0),MATCH('orders '!L$1,products!$A$1:$G$1,0))</f>
        <v>36.454999999999998</v>
      </c>
      <c r="M732" s="6">
        <f t="shared" si="33"/>
        <v>36.454999999999998</v>
      </c>
      <c r="N732" t="str">
        <f t="shared" si="34"/>
        <v>Liberia</v>
      </c>
      <c r="O732" t="str">
        <f t="shared" si="35"/>
        <v>Light</v>
      </c>
      <c r="P732" s="6" t="str">
        <f>_xlfn.XLOOKUP(OrdersTable[[#This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 '!$D733,products!$A$1:$A$49,0),MATCH('orders '!I$1,products!$A$1:$G$1,0))</f>
        <v>Lib</v>
      </c>
      <c r="J733" t="str">
        <f>INDEX(products!$A$1:$G$49,MATCH('orders '!$D733,products!$A$1:$A$49,0),MATCH('orders '!J$1,products!$A$1:$G$1,0))</f>
        <v>D</v>
      </c>
      <c r="K733" s="6">
        <f>INDEX(products!$A$1:$G$49,MATCH('orders '!$D733,products!$A$1:$A$49,0),MATCH('orders '!K$1,products!$A$1:$G$1,0))</f>
        <v>0.2</v>
      </c>
      <c r="L733" s="6">
        <f>INDEX(products!$A$1:$G$49,MATCH('orders '!$D733,products!$A$1:$A$49,0),MATCH('orders '!L$1,products!$A$1:$G$1,0))</f>
        <v>3.8849999999999998</v>
      </c>
      <c r="M733" s="6">
        <f t="shared" si="33"/>
        <v>15.54</v>
      </c>
      <c r="N733" t="str">
        <f t="shared" si="34"/>
        <v>Liberia</v>
      </c>
      <c r="O733" t="str">
        <f t="shared" si="35"/>
        <v>Dark</v>
      </c>
      <c r="P733" s="6" t="str">
        <f>_xlfn.XLOOKUP(OrdersTable[[#This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 '!$D734,products!$A$1:$A$49,0),MATCH('orders '!I$1,products!$A$1:$G$1,0))</f>
        <v>Exc</v>
      </c>
      <c r="J734" t="str">
        <f>INDEX(products!$A$1:$G$49,MATCH('orders '!$D734,products!$A$1:$A$49,0),MATCH('orders '!J$1,products!$A$1:$G$1,0))</f>
        <v>L</v>
      </c>
      <c r="K734" s="6">
        <f>INDEX(products!$A$1:$G$49,MATCH('orders '!$D734,products!$A$1:$A$49,0),MATCH('orders '!K$1,products!$A$1:$G$1,0))</f>
        <v>0.2</v>
      </c>
      <c r="L734" s="6">
        <f>INDEX(products!$A$1:$G$49,MATCH('orders '!$D734,products!$A$1:$A$49,0),MATCH('orders '!L$1,products!$A$1:$G$1,0))</f>
        <v>4.4550000000000001</v>
      </c>
      <c r="M734" s="6">
        <f t="shared" si="33"/>
        <v>8.91</v>
      </c>
      <c r="N734" t="str">
        <f t="shared" si="34"/>
        <v>Excelsa</v>
      </c>
      <c r="O734" t="str">
        <f t="shared" si="35"/>
        <v>Light</v>
      </c>
      <c r="P734" s="6" t="str">
        <f>_xlfn.XLOOKUP(OrdersTable[[#This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 '!$D735,products!$A$1:$A$49,0),MATCH('orders '!I$1,products!$A$1:$G$1,0))</f>
        <v>Lib</v>
      </c>
      <c r="J735" t="str">
        <f>INDEX(products!$A$1:$G$49,MATCH('orders '!$D735,products!$A$1:$A$49,0),MATCH('orders '!J$1,products!$A$1:$G$1,0))</f>
        <v>M</v>
      </c>
      <c r="K735" s="6">
        <f>INDEX(products!$A$1:$G$49,MATCH('orders '!$D735,products!$A$1:$A$49,0),MATCH('orders '!K$1,products!$A$1:$G$1,0))</f>
        <v>2.5</v>
      </c>
      <c r="L735" s="6">
        <f>INDEX(products!$A$1:$G$49,MATCH('orders '!$D735,products!$A$1:$A$49,0),MATCH('orders '!L$1,products!$A$1:$G$1,0))</f>
        <v>33.464999999999996</v>
      </c>
      <c r="M735" s="6">
        <f t="shared" si="33"/>
        <v>100.39499999999998</v>
      </c>
      <c r="N735" t="str">
        <f t="shared" si="34"/>
        <v>Liberia</v>
      </c>
      <c r="O735" t="str">
        <f t="shared" si="35"/>
        <v>Medium</v>
      </c>
      <c r="P735" s="6" t="str">
        <f>_xlfn.XLOOKUP(OrdersTable[[#This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 '!$D736,products!$A$1:$A$49,0),MATCH('orders '!I$1,products!$A$1:$G$1,0))</f>
        <v>Rob</v>
      </c>
      <c r="J736" t="str">
        <f>INDEX(products!$A$1:$G$49,MATCH('orders '!$D736,products!$A$1:$A$49,0),MATCH('orders '!J$1,products!$A$1:$G$1,0))</f>
        <v>D</v>
      </c>
      <c r="K736" s="6">
        <f>INDEX(products!$A$1:$G$49,MATCH('orders '!$D736,products!$A$1:$A$49,0),MATCH('orders '!K$1,products!$A$1:$G$1,0))</f>
        <v>0.2</v>
      </c>
      <c r="L736" s="6">
        <f>INDEX(products!$A$1:$G$49,MATCH('orders '!$D736,products!$A$1:$A$49,0),MATCH('orders '!L$1,products!$A$1:$G$1,0))</f>
        <v>2.6849999999999996</v>
      </c>
      <c r="M736" s="6">
        <f t="shared" si="33"/>
        <v>13.424999999999997</v>
      </c>
      <c r="N736" t="str">
        <f t="shared" si="34"/>
        <v>Robusta</v>
      </c>
      <c r="O736" t="str">
        <f t="shared" si="35"/>
        <v>Dark</v>
      </c>
      <c r="P736" s="6" t="str">
        <f>_xlfn.XLOOKUP(OrdersTable[[#This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 '!$D737,products!$A$1:$A$49,0),MATCH('orders '!I$1,products!$A$1:$G$1,0))</f>
        <v>Exc</v>
      </c>
      <c r="J737" t="str">
        <f>INDEX(products!$A$1:$G$49,MATCH('orders '!$D737,products!$A$1:$A$49,0),MATCH('orders '!J$1,products!$A$1:$G$1,0))</f>
        <v>D</v>
      </c>
      <c r="K737" s="6">
        <f>INDEX(products!$A$1:$G$49,MATCH('orders '!$D737,products!$A$1:$A$49,0),MATCH('orders '!K$1,products!$A$1:$G$1,0))</f>
        <v>0.2</v>
      </c>
      <c r="L737" s="6">
        <f>INDEX(products!$A$1:$G$49,MATCH('orders '!$D737,products!$A$1:$A$49,0),MATCH('orders '!L$1,products!$A$1:$G$1,0))</f>
        <v>3.645</v>
      </c>
      <c r="M737" s="6">
        <f t="shared" si="33"/>
        <v>21.87</v>
      </c>
      <c r="N737" t="str">
        <f t="shared" si="34"/>
        <v>Excelsa</v>
      </c>
      <c r="O737" t="str">
        <f t="shared" si="35"/>
        <v>Dark</v>
      </c>
      <c r="P737" s="6" t="str">
        <f>_xlfn.XLOOKUP(OrdersTable[[#This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 '!$D738,products!$A$1:$A$49,0),MATCH('orders '!I$1,products!$A$1:$G$1,0))</f>
        <v>Lib</v>
      </c>
      <c r="J738" t="str">
        <f>INDEX(products!$A$1:$G$49,MATCH('orders '!$D738,products!$A$1:$A$49,0),MATCH('orders '!J$1,products!$A$1:$G$1,0))</f>
        <v>D</v>
      </c>
      <c r="K738" s="6">
        <f>INDEX(products!$A$1:$G$49,MATCH('orders '!$D738,products!$A$1:$A$49,0),MATCH('orders '!K$1,products!$A$1:$G$1,0))</f>
        <v>1</v>
      </c>
      <c r="L738" s="6">
        <f>INDEX(products!$A$1:$G$49,MATCH('orders '!$D738,products!$A$1:$A$49,0),MATCH('orders '!L$1,products!$A$1:$G$1,0))</f>
        <v>12.95</v>
      </c>
      <c r="M738" s="6">
        <f t="shared" si="33"/>
        <v>25.9</v>
      </c>
      <c r="N738" t="str">
        <f t="shared" si="34"/>
        <v>Liberia</v>
      </c>
      <c r="O738" t="str">
        <f t="shared" si="35"/>
        <v>Dark</v>
      </c>
      <c r="P738" s="6" t="str">
        <f>_xlfn.XLOOKUP(OrdersTable[[#This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 '!$D739,products!$A$1:$A$49,0),MATCH('orders '!I$1,products!$A$1:$G$1,0))</f>
        <v>Ara</v>
      </c>
      <c r="J739" t="str">
        <f>INDEX(products!$A$1:$G$49,MATCH('orders '!$D739,products!$A$1:$A$49,0),MATCH('orders '!J$1,products!$A$1:$G$1,0))</f>
        <v>M</v>
      </c>
      <c r="K739" s="6">
        <f>INDEX(products!$A$1:$G$49,MATCH('orders '!$D739,products!$A$1:$A$49,0),MATCH('orders '!K$1,products!$A$1:$G$1,0))</f>
        <v>1</v>
      </c>
      <c r="L739" s="6">
        <f>INDEX(products!$A$1:$G$49,MATCH('orders '!$D739,products!$A$1:$A$49,0),MATCH('orders '!L$1,products!$A$1:$G$1,0))</f>
        <v>11.25</v>
      </c>
      <c r="M739" s="6">
        <f t="shared" si="33"/>
        <v>56.25</v>
      </c>
      <c r="N739" t="str">
        <f t="shared" si="34"/>
        <v>Arabica</v>
      </c>
      <c r="O739" t="str">
        <f t="shared" si="35"/>
        <v>Medium</v>
      </c>
      <c r="P739" s="6" t="str">
        <f>_xlfn.XLOOKUP(OrdersTable[[#This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 '!$D740,products!$A$1:$A$49,0),MATCH('orders '!I$1,products!$A$1:$G$1,0))</f>
        <v>Rob</v>
      </c>
      <c r="J740" t="str">
        <f>INDEX(products!$A$1:$G$49,MATCH('orders '!$D740,products!$A$1:$A$49,0),MATCH('orders '!J$1,products!$A$1:$G$1,0))</f>
        <v>L</v>
      </c>
      <c r="K740" s="6">
        <f>INDEX(products!$A$1:$G$49,MATCH('orders '!$D740,products!$A$1:$A$49,0),MATCH('orders '!K$1,products!$A$1:$G$1,0))</f>
        <v>0.2</v>
      </c>
      <c r="L740" s="6">
        <f>INDEX(products!$A$1:$G$49,MATCH('orders '!$D740,products!$A$1:$A$49,0),MATCH('orders '!L$1,products!$A$1:$G$1,0))</f>
        <v>3.5849999999999995</v>
      </c>
      <c r="M740" s="6">
        <f t="shared" si="33"/>
        <v>10.754999999999999</v>
      </c>
      <c r="N740" t="str">
        <f t="shared" si="34"/>
        <v>Robusta</v>
      </c>
      <c r="O740" t="str">
        <f t="shared" si="35"/>
        <v>Light</v>
      </c>
      <c r="P740" s="6" t="str">
        <f>_xlfn.XLOOKUP(OrdersTable[[#This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 '!$D741,products!$A$1:$A$49,0),MATCH('orders '!I$1,products!$A$1:$G$1,0))</f>
        <v>Exc</v>
      </c>
      <c r="J741" t="str">
        <f>INDEX(products!$A$1:$G$49,MATCH('orders '!$D741,products!$A$1:$A$49,0),MATCH('orders '!J$1,products!$A$1:$G$1,0))</f>
        <v>D</v>
      </c>
      <c r="K741" s="6">
        <f>INDEX(products!$A$1:$G$49,MATCH('orders '!$D741,products!$A$1:$A$49,0),MATCH('orders '!K$1,products!$A$1:$G$1,0))</f>
        <v>0.2</v>
      </c>
      <c r="L741" s="6">
        <f>INDEX(products!$A$1:$G$49,MATCH('orders '!$D741,products!$A$1:$A$49,0),MATCH('orders '!L$1,products!$A$1:$G$1,0))</f>
        <v>3.645</v>
      </c>
      <c r="M741" s="6">
        <f t="shared" si="33"/>
        <v>18.225000000000001</v>
      </c>
      <c r="N741" t="str">
        <f t="shared" si="34"/>
        <v>Excelsa</v>
      </c>
      <c r="O741" t="str">
        <f t="shared" si="35"/>
        <v>Dark</v>
      </c>
      <c r="P741" s="6" t="str">
        <f>_xlfn.XLOOKUP(OrdersTable[[#This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 '!$D742,products!$A$1:$A$49,0),MATCH('orders '!I$1,products!$A$1:$G$1,0))</f>
        <v>Rob</v>
      </c>
      <c r="J742" t="str">
        <f>INDEX(products!$A$1:$G$49,MATCH('orders '!$D742,products!$A$1:$A$49,0),MATCH('orders '!J$1,products!$A$1:$G$1,0))</f>
        <v>L</v>
      </c>
      <c r="K742" s="6">
        <f>INDEX(products!$A$1:$G$49,MATCH('orders '!$D742,products!$A$1:$A$49,0),MATCH('orders '!K$1,products!$A$1:$G$1,0))</f>
        <v>0.5</v>
      </c>
      <c r="L742" s="6">
        <f>INDEX(products!$A$1:$G$49,MATCH('orders '!$D742,products!$A$1:$A$49,0),MATCH('orders '!L$1,products!$A$1:$G$1,0))</f>
        <v>7.169999999999999</v>
      </c>
      <c r="M742" s="6">
        <f t="shared" si="33"/>
        <v>28.679999999999996</v>
      </c>
      <c r="N742" t="str">
        <f t="shared" si="34"/>
        <v>Robusta</v>
      </c>
      <c r="O742" t="str">
        <f t="shared" si="35"/>
        <v>Light</v>
      </c>
      <c r="P742" s="6" t="str">
        <f>_xlfn.XLOOKUP(OrdersTable[[#This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 '!$D743,products!$A$1:$A$49,0),MATCH('orders '!I$1,products!$A$1:$G$1,0))</f>
        <v>Lib</v>
      </c>
      <c r="J743" t="str">
        <f>INDEX(products!$A$1:$G$49,MATCH('orders '!$D743,products!$A$1:$A$49,0),MATCH('orders '!J$1,products!$A$1:$G$1,0))</f>
        <v>M</v>
      </c>
      <c r="K743" s="6">
        <f>INDEX(products!$A$1:$G$49,MATCH('orders '!$D743,products!$A$1:$A$49,0),MATCH('orders '!K$1,products!$A$1:$G$1,0))</f>
        <v>0.2</v>
      </c>
      <c r="L743" s="6">
        <f>INDEX(products!$A$1:$G$49,MATCH('orders '!$D743,products!$A$1:$A$49,0),MATCH('orders '!L$1,products!$A$1:$G$1,0))</f>
        <v>4.3650000000000002</v>
      </c>
      <c r="M743" s="6">
        <f t="shared" si="33"/>
        <v>8.73</v>
      </c>
      <c r="N743" t="str">
        <f t="shared" si="34"/>
        <v>Liberia</v>
      </c>
      <c r="O743" t="str">
        <f t="shared" si="35"/>
        <v>Medium</v>
      </c>
      <c r="P743" s="6" t="str">
        <f>_xlfn.XLOOKUP(OrdersTable[[#This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 '!$D744,products!$A$1:$A$49,0),MATCH('orders '!I$1,products!$A$1:$G$1,0))</f>
        <v>Lib</v>
      </c>
      <c r="J744" t="str">
        <f>INDEX(products!$A$1:$G$49,MATCH('orders '!$D744,products!$A$1:$A$49,0),MATCH('orders '!J$1,products!$A$1:$G$1,0))</f>
        <v>M</v>
      </c>
      <c r="K744" s="6">
        <f>INDEX(products!$A$1:$G$49,MATCH('orders '!$D744,products!$A$1:$A$49,0),MATCH('orders '!K$1,products!$A$1:$G$1,0))</f>
        <v>1</v>
      </c>
      <c r="L744" s="6">
        <f>INDEX(products!$A$1:$G$49,MATCH('orders '!$D744,products!$A$1:$A$49,0),MATCH('orders '!L$1,products!$A$1:$G$1,0))</f>
        <v>14.55</v>
      </c>
      <c r="M744" s="6">
        <f t="shared" si="33"/>
        <v>58.2</v>
      </c>
      <c r="N744" t="str">
        <f t="shared" si="34"/>
        <v>Liberia</v>
      </c>
      <c r="O744" t="str">
        <f t="shared" si="35"/>
        <v>Medium</v>
      </c>
      <c r="P744" s="6" t="str">
        <f>_xlfn.XLOOKUP(OrdersTable[[#This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 '!$D745,products!$A$1:$A$49,0),MATCH('orders '!I$1,products!$A$1:$G$1,0))</f>
        <v>Ara</v>
      </c>
      <c r="J745" t="str">
        <f>INDEX(products!$A$1:$G$49,MATCH('orders '!$D745,products!$A$1:$A$49,0),MATCH('orders '!J$1,products!$A$1:$G$1,0))</f>
        <v>D</v>
      </c>
      <c r="K745" s="6">
        <f>INDEX(products!$A$1:$G$49,MATCH('orders '!$D745,products!$A$1:$A$49,0),MATCH('orders '!K$1,products!$A$1:$G$1,0))</f>
        <v>0.5</v>
      </c>
      <c r="L745" s="6">
        <f>INDEX(products!$A$1:$G$49,MATCH('orders '!$D745,products!$A$1:$A$49,0),MATCH('orders '!L$1,products!$A$1:$G$1,0))</f>
        <v>5.97</v>
      </c>
      <c r="M745" s="6">
        <f t="shared" si="33"/>
        <v>17.91</v>
      </c>
      <c r="N745" t="str">
        <f t="shared" si="34"/>
        <v>Arabica</v>
      </c>
      <c r="O745" t="str">
        <f t="shared" si="35"/>
        <v>Dark</v>
      </c>
      <c r="P745" s="6" t="str">
        <f>_xlfn.XLOOKUP(OrdersTable[[#This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 '!$D746,products!$A$1:$A$49,0),MATCH('orders '!I$1,products!$A$1:$G$1,0))</f>
        <v>Rob</v>
      </c>
      <c r="J746" t="str">
        <f>INDEX(products!$A$1:$G$49,MATCH('orders '!$D746,products!$A$1:$A$49,0),MATCH('orders '!J$1,products!$A$1:$G$1,0))</f>
        <v>M</v>
      </c>
      <c r="K746" s="6">
        <f>INDEX(products!$A$1:$G$49,MATCH('orders '!$D746,products!$A$1:$A$49,0),MATCH('orders '!K$1,products!$A$1:$G$1,0))</f>
        <v>0.2</v>
      </c>
      <c r="L746" s="6">
        <f>INDEX(products!$A$1:$G$49,MATCH('orders '!$D746,products!$A$1:$A$49,0),MATCH('orders '!L$1,products!$A$1:$G$1,0))</f>
        <v>2.9849999999999999</v>
      </c>
      <c r="M746" s="6">
        <f t="shared" si="33"/>
        <v>17.91</v>
      </c>
      <c r="N746" t="str">
        <f t="shared" si="34"/>
        <v>Robusta</v>
      </c>
      <c r="O746" t="str">
        <f t="shared" si="35"/>
        <v>Medium</v>
      </c>
      <c r="P746" s="6" t="str">
        <f>_xlfn.XLOOKUP(OrdersTable[[#This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 '!$D747,products!$A$1:$A$49,0),MATCH('orders '!I$1,products!$A$1:$G$1,0))</f>
        <v>Exc</v>
      </c>
      <c r="J747" t="str">
        <f>INDEX(products!$A$1:$G$49,MATCH('orders '!$D747,products!$A$1:$A$49,0),MATCH('orders '!J$1,products!$A$1:$G$1,0))</f>
        <v>D</v>
      </c>
      <c r="K747" s="6">
        <f>INDEX(products!$A$1:$G$49,MATCH('orders '!$D747,products!$A$1:$A$49,0),MATCH('orders '!K$1,products!$A$1:$G$1,0))</f>
        <v>0.5</v>
      </c>
      <c r="L747" s="6">
        <f>INDEX(products!$A$1:$G$49,MATCH('orders '!$D747,products!$A$1:$A$49,0),MATCH('orders '!L$1,products!$A$1:$G$1,0))</f>
        <v>7.29</v>
      </c>
      <c r="M747" s="6">
        <f t="shared" si="33"/>
        <v>14.58</v>
      </c>
      <c r="N747" t="str">
        <f t="shared" si="34"/>
        <v>Excelsa</v>
      </c>
      <c r="O747" t="str">
        <f t="shared" si="35"/>
        <v>Dark</v>
      </c>
      <c r="P747" s="6" t="str">
        <f>_xlfn.XLOOKUP(OrdersTable[[#This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 '!$D748,products!$A$1:$A$49,0),MATCH('orders '!I$1,products!$A$1:$G$1,0))</f>
        <v>Ara</v>
      </c>
      <c r="J748" t="str">
        <f>INDEX(products!$A$1:$G$49,MATCH('orders '!$D748,products!$A$1:$A$49,0),MATCH('orders '!J$1,products!$A$1:$G$1,0))</f>
        <v>M</v>
      </c>
      <c r="K748" s="6">
        <f>INDEX(products!$A$1:$G$49,MATCH('orders '!$D748,products!$A$1:$A$49,0),MATCH('orders '!K$1,products!$A$1:$G$1,0))</f>
        <v>1</v>
      </c>
      <c r="L748" s="6">
        <f>INDEX(products!$A$1:$G$49,MATCH('orders '!$D748,products!$A$1:$A$49,0),MATCH('orders '!L$1,products!$A$1:$G$1,0))</f>
        <v>11.25</v>
      </c>
      <c r="M748" s="6">
        <f t="shared" si="33"/>
        <v>33.75</v>
      </c>
      <c r="N748" t="str">
        <f t="shared" si="34"/>
        <v>Arabica</v>
      </c>
      <c r="O748" t="str">
        <f t="shared" si="35"/>
        <v>Medium</v>
      </c>
      <c r="P748" s="6" t="str">
        <f>_xlfn.XLOOKUP(OrdersTable[[#This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 '!$D749,products!$A$1:$A$49,0),MATCH('orders '!I$1,products!$A$1:$G$1,0))</f>
        <v>Lib</v>
      </c>
      <c r="J749" t="str">
        <f>INDEX(products!$A$1:$G$49,MATCH('orders '!$D749,products!$A$1:$A$49,0),MATCH('orders '!J$1,products!$A$1:$G$1,0))</f>
        <v>M</v>
      </c>
      <c r="K749" s="6">
        <f>INDEX(products!$A$1:$G$49,MATCH('orders '!$D749,products!$A$1:$A$49,0),MATCH('orders '!K$1,products!$A$1:$G$1,0))</f>
        <v>0.5</v>
      </c>
      <c r="L749" s="6">
        <f>INDEX(products!$A$1:$G$49,MATCH('orders '!$D749,products!$A$1:$A$49,0),MATCH('orders '!L$1,products!$A$1:$G$1,0))</f>
        <v>8.73</v>
      </c>
      <c r="M749" s="6">
        <f t="shared" si="33"/>
        <v>34.92</v>
      </c>
      <c r="N749" t="str">
        <f t="shared" si="34"/>
        <v>Liberia</v>
      </c>
      <c r="O749" t="str">
        <f t="shared" si="35"/>
        <v>Medium</v>
      </c>
      <c r="P749" s="6" t="str">
        <f>_xlfn.XLOOKUP(OrdersTable[[#This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 '!$D750,products!$A$1:$A$49,0),MATCH('orders '!I$1,products!$A$1:$G$1,0))</f>
        <v>Exc</v>
      </c>
      <c r="J750" t="str">
        <f>INDEX(products!$A$1:$G$49,MATCH('orders '!$D750,products!$A$1:$A$49,0),MATCH('orders '!J$1,products!$A$1:$G$1,0))</f>
        <v>D</v>
      </c>
      <c r="K750" s="6">
        <f>INDEX(products!$A$1:$G$49,MATCH('orders '!$D750,products!$A$1:$A$49,0),MATCH('orders '!K$1,products!$A$1:$G$1,0))</f>
        <v>0.5</v>
      </c>
      <c r="L750" s="6">
        <f>INDEX(products!$A$1:$G$49,MATCH('orders '!$D750,products!$A$1:$A$49,0),MATCH('orders '!L$1,products!$A$1:$G$1,0))</f>
        <v>7.29</v>
      </c>
      <c r="M750" s="6">
        <f t="shared" si="33"/>
        <v>14.58</v>
      </c>
      <c r="N750" t="str">
        <f t="shared" si="34"/>
        <v>Excelsa</v>
      </c>
      <c r="O750" t="str">
        <f t="shared" si="35"/>
        <v>Dark</v>
      </c>
      <c r="P750" s="6" t="str">
        <f>_xlfn.XLOOKUP(OrdersTable[[#This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 '!$D751,products!$A$1:$A$49,0),MATCH('orders '!I$1,products!$A$1:$G$1,0))</f>
        <v>Rob</v>
      </c>
      <c r="J751" t="str">
        <f>INDEX(products!$A$1:$G$49,MATCH('orders '!$D751,products!$A$1:$A$49,0),MATCH('orders '!J$1,products!$A$1:$G$1,0))</f>
        <v>D</v>
      </c>
      <c r="K751" s="6">
        <f>INDEX(products!$A$1:$G$49,MATCH('orders '!$D751,products!$A$1:$A$49,0),MATCH('orders '!K$1,products!$A$1:$G$1,0))</f>
        <v>0.2</v>
      </c>
      <c r="L751" s="6">
        <f>INDEX(products!$A$1:$G$49,MATCH('orders '!$D751,products!$A$1:$A$49,0),MATCH('orders '!L$1,products!$A$1:$G$1,0))</f>
        <v>2.6849999999999996</v>
      </c>
      <c r="M751" s="6">
        <f t="shared" si="33"/>
        <v>5.3699999999999992</v>
      </c>
      <c r="N751" t="str">
        <f t="shared" si="34"/>
        <v>Robusta</v>
      </c>
      <c r="O751" t="str">
        <f t="shared" si="35"/>
        <v>Dark</v>
      </c>
      <c r="P751" s="6" t="str">
        <f>_xlfn.XLOOKUP(OrdersTable[[#This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 '!$D752,products!$A$1:$A$49,0),MATCH('orders '!I$1,products!$A$1:$G$1,0))</f>
        <v>Rob</v>
      </c>
      <c r="J752" t="str">
        <f>INDEX(products!$A$1:$G$49,MATCH('orders '!$D752,products!$A$1:$A$49,0),MATCH('orders '!J$1,products!$A$1:$G$1,0))</f>
        <v>M</v>
      </c>
      <c r="K752" s="6">
        <f>INDEX(products!$A$1:$G$49,MATCH('orders '!$D752,products!$A$1:$A$49,0),MATCH('orders '!K$1,products!$A$1:$G$1,0))</f>
        <v>0.5</v>
      </c>
      <c r="L752" s="6">
        <f>INDEX(products!$A$1:$G$49,MATCH('orders '!$D752,products!$A$1:$A$49,0),MATCH('orders '!L$1,products!$A$1:$G$1,0))</f>
        <v>5.97</v>
      </c>
      <c r="M752" s="6">
        <f t="shared" si="33"/>
        <v>5.97</v>
      </c>
      <c r="N752" t="str">
        <f t="shared" si="34"/>
        <v>Robusta</v>
      </c>
      <c r="O752" t="str">
        <f t="shared" si="35"/>
        <v>Medium</v>
      </c>
      <c r="P752" s="6" t="str">
        <f>_xlfn.XLOOKUP(OrdersTable[[#This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 '!$D753,products!$A$1:$A$49,0),MATCH('orders '!I$1,products!$A$1:$G$1,0))</f>
        <v>Lib</v>
      </c>
      <c r="J753" t="str">
        <f>INDEX(products!$A$1:$G$49,MATCH('orders '!$D753,products!$A$1:$A$49,0),MATCH('orders '!J$1,products!$A$1:$G$1,0))</f>
        <v>L</v>
      </c>
      <c r="K753" s="6">
        <f>INDEX(products!$A$1:$G$49,MATCH('orders '!$D753,products!$A$1:$A$49,0),MATCH('orders '!K$1,products!$A$1:$G$1,0))</f>
        <v>0.5</v>
      </c>
      <c r="L753" s="6">
        <f>INDEX(products!$A$1:$G$49,MATCH('orders '!$D753,products!$A$1:$A$49,0),MATCH('orders '!L$1,products!$A$1:$G$1,0))</f>
        <v>9.51</v>
      </c>
      <c r="M753" s="6">
        <f t="shared" si="33"/>
        <v>19.02</v>
      </c>
      <c r="N753" t="str">
        <f t="shared" si="34"/>
        <v>Liberia</v>
      </c>
      <c r="O753" t="str">
        <f t="shared" si="35"/>
        <v>Light</v>
      </c>
      <c r="P753" s="6" t="str">
        <f>_xlfn.XLOOKUP(OrdersTable[[#This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 '!$D754,products!$A$1:$A$49,0),MATCH('orders '!I$1,products!$A$1:$G$1,0))</f>
        <v>Exc</v>
      </c>
      <c r="J754" t="str">
        <f>INDEX(products!$A$1:$G$49,MATCH('orders '!$D754,products!$A$1:$A$49,0),MATCH('orders '!J$1,products!$A$1:$G$1,0))</f>
        <v>M</v>
      </c>
      <c r="K754" s="6">
        <f>INDEX(products!$A$1:$G$49,MATCH('orders '!$D754,products!$A$1:$A$49,0),MATCH('orders '!K$1,products!$A$1:$G$1,0))</f>
        <v>1</v>
      </c>
      <c r="L754" s="6">
        <f>INDEX(products!$A$1:$G$49,MATCH('orders '!$D754,products!$A$1:$A$49,0),MATCH('orders '!L$1,products!$A$1:$G$1,0))</f>
        <v>13.75</v>
      </c>
      <c r="M754" s="6">
        <f t="shared" si="33"/>
        <v>27.5</v>
      </c>
      <c r="N754" t="str">
        <f t="shared" si="34"/>
        <v>Excelsa</v>
      </c>
      <c r="O754" t="str">
        <f t="shared" si="35"/>
        <v>Medium</v>
      </c>
      <c r="P754" s="6" t="str">
        <f>_xlfn.XLOOKUP(OrdersTable[[#This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 '!$D755,products!$A$1:$A$49,0),MATCH('orders '!I$1,products!$A$1:$G$1,0))</f>
        <v>Ara</v>
      </c>
      <c r="J755" t="str">
        <f>INDEX(products!$A$1:$G$49,MATCH('orders '!$D755,products!$A$1:$A$49,0),MATCH('orders '!J$1,products!$A$1:$G$1,0))</f>
        <v>D</v>
      </c>
      <c r="K755" s="6">
        <f>INDEX(products!$A$1:$G$49,MATCH('orders '!$D755,products!$A$1:$A$49,0),MATCH('orders '!K$1,products!$A$1:$G$1,0))</f>
        <v>0.5</v>
      </c>
      <c r="L755" s="6">
        <f>INDEX(products!$A$1:$G$49,MATCH('orders '!$D755,products!$A$1:$A$49,0),MATCH('orders '!L$1,products!$A$1:$G$1,0))</f>
        <v>5.97</v>
      </c>
      <c r="M755" s="6">
        <f t="shared" si="33"/>
        <v>29.849999999999998</v>
      </c>
      <c r="N755" t="str">
        <f t="shared" si="34"/>
        <v>Arabica</v>
      </c>
      <c r="O755" t="str">
        <f t="shared" si="35"/>
        <v>Dark</v>
      </c>
      <c r="P755" s="6" t="str">
        <f>_xlfn.XLOOKUP(OrdersTable[[#This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 '!$D756,products!$A$1:$A$49,0),MATCH('orders '!I$1,products!$A$1:$G$1,0))</f>
        <v>Ara</v>
      </c>
      <c r="J756" t="str">
        <f>INDEX(products!$A$1:$G$49,MATCH('orders '!$D756,products!$A$1:$A$49,0),MATCH('orders '!J$1,products!$A$1:$G$1,0))</f>
        <v>D</v>
      </c>
      <c r="K756" s="6">
        <f>INDEX(products!$A$1:$G$49,MATCH('orders '!$D756,products!$A$1:$A$49,0),MATCH('orders '!K$1,products!$A$1:$G$1,0))</f>
        <v>0.2</v>
      </c>
      <c r="L756" s="6">
        <f>INDEX(products!$A$1:$G$49,MATCH('orders '!$D756,products!$A$1:$A$49,0),MATCH('orders '!L$1,products!$A$1:$G$1,0))</f>
        <v>2.9849999999999999</v>
      </c>
      <c r="M756" s="6">
        <f t="shared" si="33"/>
        <v>17.91</v>
      </c>
      <c r="N756" t="str">
        <f t="shared" si="34"/>
        <v>Arabica</v>
      </c>
      <c r="O756" t="str">
        <f t="shared" si="35"/>
        <v>Dark</v>
      </c>
      <c r="P756" s="6" t="str">
        <f>_xlfn.XLOOKUP(OrdersTable[[#This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 '!$D757,products!$A$1:$A$49,0),MATCH('orders '!I$1,products!$A$1:$G$1,0))</f>
        <v>Lib</v>
      </c>
      <c r="J757" t="str">
        <f>INDEX(products!$A$1:$G$49,MATCH('orders '!$D757,products!$A$1:$A$49,0),MATCH('orders '!J$1,products!$A$1:$G$1,0))</f>
        <v>L</v>
      </c>
      <c r="K757" s="6">
        <f>INDEX(products!$A$1:$G$49,MATCH('orders '!$D757,products!$A$1:$A$49,0),MATCH('orders '!K$1,products!$A$1:$G$1,0))</f>
        <v>0.2</v>
      </c>
      <c r="L757" s="6">
        <f>INDEX(products!$A$1:$G$49,MATCH('orders '!$D757,products!$A$1:$A$49,0),MATCH('orders '!L$1,products!$A$1:$G$1,0))</f>
        <v>4.7549999999999999</v>
      </c>
      <c r="M757" s="6">
        <f t="shared" si="33"/>
        <v>28.53</v>
      </c>
      <c r="N757" t="str">
        <f t="shared" si="34"/>
        <v>Liberia</v>
      </c>
      <c r="O757" t="str">
        <f t="shared" si="35"/>
        <v>Light</v>
      </c>
      <c r="P757" s="6" t="str">
        <f>_xlfn.XLOOKUP(OrdersTable[[#This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 '!$D758,products!$A$1:$A$49,0),MATCH('orders '!I$1,products!$A$1:$G$1,0))</f>
        <v>Rob</v>
      </c>
      <c r="J758" t="str">
        <f>INDEX(products!$A$1:$G$49,MATCH('orders '!$D758,products!$A$1:$A$49,0),MATCH('orders '!J$1,products!$A$1:$G$1,0))</f>
        <v>D</v>
      </c>
      <c r="K758" s="6">
        <f>INDEX(products!$A$1:$G$49,MATCH('orders '!$D758,products!$A$1:$A$49,0),MATCH('orders '!K$1,products!$A$1:$G$1,0))</f>
        <v>1</v>
      </c>
      <c r="L758" s="6">
        <f>INDEX(products!$A$1:$G$49,MATCH('orders '!$D758,products!$A$1:$A$49,0),MATCH('orders '!L$1,products!$A$1:$G$1,0))</f>
        <v>8.9499999999999993</v>
      </c>
      <c r="M758" s="6">
        <f t="shared" si="33"/>
        <v>35.799999999999997</v>
      </c>
      <c r="N758" t="str">
        <f t="shared" si="34"/>
        <v>Robusta</v>
      </c>
      <c r="O758" t="str">
        <f t="shared" si="35"/>
        <v>Dark</v>
      </c>
      <c r="P758" s="6" t="str">
        <f>_xlfn.XLOOKUP(OrdersTable[[#This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 '!$D759,products!$A$1:$A$49,0),MATCH('orders '!I$1,products!$A$1:$G$1,0))</f>
        <v>Ara</v>
      </c>
      <c r="J759" t="str">
        <f>INDEX(products!$A$1:$G$49,MATCH('orders '!$D759,products!$A$1:$A$49,0),MATCH('orders '!J$1,products!$A$1:$G$1,0))</f>
        <v>D</v>
      </c>
      <c r="K759" s="6">
        <f>INDEX(products!$A$1:$G$49,MATCH('orders '!$D759,products!$A$1:$A$49,0),MATCH('orders '!K$1,products!$A$1:$G$1,0))</f>
        <v>0.5</v>
      </c>
      <c r="L759" s="6">
        <f>INDEX(products!$A$1:$G$49,MATCH('orders '!$D759,products!$A$1:$A$49,0),MATCH('orders '!L$1,products!$A$1:$G$1,0))</f>
        <v>5.97</v>
      </c>
      <c r="M759" s="6">
        <f t="shared" si="33"/>
        <v>17.91</v>
      </c>
      <c r="N759" t="str">
        <f t="shared" si="34"/>
        <v>Arabica</v>
      </c>
      <c r="O759" t="str">
        <f t="shared" si="35"/>
        <v>Dark</v>
      </c>
      <c r="P759" s="6" t="str">
        <f>_xlfn.XLOOKUP(OrdersTable[[#This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 '!$D760,products!$A$1:$A$49,0),MATCH('orders '!I$1,products!$A$1:$G$1,0))</f>
        <v>Rob</v>
      </c>
      <c r="J760" t="str">
        <f>INDEX(products!$A$1:$G$49,MATCH('orders '!$D760,products!$A$1:$A$49,0),MATCH('orders '!J$1,products!$A$1:$G$1,0))</f>
        <v>D</v>
      </c>
      <c r="K760" s="6">
        <f>INDEX(products!$A$1:$G$49,MATCH('orders '!$D760,products!$A$1:$A$49,0),MATCH('orders '!K$1,products!$A$1:$G$1,0))</f>
        <v>1</v>
      </c>
      <c r="L760" s="6">
        <f>INDEX(products!$A$1:$G$49,MATCH('orders '!$D760,products!$A$1:$A$49,0),MATCH('orders '!L$1,products!$A$1:$G$1,0))</f>
        <v>8.9499999999999993</v>
      </c>
      <c r="M760" s="6">
        <f t="shared" si="33"/>
        <v>8.9499999999999993</v>
      </c>
      <c r="N760" t="str">
        <f t="shared" si="34"/>
        <v>Robusta</v>
      </c>
      <c r="O760" t="str">
        <f t="shared" si="35"/>
        <v>Dark</v>
      </c>
      <c r="P760" s="6" t="str">
        <f>_xlfn.XLOOKUP(OrdersTable[[#This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 '!$D761,products!$A$1:$A$49,0),MATCH('orders '!I$1,products!$A$1:$G$1,0))</f>
        <v>Lib</v>
      </c>
      <c r="J761" t="str">
        <f>INDEX(products!$A$1:$G$49,MATCH('orders '!$D761,products!$A$1:$A$49,0),MATCH('orders '!J$1,products!$A$1:$G$1,0))</f>
        <v>D</v>
      </c>
      <c r="K761" s="6">
        <f>INDEX(products!$A$1:$G$49,MATCH('orders '!$D761,products!$A$1:$A$49,0),MATCH('orders '!K$1,products!$A$1:$G$1,0))</f>
        <v>2.5</v>
      </c>
      <c r="L761" s="6">
        <f>INDEX(products!$A$1:$G$49,MATCH('orders '!$D761,products!$A$1:$A$49,0),MATCH('orders '!L$1,products!$A$1:$G$1,0))</f>
        <v>29.784999999999997</v>
      </c>
      <c r="M761" s="6">
        <f t="shared" si="33"/>
        <v>29.784999999999997</v>
      </c>
      <c r="N761" t="str">
        <f t="shared" si="34"/>
        <v>Liberia</v>
      </c>
      <c r="O761" t="str">
        <f t="shared" si="35"/>
        <v>Dark</v>
      </c>
      <c r="P761" s="6" t="str">
        <f>_xlfn.XLOOKUP(OrdersTable[[#This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 '!$D762,products!$A$1:$A$49,0),MATCH('orders '!I$1,products!$A$1:$G$1,0))</f>
        <v>Exc</v>
      </c>
      <c r="J762" t="str">
        <f>INDEX(products!$A$1:$G$49,MATCH('orders '!$D762,products!$A$1:$A$49,0),MATCH('orders '!J$1,products!$A$1:$G$1,0))</f>
        <v>L</v>
      </c>
      <c r="K762" s="6">
        <f>INDEX(products!$A$1:$G$49,MATCH('orders '!$D762,products!$A$1:$A$49,0),MATCH('orders '!K$1,products!$A$1:$G$1,0))</f>
        <v>0.5</v>
      </c>
      <c r="L762" s="6">
        <f>INDEX(products!$A$1:$G$49,MATCH('orders '!$D762,products!$A$1:$A$49,0),MATCH('orders '!L$1,products!$A$1:$G$1,0))</f>
        <v>8.91</v>
      </c>
      <c r="M762" s="6">
        <f t="shared" si="33"/>
        <v>44.55</v>
      </c>
      <c r="N762" t="str">
        <f t="shared" si="34"/>
        <v>Excelsa</v>
      </c>
      <c r="O762" t="str">
        <f t="shared" si="35"/>
        <v>Light</v>
      </c>
      <c r="P762" s="6" t="str">
        <f>_xlfn.XLOOKUP(OrdersTable[[#This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 '!$D763,products!$A$1:$A$49,0),MATCH('orders '!I$1,products!$A$1:$G$1,0))</f>
        <v>Exc</v>
      </c>
      <c r="J763" t="str">
        <f>INDEX(products!$A$1:$G$49,MATCH('orders '!$D763,products!$A$1:$A$49,0),MATCH('orders '!J$1,products!$A$1:$G$1,0))</f>
        <v>L</v>
      </c>
      <c r="K763" s="6">
        <f>INDEX(products!$A$1:$G$49,MATCH('orders '!$D763,products!$A$1:$A$49,0),MATCH('orders '!K$1,products!$A$1:$G$1,0))</f>
        <v>1</v>
      </c>
      <c r="L763" s="6">
        <f>INDEX(products!$A$1:$G$49,MATCH('orders '!$D763,products!$A$1:$A$49,0),MATCH('orders '!L$1,products!$A$1:$G$1,0))</f>
        <v>14.85</v>
      </c>
      <c r="M763" s="6">
        <f t="shared" si="33"/>
        <v>89.1</v>
      </c>
      <c r="N763" t="str">
        <f t="shared" si="34"/>
        <v>Excelsa</v>
      </c>
      <c r="O763" t="str">
        <f t="shared" si="35"/>
        <v>Light</v>
      </c>
      <c r="P763" s="6" t="str">
        <f>_xlfn.XLOOKUP(OrdersTable[[#This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 '!$D764,products!$A$1:$A$49,0),MATCH('orders '!I$1,products!$A$1:$G$1,0))</f>
        <v>Lib</v>
      </c>
      <c r="J764" t="str">
        <f>INDEX(products!$A$1:$G$49,MATCH('orders '!$D764,products!$A$1:$A$49,0),MATCH('orders '!J$1,products!$A$1:$G$1,0))</f>
        <v>M</v>
      </c>
      <c r="K764" s="6">
        <f>INDEX(products!$A$1:$G$49,MATCH('orders '!$D764,products!$A$1:$A$49,0),MATCH('orders '!K$1,products!$A$1:$G$1,0))</f>
        <v>0.5</v>
      </c>
      <c r="L764" s="6">
        <f>INDEX(products!$A$1:$G$49,MATCH('orders '!$D764,products!$A$1:$A$49,0),MATCH('orders '!L$1,products!$A$1:$G$1,0))</f>
        <v>8.73</v>
      </c>
      <c r="M764" s="6">
        <f t="shared" si="33"/>
        <v>43.650000000000006</v>
      </c>
      <c r="N764" t="str">
        <f t="shared" si="34"/>
        <v>Liberia</v>
      </c>
      <c r="O764" t="str">
        <f t="shared" si="35"/>
        <v>Medium</v>
      </c>
      <c r="P764" s="6" t="str">
        <f>_xlfn.XLOOKUP(OrdersTable[[#This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 '!$D765,products!$A$1:$A$49,0),MATCH('orders '!I$1,products!$A$1:$G$1,0))</f>
        <v>Ara</v>
      </c>
      <c r="J765" t="str">
        <f>INDEX(products!$A$1:$G$49,MATCH('orders '!$D765,products!$A$1:$A$49,0),MATCH('orders '!J$1,products!$A$1:$G$1,0))</f>
        <v>L</v>
      </c>
      <c r="K765" s="6">
        <f>INDEX(products!$A$1:$G$49,MATCH('orders '!$D765,products!$A$1:$A$49,0),MATCH('orders '!K$1,products!$A$1:$G$1,0))</f>
        <v>0.5</v>
      </c>
      <c r="L765" s="6">
        <f>INDEX(products!$A$1:$G$49,MATCH('orders '!$D765,products!$A$1:$A$49,0),MATCH('orders '!L$1,products!$A$1:$G$1,0))</f>
        <v>7.77</v>
      </c>
      <c r="M765" s="6">
        <f t="shared" si="33"/>
        <v>23.31</v>
      </c>
      <c r="N765" t="str">
        <f t="shared" si="34"/>
        <v>Arabica</v>
      </c>
      <c r="O765" t="str">
        <f t="shared" si="35"/>
        <v>Light</v>
      </c>
      <c r="P765" s="6" t="str">
        <f>_xlfn.XLOOKUP(OrdersTable[[#This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 '!$D766,products!$A$1:$A$49,0),MATCH('orders '!I$1,products!$A$1:$G$1,0))</f>
        <v>Ara</v>
      </c>
      <c r="J766" t="str">
        <f>INDEX(products!$A$1:$G$49,MATCH('orders '!$D766,products!$A$1:$A$49,0),MATCH('orders '!J$1,products!$A$1:$G$1,0))</f>
        <v>L</v>
      </c>
      <c r="K766" s="6">
        <f>INDEX(products!$A$1:$G$49,MATCH('orders '!$D766,products!$A$1:$A$49,0),MATCH('orders '!K$1,products!$A$1:$G$1,0))</f>
        <v>2.5</v>
      </c>
      <c r="L766" s="6">
        <f>INDEX(products!$A$1:$G$49,MATCH('orders '!$D766,products!$A$1:$A$49,0),MATCH('orders '!L$1,products!$A$1:$G$1,0))</f>
        <v>29.784999999999997</v>
      </c>
      <c r="M766" s="6">
        <f t="shared" si="33"/>
        <v>178.70999999999998</v>
      </c>
      <c r="N766" t="str">
        <f t="shared" si="34"/>
        <v>Arabica</v>
      </c>
      <c r="O766" t="str">
        <f t="shared" si="35"/>
        <v>Light</v>
      </c>
      <c r="P766" s="6" t="str">
        <f>_xlfn.XLOOKUP(OrdersTable[[#This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 '!$D767,products!$A$1:$A$49,0),MATCH('orders '!I$1,products!$A$1:$G$1,0))</f>
        <v>Rob</v>
      </c>
      <c r="J767" t="str">
        <f>INDEX(products!$A$1:$G$49,MATCH('orders '!$D767,products!$A$1:$A$49,0),MATCH('orders '!J$1,products!$A$1:$G$1,0))</f>
        <v>M</v>
      </c>
      <c r="K767" s="6">
        <f>INDEX(products!$A$1:$G$49,MATCH('orders '!$D767,products!$A$1:$A$49,0),MATCH('orders '!K$1,products!$A$1:$G$1,0))</f>
        <v>1</v>
      </c>
      <c r="L767" s="6">
        <f>INDEX(products!$A$1:$G$49,MATCH('orders '!$D767,products!$A$1:$A$49,0),MATCH('orders '!L$1,products!$A$1:$G$1,0))</f>
        <v>9.9499999999999993</v>
      </c>
      <c r="M767" s="6">
        <f t="shared" si="33"/>
        <v>59.699999999999996</v>
      </c>
      <c r="N767" t="str">
        <f t="shared" si="34"/>
        <v>Robusta</v>
      </c>
      <c r="O767" t="str">
        <f t="shared" si="35"/>
        <v>Medium</v>
      </c>
      <c r="P767" s="6" t="str">
        <f>_xlfn.XLOOKUP(OrdersTable[[#This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 '!$D768,products!$A$1:$A$49,0),MATCH('orders '!I$1,products!$A$1:$G$1,0))</f>
        <v>Ara</v>
      </c>
      <c r="J768" t="str">
        <f>INDEX(products!$A$1:$G$49,MATCH('orders '!$D768,products!$A$1:$A$49,0),MATCH('orders '!J$1,products!$A$1:$G$1,0))</f>
        <v>L</v>
      </c>
      <c r="K768" s="6">
        <f>INDEX(products!$A$1:$G$49,MATCH('orders '!$D768,products!$A$1:$A$49,0),MATCH('orders '!K$1,products!$A$1:$G$1,0))</f>
        <v>0.5</v>
      </c>
      <c r="L768" s="6">
        <f>INDEX(products!$A$1:$G$49,MATCH('orders '!$D768,products!$A$1:$A$49,0),MATCH('orders '!L$1,products!$A$1:$G$1,0))</f>
        <v>7.77</v>
      </c>
      <c r="M768" s="6">
        <f t="shared" si="33"/>
        <v>15.54</v>
      </c>
      <c r="N768" t="str">
        <f t="shared" si="34"/>
        <v>Arabica</v>
      </c>
      <c r="O768" t="str">
        <f t="shared" si="35"/>
        <v>Light</v>
      </c>
      <c r="P768" s="6" t="str">
        <f>_xlfn.XLOOKUP(OrdersTable[[#This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 '!$D769,products!$A$1:$A$49,0),MATCH('orders '!I$1,products!$A$1:$G$1,0))</f>
        <v>Ara</v>
      </c>
      <c r="J769" t="str">
        <f>INDEX(products!$A$1:$G$49,MATCH('orders '!$D769,products!$A$1:$A$49,0),MATCH('orders '!J$1,products!$A$1:$G$1,0))</f>
        <v>L</v>
      </c>
      <c r="K769" s="6">
        <f>INDEX(products!$A$1:$G$49,MATCH('orders '!$D769,products!$A$1:$A$49,0),MATCH('orders '!K$1,products!$A$1:$G$1,0))</f>
        <v>2.5</v>
      </c>
      <c r="L769" s="6">
        <f>INDEX(products!$A$1:$G$49,MATCH('orders '!$D769,products!$A$1:$A$49,0),MATCH('orders '!L$1,products!$A$1:$G$1,0))</f>
        <v>29.784999999999997</v>
      </c>
      <c r="M769" s="6">
        <f t="shared" si="33"/>
        <v>89.35499999999999</v>
      </c>
      <c r="N769" t="str">
        <f t="shared" si="34"/>
        <v>Arabica</v>
      </c>
      <c r="O769" t="str">
        <f t="shared" si="35"/>
        <v>Light</v>
      </c>
      <c r="P769" s="6" t="str">
        <f>_xlfn.XLOOKUP(OrdersTable[[#This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 '!$D770,products!$A$1:$A$49,0),MATCH('orders '!I$1,products!$A$1:$G$1,0))</f>
        <v>Rob</v>
      </c>
      <c r="J770" t="str">
        <f>INDEX(products!$A$1:$G$49,MATCH('orders '!$D770,products!$A$1:$A$49,0),MATCH('orders '!J$1,products!$A$1:$G$1,0))</f>
        <v>L</v>
      </c>
      <c r="K770" s="6">
        <f>INDEX(products!$A$1:$G$49,MATCH('orders '!$D770,products!$A$1:$A$49,0),MATCH('orders '!K$1,products!$A$1:$G$1,0))</f>
        <v>1</v>
      </c>
      <c r="L770" s="6">
        <f>INDEX(products!$A$1:$G$49,MATCH('orders '!$D770,products!$A$1:$A$49,0),MATCH('orders '!L$1,products!$A$1:$G$1,0))</f>
        <v>11.95</v>
      </c>
      <c r="M770" s="6">
        <f t="shared" si="33"/>
        <v>23.9</v>
      </c>
      <c r="N770" t="str">
        <f t="shared" si="34"/>
        <v>Robusta</v>
      </c>
      <c r="O770" t="str">
        <f t="shared" si="35"/>
        <v>Light</v>
      </c>
      <c r="P770" s="6" t="str">
        <f>_xlfn.XLOOKUP(OrdersTable[[#This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 '!$D771,products!$A$1:$A$49,0),MATCH('orders '!I$1,products!$A$1:$G$1,0))</f>
        <v>Rob</v>
      </c>
      <c r="J771" t="str">
        <f>INDEX(products!$A$1:$G$49,MATCH('orders '!$D771,products!$A$1:$A$49,0),MATCH('orders '!J$1,products!$A$1:$G$1,0))</f>
        <v>M</v>
      </c>
      <c r="K771" s="6">
        <f>INDEX(products!$A$1:$G$49,MATCH('orders '!$D771,products!$A$1:$A$49,0),MATCH('orders '!K$1,products!$A$1:$G$1,0))</f>
        <v>2.5</v>
      </c>
      <c r="L771" s="6">
        <f>INDEX(products!$A$1:$G$49,MATCH('orders '!$D771,products!$A$1:$A$49,0),MATCH('orders '!L$1,products!$A$1:$G$1,0))</f>
        <v>22.884999999999998</v>
      </c>
      <c r="M771" s="6">
        <f t="shared" ref="M771:M834" si="36">L771*E771</f>
        <v>137.31</v>
      </c>
      <c r="N771" t="str">
        <f t="shared" ref="N771:N834" si="37">IF(I771="Rob","Robusta",IF(I771="Exc","Excelsa",IF(I771="Ara","Arabica",IF(I771="Lib","Liberia"))))</f>
        <v>Robusta</v>
      </c>
      <c r="O771" t="str">
        <f t="shared" ref="O771:O834" si="38">IF(J771="M","Medium",IF(J771="L","Light",IF(J771="D","Dark","")))</f>
        <v>Medium</v>
      </c>
      <c r="P771" s="6" t="str">
        <f>_xlfn.XLOOKUP(OrdersTable[[#This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 '!$D772,products!$A$1:$A$49,0),MATCH('orders '!I$1,products!$A$1:$G$1,0))</f>
        <v>Ara</v>
      </c>
      <c r="J772" t="str">
        <f>INDEX(products!$A$1:$G$49,MATCH('orders '!$D772,products!$A$1:$A$49,0),MATCH('orders '!J$1,products!$A$1:$G$1,0))</f>
        <v>D</v>
      </c>
      <c r="K772" s="6">
        <f>INDEX(products!$A$1:$G$49,MATCH('orders '!$D772,products!$A$1:$A$49,0),MATCH('orders '!K$1,products!$A$1:$G$1,0))</f>
        <v>1</v>
      </c>
      <c r="L772" s="6">
        <f>INDEX(products!$A$1:$G$49,MATCH('orders '!$D772,products!$A$1:$A$49,0),MATCH('orders '!L$1,products!$A$1:$G$1,0))</f>
        <v>9.9499999999999993</v>
      </c>
      <c r="M772" s="6">
        <f t="shared" si="36"/>
        <v>9.9499999999999993</v>
      </c>
      <c r="N772" t="str">
        <f t="shared" si="37"/>
        <v>Arabica</v>
      </c>
      <c r="O772" t="str">
        <f t="shared" si="38"/>
        <v>Dark</v>
      </c>
      <c r="P772" s="6" t="str">
        <f>_xlfn.XLOOKUP(OrdersTable[[#This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 '!$D773,products!$A$1:$A$49,0),MATCH('orders '!I$1,products!$A$1:$G$1,0))</f>
        <v>Rob</v>
      </c>
      <c r="J773" t="str">
        <f>INDEX(products!$A$1:$G$49,MATCH('orders '!$D773,products!$A$1:$A$49,0),MATCH('orders '!J$1,products!$A$1:$G$1,0))</f>
        <v>L</v>
      </c>
      <c r="K773" s="6">
        <f>INDEX(products!$A$1:$G$49,MATCH('orders '!$D773,products!$A$1:$A$49,0),MATCH('orders '!K$1,products!$A$1:$G$1,0))</f>
        <v>0.5</v>
      </c>
      <c r="L773" s="6">
        <f>INDEX(products!$A$1:$G$49,MATCH('orders '!$D773,products!$A$1:$A$49,0),MATCH('orders '!L$1,products!$A$1:$G$1,0))</f>
        <v>7.169999999999999</v>
      </c>
      <c r="M773" s="6">
        <f t="shared" si="36"/>
        <v>21.509999999999998</v>
      </c>
      <c r="N773" t="str">
        <f t="shared" si="37"/>
        <v>Robusta</v>
      </c>
      <c r="O773" t="str">
        <f t="shared" si="38"/>
        <v>Light</v>
      </c>
      <c r="P773" s="6" t="str">
        <f>_xlfn.XLOOKUP(OrdersTable[[#This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 '!$D774,products!$A$1:$A$49,0),MATCH('orders '!I$1,products!$A$1:$G$1,0))</f>
        <v>Exc</v>
      </c>
      <c r="J774" t="str">
        <f>INDEX(products!$A$1:$G$49,MATCH('orders '!$D774,products!$A$1:$A$49,0),MATCH('orders '!J$1,products!$A$1:$G$1,0))</f>
        <v>M</v>
      </c>
      <c r="K774" s="6">
        <f>INDEX(products!$A$1:$G$49,MATCH('orders '!$D774,products!$A$1:$A$49,0),MATCH('orders '!K$1,products!$A$1:$G$1,0))</f>
        <v>1</v>
      </c>
      <c r="L774" s="6">
        <f>INDEX(products!$A$1:$G$49,MATCH('orders '!$D774,products!$A$1:$A$49,0),MATCH('orders '!L$1,products!$A$1:$G$1,0))</f>
        <v>13.75</v>
      </c>
      <c r="M774" s="6">
        <f t="shared" si="36"/>
        <v>82.5</v>
      </c>
      <c r="N774" t="str">
        <f t="shared" si="37"/>
        <v>Excelsa</v>
      </c>
      <c r="O774" t="str">
        <f t="shared" si="38"/>
        <v>Medium</v>
      </c>
      <c r="P774" s="6" t="str">
        <f>_xlfn.XLOOKUP(OrdersTable[[#This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 '!$D775,products!$A$1:$A$49,0),MATCH('orders '!I$1,products!$A$1:$G$1,0))</f>
        <v>Lib</v>
      </c>
      <c r="J775" t="str">
        <f>INDEX(products!$A$1:$G$49,MATCH('orders '!$D775,products!$A$1:$A$49,0),MATCH('orders '!J$1,products!$A$1:$G$1,0))</f>
        <v>M</v>
      </c>
      <c r="K775" s="6">
        <f>INDEX(products!$A$1:$G$49,MATCH('orders '!$D775,products!$A$1:$A$49,0),MATCH('orders '!K$1,products!$A$1:$G$1,0))</f>
        <v>0.2</v>
      </c>
      <c r="L775" s="6">
        <f>INDEX(products!$A$1:$G$49,MATCH('orders '!$D775,products!$A$1:$A$49,0),MATCH('orders '!L$1,products!$A$1:$G$1,0))</f>
        <v>4.3650000000000002</v>
      </c>
      <c r="M775" s="6">
        <f t="shared" si="36"/>
        <v>8.73</v>
      </c>
      <c r="N775" t="str">
        <f t="shared" si="37"/>
        <v>Liberia</v>
      </c>
      <c r="O775" t="str">
        <f t="shared" si="38"/>
        <v>Medium</v>
      </c>
      <c r="P775" s="6" t="str">
        <f>_xlfn.XLOOKUP(OrdersTable[[#This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 '!$D776,products!$A$1:$A$49,0),MATCH('orders '!I$1,products!$A$1:$G$1,0))</f>
        <v>Rob</v>
      </c>
      <c r="J776" t="str">
        <f>INDEX(products!$A$1:$G$49,MATCH('orders '!$D776,products!$A$1:$A$49,0),MATCH('orders '!J$1,products!$A$1:$G$1,0))</f>
        <v>M</v>
      </c>
      <c r="K776" s="6">
        <f>INDEX(products!$A$1:$G$49,MATCH('orders '!$D776,products!$A$1:$A$49,0),MATCH('orders '!K$1,products!$A$1:$G$1,0))</f>
        <v>1</v>
      </c>
      <c r="L776" s="6">
        <f>INDEX(products!$A$1:$G$49,MATCH('orders '!$D776,products!$A$1:$A$49,0),MATCH('orders '!L$1,products!$A$1:$G$1,0))</f>
        <v>9.9499999999999993</v>
      </c>
      <c r="M776" s="6">
        <f t="shared" si="36"/>
        <v>19.899999999999999</v>
      </c>
      <c r="N776" t="str">
        <f t="shared" si="37"/>
        <v>Robusta</v>
      </c>
      <c r="O776" t="str">
        <f t="shared" si="38"/>
        <v>Medium</v>
      </c>
      <c r="P776" s="6" t="str">
        <f>_xlfn.XLOOKUP(OrdersTable[[#This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 '!$D777,products!$A$1:$A$49,0),MATCH('orders '!I$1,products!$A$1:$G$1,0))</f>
        <v>Exc</v>
      </c>
      <c r="J777" t="str">
        <f>INDEX(products!$A$1:$G$49,MATCH('orders '!$D777,products!$A$1:$A$49,0),MATCH('orders '!J$1,products!$A$1:$G$1,0))</f>
        <v>L</v>
      </c>
      <c r="K777" s="6">
        <f>INDEX(products!$A$1:$G$49,MATCH('orders '!$D777,products!$A$1:$A$49,0),MATCH('orders '!K$1,products!$A$1:$G$1,0))</f>
        <v>0.5</v>
      </c>
      <c r="L777" s="6">
        <f>INDEX(products!$A$1:$G$49,MATCH('orders '!$D777,products!$A$1:$A$49,0),MATCH('orders '!L$1,products!$A$1:$G$1,0))</f>
        <v>8.91</v>
      </c>
      <c r="M777" s="6">
        <f t="shared" si="36"/>
        <v>17.82</v>
      </c>
      <c r="N777" t="str">
        <f t="shared" si="37"/>
        <v>Excelsa</v>
      </c>
      <c r="O777" t="str">
        <f t="shared" si="38"/>
        <v>Light</v>
      </c>
      <c r="P777" s="6" t="str">
        <f>_xlfn.XLOOKUP(OrdersTable[[#This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 '!$D778,products!$A$1:$A$49,0),MATCH('orders '!I$1,products!$A$1:$G$1,0))</f>
        <v>Ara</v>
      </c>
      <c r="J778" t="str">
        <f>INDEX(products!$A$1:$G$49,MATCH('orders '!$D778,products!$A$1:$A$49,0),MATCH('orders '!J$1,products!$A$1:$G$1,0))</f>
        <v>M</v>
      </c>
      <c r="K778" s="6">
        <f>INDEX(products!$A$1:$G$49,MATCH('orders '!$D778,products!$A$1:$A$49,0),MATCH('orders '!K$1,products!$A$1:$G$1,0))</f>
        <v>0.5</v>
      </c>
      <c r="L778" s="6">
        <f>INDEX(products!$A$1:$G$49,MATCH('orders '!$D778,products!$A$1:$A$49,0),MATCH('orders '!L$1,products!$A$1:$G$1,0))</f>
        <v>6.75</v>
      </c>
      <c r="M778" s="6">
        <f t="shared" si="36"/>
        <v>20.25</v>
      </c>
      <c r="N778" t="str">
        <f t="shared" si="37"/>
        <v>Arabica</v>
      </c>
      <c r="O778" t="str">
        <f t="shared" si="38"/>
        <v>Medium</v>
      </c>
      <c r="P778" s="6" t="str">
        <f>_xlfn.XLOOKUP(OrdersTable[[#This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 '!$D779,products!$A$1:$A$49,0),MATCH('orders '!I$1,products!$A$1:$G$1,0))</f>
        <v>Ara</v>
      </c>
      <c r="J779" t="str">
        <f>INDEX(products!$A$1:$G$49,MATCH('orders '!$D779,products!$A$1:$A$49,0),MATCH('orders '!J$1,products!$A$1:$G$1,0))</f>
        <v>L</v>
      </c>
      <c r="K779" s="6">
        <f>INDEX(products!$A$1:$G$49,MATCH('orders '!$D779,products!$A$1:$A$49,0),MATCH('orders '!K$1,products!$A$1:$G$1,0))</f>
        <v>2.5</v>
      </c>
      <c r="L779" s="6">
        <f>INDEX(products!$A$1:$G$49,MATCH('orders '!$D779,products!$A$1:$A$49,0),MATCH('orders '!L$1,products!$A$1:$G$1,0))</f>
        <v>29.784999999999997</v>
      </c>
      <c r="M779" s="6">
        <f t="shared" si="36"/>
        <v>59.569999999999993</v>
      </c>
      <c r="N779" t="str">
        <f t="shared" si="37"/>
        <v>Arabica</v>
      </c>
      <c r="O779" t="str">
        <f t="shared" si="38"/>
        <v>Light</v>
      </c>
      <c r="P779" s="6" t="str">
        <f>_xlfn.XLOOKUP(OrdersTable[[#This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 '!$D780,products!$A$1:$A$49,0),MATCH('orders '!I$1,products!$A$1:$G$1,0))</f>
        <v>Lib</v>
      </c>
      <c r="J780" t="str">
        <f>INDEX(products!$A$1:$G$49,MATCH('orders '!$D780,products!$A$1:$A$49,0),MATCH('orders '!J$1,products!$A$1:$G$1,0))</f>
        <v>L</v>
      </c>
      <c r="K780" s="6">
        <f>INDEX(products!$A$1:$G$49,MATCH('orders '!$D780,products!$A$1:$A$49,0),MATCH('orders '!K$1,products!$A$1:$G$1,0))</f>
        <v>0.5</v>
      </c>
      <c r="L780" s="6">
        <f>INDEX(products!$A$1:$G$49,MATCH('orders '!$D780,products!$A$1:$A$49,0),MATCH('orders '!L$1,products!$A$1:$G$1,0))</f>
        <v>9.51</v>
      </c>
      <c r="M780" s="6">
        <f t="shared" si="36"/>
        <v>19.02</v>
      </c>
      <c r="N780" t="str">
        <f t="shared" si="37"/>
        <v>Liberia</v>
      </c>
      <c r="O780" t="str">
        <f t="shared" si="38"/>
        <v>Light</v>
      </c>
      <c r="P780" s="6" t="str">
        <f>_xlfn.XLOOKUP(OrdersTable[[#This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 '!$D781,products!$A$1:$A$49,0),MATCH('orders '!I$1,products!$A$1:$G$1,0))</f>
        <v>Lib</v>
      </c>
      <c r="J781" t="str">
        <f>INDEX(products!$A$1:$G$49,MATCH('orders '!$D781,products!$A$1:$A$49,0),MATCH('orders '!J$1,products!$A$1:$G$1,0))</f>
        <v>D</v>
      </c>
      <c r="K781" s="6">
        <f>INDEX(products!$A$1:$G$49,MATCH('orders '!$D781,products!$A$1:$A$49,0),MATCH('orders '!K$1,products!$A$1:$G$1,0))</f>
        <v>1</v>
      </c>
      <c r="L781" s="6">
        <f>INDEX(products!$A$1:$G$49,MATCH('orders '!$D781,products!$A$1:$A$49,0),MATCH('orders '!L$1,products!$A$1:$G$1,0))</f>
        <v>12.95</v>
      </c>
      <c r="M781" s="6">
        <f t="shared" si="36"/>
        <v>77.699999999999989</v>
      </c>
      <c r="N781" t="str">
        <f t="shared" si="37"/>
        <v>Liberia</v>
      </c>
      <c r="O781" t="str">
        <f t="shared" si="38"/>
        <v>Dark</v>
      </c>
      <c r="P781" s="6" t="str">
        <f>_xlfn.XLOOKUP(OrdersTable[[#This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 '!$D782,products!$A$1:$A$49,0),MATCH('orders '!I$1,products!$A$1:$G$1,0))</f>
        <v>Exc</v>
      </c>
      <c r="J782" t="str">
        <f>INDEX(products!$A$1:$G$49,MATCH('orders '!$D782,products!$A$1:$A$49,0),MATCH('orders '!J$1,products!$A$1:$G$1,0))</f>
        <v>M</v>
      </c>
      <c r="K782" s="6">
        <f>INDEX(products!$A$1:$G$49,MATCH('orders '!$D782,products!$A$1:$A$49,0),MATCH('orders '!K$1,products!$A$1:$G$1,0))</f>
        <v>1</v>
      </c>
      <c r="L782" s="6">
        <f>INDEX(products!$A$1:$G$49,MATCH('orders '!$D782,products!$A$1:$A$49,0),MATCH('orders '!L$1,products!$A$1:$G$1,0))</f>
        <v>13.75</v>
      </c>
      <c r="M782" s="6">
        <f t="shared" si="36"/>
        <v>41.25</v>
      </c>
      <c r="N782" t="str">
        <f t="shared" si="37"/>
        <v>Excelsa</v>
      </c>
      <c r="O782" t="str">
        <f t="shared" si="38"/>
        <v>Medium</v>
      </c>
      <c r="P782" s="6" t="str">
        <f>_xlfn.XLOOKUP(OrdersTable[[#This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 '!$D783,products!$A$1:$A$49,0),MATCH('orders '!I$1,products!$A$1:$G$1,0))</f>
        <v>Lib</v>
      </c>
      <c r="J783" t="str">
        <f>INDEX(products!$A$1:$G$49,MATCH('orders '!$D783,products!$A$1:$A$49,0),MATCH('orders '!J$1,products!$A$1:$G$1,0))</f>
        <v>L</v>
      </c>
      <c r="K783" s="6">
        <f>INDEX(products!$A$1:$G$49,MATCH('orders '!$D783,products!$A$1:$A$49,0),MATCH('orders '!K$1,products!$A$1:$G$1,0))</f>
        <v>2.5</v>
      </c>
      <c r="L783" s="6">
        <f>INDEX(products!$A$1:$G$49,MATCH('orders '!$D783,products!$A$1:$A$49,0),MATCH('orders '!L$1,products!$A$1:$G$1,0))</f>
        <v>36.454999999999998</v>
      </c>
      <c r="M783" s="6">
        <f t="shared" si="36"/>
        <v>145.82</v>
      </c>
      <c r="N783" t="str">
        <f t="shared" si="37"/>
        <v>Liberia</v>
      </c>
      <c r="O783" t="str">
        <f t="shared" si="38"/>
        <v>Light</v>
      </c>
      <c r="P783" s="6" t="str">
        <f>_xlfn.XLOOKUP(OrdersTable[[#This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 '!$D784,products!$A$1:$A$49,0),MATCH('orders '!I$1,products!$A$1:$G$1,0))</f>
        <v>Exc</v>
      </c>
      <c r="J784" t="str">
        <f>INDEX(products!$A$1:$G$49,MATCH('orders '!$D784,products!$A$1:$A$49,0),MATCH('orders '!J$1,products!$A$1:$G$1,0))</f>
        <v>L</v>
      </c>
      <c r="K784" s="6">
        <f>INDEX(products!$A$1:$G$49,MATCH('orders '!$D784,products!$A$1:$A$49,0),MATCH('orders '!K$1,products!$A$1:$G$1,0))</f>
        <v>0.2</v>
      </c>
      <c r="L784" s="6">
        <f>INDEX(products!$A$1:$G$49,MATCH('orders '!$D784,products!$A$1:$A$49,0),MATCH('orders '!L$1,products!$A$1:$G$1,0))</f>
        <v>4.4550000000000001</v>
      </c>
      <c r="M784" s="6">
        <f t="shared" si="36"/>
        <v>26.73</v>
      </c>
      <c r="N784" t="str">
        <f t="shared" si="37"/>
        <v>Excelsa</v>
      </c>
      <c r="O784" t="str">
        <f t="shared" si="38"/>
        <v>Light</v>
      </c>
      <c r="P784" s="6" t="str">
        <f>_xlfn.XLOOKUP(OrdersTable[[#This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 '!$D785,products!$A$1:$A$49,0),MATCH('orders '!I$1,products!$A$1:$G$1,0))</f>
        <v>Lib</v>
      </c>
      <c r="J785" t="str">
        <f>INDEX(products!$A$1:$G$49,MATCH('orders '!$D785,products!$A$1:$A$49,0),MATCH('orders '!J$1,products!$A$1:$G$1,0))</f>
        <v>M</v>
      </c>
      <c r="K785" s="6">
        <f>INDEX(products!$A$1:$G$49,MATCH('orders '!$D785,products!$A$1:$A$49,0),MATCH('orders '!K$1,products!$A$1:$G$1,0))</f>
        <v>0.5</v>
      </c>
      <c r="L785" s="6">
        <f>INDEX(products!$A$1:$G$49,MATCH('orders '!$D785,products!$A$1:$A$49,0),MATCH('orders '!L$1,products!$A$1:$G$1,0))</f>
        <v>8.73</v>
      </c>
      <c r="M785" s="6">
        <f t="shared" si="36"/>
        <v>43.650000000000006</v>
      </c>
      <c r="N785" t="str">
        <f t="shared" si="37"/>
        <v>Liberia</v>
      </c>
      <c r="O785" t="str">
        <f t="shared" si="38"/>
        <v>Medium</v>
      </c>
      <c r="P785" s="6" t="str">
        <f>_xlfn.XLOOKUP(OrdersTable[[#This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 '!$D786,products!$A$1:$A$49,0),MATCH('orders '!I$1,products!$A$1:$G$1,0))</f>
        <v>Lib</v>
      </c>
      <c r="J786" t="str">
        <f>INDEX(products!$A$1:$G$49,MATCH('orders '!$D786,products!$A$1:$A$49,0),MATCH('orders '!J$1,products!$A$1:$G$1,0))</f>
        <v>L</v>
      </c>
      <c r="K786" s="6">
        <f>INDEX(products!$A$1:$G$49,MATCH('orders '!$D786,products!$A$1:$A$49,0),MATCH('orders '!K$1,products!$A$1:$G$1,0))</f>
        <v>1</v>
      </c>
      <c r="L786" s="6">
        <f>INDEX(products!$A$1:$G$49,MATCH('orders '!$D786,products!$A$1:$A$49,0),MATCH('orders '!L$1,products!$A$1:$G$1,0))</f>
        <v>15.85</v>
      </c>
      <c r="M786" s="6">
        <f t="shared" si="36"/>
        <v>31.7</v>
      </c>
      <c r="N786" t="str">
        <f t="shared" si="37"/>
        <v>Liberia</v>
      </c>
      <c r="O786" t="str">
        <f t="shared" si="38"/>
        <v>Light</v>
      </c>
      <c r="P786" s="6" t="str">
        <f>_xlfn.XLOOKUP(OrdersTable[[#This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 '!$D787,products!$A$1:$A$49,0),MATCH('orders '!I$1,products!$A$1:$G$1,0))</f>
        <v>Ara</v>
      </c>
      <c r="J787" t="str">
        <f>INDEX(products!$A$1:$G$49,MATCH('orders '!$D787,products!$A$1:$A$49,0),MATCH('orders '!J$1,products!$A$1:$G$1,0))</f>
        <v>D</v>
      </c>
      <c r="K787" s="6">
        <f>INDEX(products!$A$1:$G$49,MATCH('orders '!$D787,products!$A$1:$A$49,0),MATCH('orders '!K$1,products!$A$1:$G$1,0))</f>
        <v>2.5</v>
      </c>
      <c r="L787" s="6">
        <f>INDEX(products!$A$1:$G$49,MATCH('orders '!$D787,products!$A$1:$A$49,0),MATCH('orders '!L$1,products!$A$1:$G$1,0))</f>
        <v>22.884999999999998</v>
      </c>
      <c r="M787" s="6">
        <f t="shared" si="36"/>
        <v>22.884999999999998</v>
      </c>
      <c r="N787" t="str">
        <f t="shared" si="37"/>
        <v>Arabica</v>
      </c>
      <c r="O787" t="str">
        <f t="shared" si="38"/>
        <v>Dark</v>
      </c>
      <c r="P787" s="6" t="str">
        <f>_xlfn.XLOOKUP(OrdersTable[[#This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 '!$D788,products!$A$1:$A$49,0),MATCH('orders '!I$1,products!$A$1:$G$1,0))</f>
        <v>Exc</v>
      </c>
      <c r="J788" t="str">
        <f>INDEX(products!$A$1:$G$49,MATCH('orders '!$D788,products!$A$1:$A$49,0),MATCH('orders '!J$1,products!$A$1:$G$1,0))</f>
        <v>D</v>
      </c>
      <c r="K788" s="6">
        <f>INDEX(products!$A$1:$G$49,MATCH('orders '!$D788,products!$A$1:$A$49,0),MATCH('orders '!K$1,products!$A$1:$G$1,0))</f>
        <v>2.5</v>
      </c>
      <c r="L788" s="6">
        <f>INDEX(products!$A$1:$G$49,MATCH('orders '!$D788,products!$A$1:$A$49,0),MATCH('orders '!L$1,products!$A$1:$G$1,0))</f>
        <v>27.945</v>
      </c>
      <c r="M788" s="6">
        <f t="shared" si="36"/>
        <v>27.945</v>
      </c>
      <c r="N788" t="str">
        <f t="shared" si="37"/>
        <v>Excelsa</v>
      </c>
      <c r="O788" t="str">
        <f t="shared" si="38"/>
        <v>Dark</v>
      </c>
      <c r="P788" s="6" t="str">
        <f>_xlfn.XLOOKUP(OrdersTable[[#This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 '!$D789,products!$A$1:$A$49,0),MATCH('orders '!I$1,products!$A$1:$G$1,0))</f>
        <v>Exc</v>
      </c>
      <c r="J789" t="str">
        <f>INDEX(products!$A$1:$G$49,MATCH('orders '!$D789,products!$A$1:$A$49,0),MATCH('orders '!J$1,products!$A$1:$G$1,0))</f>
        <v>M</v>
      </c>
      <c r="K789" s="6">
        <f>INDEX(products!$A$1:$G$49,MATCH('orders '!$D789,products!$A$1:$A$49,0),MATCH('orders '!K$1,products!$A$1:$G$1,0))</f>
        <v>1</v>
      </c>
      <c r="L789" s="6">
        <f>INDEX(products!$A$1:$G$49,MATCH('orders '!$D789,products!$A$1:$A$49,0),MATCH('orders '!L$1,products!$A$1:$G$1,0))</f>
        <v>13.75</v>
      </c>
      <c r="M789" s="6">
        <f t="shared" si="36"/>
        <v>82.5</v>
      </c>
      <c r="N789" t="str">
        <f t="shared" si="37"/>
        <v>Excelsa</v>
      </c>
      <c r="O789" t="str">
        <f t="shared" si="38"/>
        <v>Medium</v>
      </c>
      <c r="P789" s="6" t="str">
        <f>_xlfn.XLOOKUP(OrdersTable[[#This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 '!$D790,products!$A$1:$A$49,0),MATCH('orders '!I$1,products!$A$1:$G$1,0))</f>
        <v>Rob</v>
      </c>
      <c r="J790" t="str">
        <f>INDEX(products!$A$1:$G$49,MATCH('orders '!$D790,products!$A$1:$A$49,0),MATCH('orders '!J$1,products!$A$1:$G$1,0))</f>
        <v>M</v>
      </c>
      <c r="K790" s="6">
        <f>INDEX(products!$A$1:$G$49,MATCH('orders '!$D790,products!$A$1:$A$49,0),MATCH('orders '!K$1,products!$A$1:$G$1,0))</f>
        <v>2.5</v>
      </c>
      <c r="L790" s="6">
        <f>INDEX(products!$A$1:$G$49,MATCH('orders '!$D790,products!$A$1:$A$49,0),MATCH('orders '!L$1,products!$A$1:$G$1,0))</f>
        <v>22.884999999999998</v>
      </c>
      <c r="M790" s="6">
        <f t="shared" si="36"/>
        <v>45.769999999999996</v>
      </c>
      <c r="N790" t="str">
        <f t="shared" si="37"/>
        <v>Robusta</v>
      </c>
      <c r="O790" t="str">
        <f t="shared" si="38"/>
        <v>Medium</v>
      </c>
      <c r="P790" s="6" t="str">
        <f>_xlfn.XLOOKUP(OrdersTable[[#This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 '!$D791,products!$A$1:$A$49,0),MATCH('orders '!I$1,products!$A$1:$G$1,0))</f>
        <v>Ara</v>
      </c>
      <c r="J791" t="str">
        <f>INDEX(products!$A$1:$G$49,MATCH('orders '!$D791,products!$A$1:$A$49,0),MATCH('orders '!J$1,products!$A$1:$G$1,0))</f>
        <v>L</v>
      </c>
      <c r="K791" s="6">
        <f>INDEX(products!$A$1:$G$49,MATCH('orders '!$D791,products!$A$1:$A$49,0),MATCH('orders '!K$1,products!$A$1:$G$1,0))</f>
        <v>1</v>
      </c>
      <c r="L791" s="6">
        <f>INDEX(products!$A$1:$G$49,MATCH('orders '!$D791,products!$A$1:$A$49,0),MATCH('orders '!L$1,products!$A$1:$G$1,0))</f>
        <v>12.95</v>
      </c>
      <c r="M791" s="6">
        <f t="shared" si="36"/>
        <v>77.699999999999989</v>
      </c>
      <c r="N791" t="str">
        <f t="shared" si="37"/>
        <v>Arabica</v>
      </c>
      <c r="O791" t="str">
        <f t="shared" si="38"/>
        <v>Light</v>
      </c>
      <c r="P791" s="6" t="str">
        <f>_xlfn.XLOOKUP(OrdersTable[[#This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 '!$D792,products!$A$1:$A$49,0),MATCH('orders '!I$1,products!$A$1:$G$1,0))</f>
        <v>Ara</v>
      </c>
      <c r="J792" t="str">
        <f>INDEX(products!$A$1:$G$49,MATCH('orders '!$D792,products!$A$1:$A$49,0),MATCH('orders '!J$1,products!$A$1:$G$1,0))</f>
        <v>L</v>
      </c>
      <c r="K792" s="6">
        <f>INDEX(products!$A$1:$G$49,MATCH('orders '!$D792,products!$A$1:$A$49,0),MATCH('orders '!K$1,products!$A$1:$G$1,0))</f>
        <v>0.5</v>
      </c>
      <c r="L792" s="6">
        <f>INDEX(products!$A$1:$G$49,MATCH('orders '!$D792,products!$A$1:$A$49,0),MATCH('orders '!L$1,products!$A$1:$G$1,0))</f>
        <v>7.77</v>
      </c>
      <c r="M792" s="6">
        <f t="shared" si="36"/>
        <v>23.31</v>
      </c>
      <c r="N792" t="str">
        <f t="shared" si="37"/>
        <v>Arabica</v>
      </c>
      <c r="O792" t="str">
        <f t="shared" si="38"/>
        <v>Light</v>
      </c>
      <c r="P792" s="6" t="str">
        <f>_xlfn.XLOOKUP(OrdersTable[[#This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 '!$D793,products!$A$1:$A$49,0),MATCH('orders '!I$1,products!$A$1:$G$1,0))</f>
        <v>Lib</v>
      </c>
      <c r="J793" t="str">
        <f>INDEX(products!$A$1:$G$49,MATCH('orders '!$D793,products!$A$1:$A$49,0),MATCH('orders '!J$1,products!$A$1:$G$1,0))</f>
        <v>L</v>
      </c>
      <c r="K793" s="6">
        <f>INDEX(products!$A$1:$G$49,MATCH('orders '!$D793,products!$A$1:$A$49,0),MATCH('orders '!K$1,products!$A$1:$G$1,0))</f>
        <v>0.2</v>
      </c>
      <c r="L793" s="6">
        <f>INDEX(products!$A$1:$G$49,MATCH('orders '!$D793,products!$A$1:$A$49,0),MATCH('orders '!L$1,products!$A$1:$G$1,0))</f>
        <v>4.7549999999999999</v>
      </c>
      <c r="M793" s="6">
        <f t="shared" si="36"/>
        <v>23.774999999999999</v>
      </c>
      <c r="N793" t="str">
        <f t="shared" si="37"/>
        <v>Liberia</v>
      </c>
      <c r="O793" t="str">
        <f t="shared" si="38"/>
        <v>Light</v>
      </c>
      <c r="P793" s="6" t="str">
        <f>_xlfn.XLOOKUP(OrdersTable[[#This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 '!$D794,products!$A$1:$A$49,0),MATCH('orders '!I$1,products!$A$1:$G$1,0))</f>
        <v>Lib</v>
      </c>
      <c r="J794" t="str">
        <f>INDEX(products!$A$1:$G$49,MATCH('orders '!$D794,products!$A$1:$A$49,0),MATCH('orders '!J$1,products!$A$1:$G$1,0))</f>
        <v>M</v>
      </c>
      <c r="K794" s="6">
        <f>INDEX(products!$A$1:$G$49,MATCH('orders '!$D794,products!$A$1:$A$49,0),MATCH('orders '!K$1,products!$A$1:$G$1,0))</f>
        <v>0.5</v>
      </c>
      <c r="L794" s="6">
        <f>INDEX(products!$A$1:$G$49,MATCH('orders '!$D794,products!$A$1:$A$49,0),MATCH('orders '!L$1,products!$A$1:$G$1,0))</f>
        <v>8.73</v>
      </c>
      <c r="M794" s="6">
        <f t="shared" si="36"/>
        <v>52.38</v>
      </c>
      <c r="N794" t="str">
        <f t="shared" si="37"/>
        <v>Liberia</v>
      </c>
      <c r="O794" t="str">
        <f t="shared" si="38"/>
        <v>Medium</v>
      </c>
      <c r="P794" s="6" t="str">
        <f>_xlfn.XLOOKUP(OrdersTable[[#This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 '!$D795,products!$A$1:$A$49,0),MATCH('orders '!I$1,products!$A$1:$G$1,0))</f>
        <v>Rob</v>
      </c>
      <c r="J795" t="str">
        <f>INDEX(products!$A$1:$G$49,MATCH('orders '!$D795,products!$A$1:$A$49,0),MATCH('orders '!J$1,products!$A$1:$G$1,0))</f>
        <v>L</v>
      </c>
      <c r="K795" s="6">
        <f>INDEX(products!$A$1:$G$49,MATCH('orders '!$D795,products!$A$1:$A$49,0),MATCH('orders '!K$1,products!$A$1:$G$1,0))</f>
        <v>0.2</v>
      </c>
      <c r="L795" s="6">
        <f>INDEX(products!$A$1:$G$49,MATCH('orders '!$D795,products!$A$1:$A$49,0),MATCH('orders '!L$1,products!$A$1:$G$1,0))</f>
        <v>3.5849999999999995</v>
      </c>
      <c r="M795" s="6">
        <f t="shared" si="36"/>
        <v>17.924999999999997</v>
      </c>
      <c r="N795" t="str">
        <f t="shared" si="37"/>
        <v>Robusta</v>
      </c>
      <c r="O795" t="str">
        <f t="shared" si="38"/>
        <v>Light</v>
      </c>
      <c r="P795" s="6" t="str">
        <f>_xlfn.XLOOKUP(OrdersTable[[#This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 '!$D796,products!$A$1:$A$49,0),MATCH('orders '!I$1,products!$A$1:$G$1,0))</f>
        <v>Ara</v>
      </c>
      <c r="J796" t="str">
        <f>INDEX(products!$A$1:$G$49,MATCH('orders '!$D796,products!$A$1:$A$49,0),MATCH('orders '!J$1,products!$A$1:$G$1,0))</f>
        <v>L</v>
      </c>
      <c r="K796" s="6">
        <f>INDEX(products!$A$1:$G$49,MATCH('orders '!$D796,products!$A$1:$A$49,0),MATCH('orders '!K$1,products!$A$1:$G$1,0))</f>
        <v>2.5</v>
      </c>
      <c r="L796" s="6">
        <f>INDEX(products!$A$1:$G$49,MATCH('orders '!$D796,products!$A$1:$A$49,0),MATCH('orders '!L$1,products!$A$1:$G$1,0))</f>
        <v>29.784999999999997</v>
      </c>
      <c r="M796" s="6">
        <f t="shared" si="36"/>
        <v>148.92499999999998</v>
      </c>
      <c r="N796" t="str">
        <f t="shared" si="37"/>
        <v>Arabica</v>
      </c>
      <c r="O796" t="str">
        <f t="shared" si="38"/>
        <v>Light</v>
      </c>
      <c r="P796" s="6" t="str">
        <f>_xlfn.XLOOKUP(OrdersTable[[#This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 '!$D797,products!$A$1:$A$49,0),MATCH('orders '!I$1,products!$A$1:$G$1,0))</f>
        <v>Rob</v>
      </c>
      <c r="J797" t="str">
        <f>INDEX(products!$A$1:$G$49,MATCH('orders '!$D797,products!$A$1:$A$49,0),MATCH('orders '!J$1,products!$A$1:$G$1,0))</f>
        <v>L</v>
      </c>
      <c r="K797" s="6">
        <f>INDEX(products!$A$1:$G$49,MATCH('orders '!$D797,products!$A$1:$A$49,0),MATCH('orders '!K$1,products!$A$1:$G$1,0))</f>
        <v>0.5</v>
      </c>
      <c r="L797" s="6">
        <f>INDEX(products!$A$1:$G$49,MATCH('orders '!$D797,products!$A$1:$A$49,0),MATCH('orders '!L$1,products!$A$1:$G$1,0))</f>
        <v>7.169999999999999</v>
      </c>
      <c r="M797" s="6">
        <f t="shared" si="36"/>
        <v>28.679999999999996</v>
      </c>
      <c r="N797" t="str">
        <f t="shared" si="37"/>
        <v>Robusta</v>
      </c>
      <c r="O797" t="str">
        <f t="shared" si="38"/>
        <v>Light</v>
      </c>
      <c r="P797" s="6" t="str">
        <f>_xlfn.XLOOKUP(OrdersTable[[#This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 '!$D798,products!$A$1:$A$49,0),MATCH('orders '!I$1,products!$A$1:$G$1,0))</f>
        <v>Lib</v>
      </c>
      <c r="J798" t="str">
        <f>INDEX(products!$A$1:$G$49,MATCH('orders '!$D798,products!$A$1:$A$49,0),MATCH('orders '!J$1,products!$A$1:$G$1,0))</f>
        <v>L</v>
      </c>
      <c r="K798" s="6">
        <f>INDEX(products!$A$1:$G$49,MATCH('orders '!$D798,products!$A$1:$A$49,0),MATCH('orders '!K$1,products!$A$1:$G$1,0))</f>
        <v>0.5</v>
      </c>
      <c r="L798" s="6">
        <f>INDEX(products!$A$1:$G$49,MATCH('orders '!$D798,products!$A$1:$A$49,0),MATCH('orders '!L$1,products!$A$1:$G$1,0))</f>
        <v>9.51</v>
      </c>
      <c r="M798" s="6">
        <f t="shared" si="36"/>
        <v>9.51</v>
      </c>
      <c r="N798" t="str">
        <f t="shared" si="37"/>
        <v>Liberia</v>
      </c>
      <c r="O798" t="str">
        <f t="shared" si="38"/>
        <v>Light</v>
      </c>
      <c r="P798" s="6" t="str">
        <f>_xlfn.XLOOKUP(OrdersTable[[#This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 '!$D799,products!$A$1:$A$49,0),MATCH('orders '!I$1,products!$A$1:$G$1,0))</f>
        <v>Ara</v>
      </c>
      <c r="J799" t="str">
        <f>INDEX(products!$A$1:$G$49,MATCH('orders '!$D799,products!$A$1:$A$49,0),MATCH('orders '!J$1,products!$A$1:$G$1,0))</f>
        <v>L</v>
      </c>
      <c r="K799" s="6">
        <f>INDEX(products!$A$1:$G$49,MATCH('orders '!$D799,products!$A$1:$A$49,0),MATCH('orders '!K$1,products!$A$1:$G$1,0))</f>
        <v>0.5</v>
      </c>
      <c r="L799" s="6">
        <f>INDEX(products!$A$1:$G$49,MATCH('orders '!$D799,products!$A$1:$A$49,0),MATCH('orders '!L$1,products!$A$1:$G$1,0))</f>
        <v>7.77</v>
      </c>
      <c r="M799" s="6">
        <f t="shared" si="36"/>
        <v>31.08</v>
      </c>
      <c r="N799" t="str">
        <f t="shared" si="37"/>
        <v>Arabica</v>
      </c>
      <c r="O799" t="str">
        <f t="shared" si="38"/>
        <v>Light</v>
      </c>
      <c r="P799" s="6" t="str">
        <f>_xlfn.XLOOKUP(OrdersTable[[#This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 '!$D800,products!$A$1:$A$49,0),MATCH('orders '!I$1,products!$A$1:$G$1,0))</f>
        <v>Rob</v>
      </c>
      <c r="J800" t="str">
        <f>INDEX(products!$A$1:$G$49,MATCH('orders '!$D800,products!$A$1:$A$49,0),MATCH('orders '!J$1,products!$A$1:$G$1,0))</f>
        <v>D</v>
      </c>
      <c r="K800" s="6">
        <f>INDEX(products!$A$1:$G$49,MATCH('orders '!$D800,products!$A$1:$A$49,0),MATCH('orders '!K$1,products!$A$1:$G$1,0))</f>
        <v>0.2</v>
      </c>
      <c r="L800" s="6">
        <f>INDEX(products!$A$1:$G$49,MATCH('orders '!$D800,products!$A$1:$A$49,0),MATCH('orders '!L$1,products!$A$1:$G$1,0))</f>
        <v>2.6849999999999996</v>
      </c>
      <c r="M800" s="6">
        <f t="shared" si="36"/>
        <v>8.0549999999999997</v>
      </c>
      <c r="N800" t="str">
        <f t="shared" si="37"/>
        <v>Robusta</v>
      </c>
      <c r="O800" t="str">
        <f t="shared" si="38"/>
        <v>Dark</v>
      </c>
      <c r="P800" s="6" t="str">
        <f>_xlfn.XLOOKUP(OrdersTable[[#This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 '!$D801,products!$A$1:$A$49,0),MATCH('orders '!I$1,products!$A$1:$G$1,0))</f>
        <v>Exc</v>
      </c>
      <c r="J801" t="str">
        <f>INDEX(products!$A$1:$G$49,MATCH('orders '!$D801,products!$A$1:$A$49,0),MATCH('orders '!J$1,products!$A$1:$G$1,0))</f>
        <v>D</v>
      </c>
      <c r="K801" s="6">
        <f>INDEX(products!$A$1:$G$49,MATCH('orders '!$D801,products!$A$1:$A$49,0),MATCH('orders '!K$1,products!$A$1:$G$1,0))</f>
        <v>1</v>
      </c>
      <c r="L801" s="6">
        <f>INDEX(products!$A$1:$G$49,MATCH('orders '!$D801,products!$A$1:$A$49,0),MATCH('orders '!L$1,products!$A$1:$G$1,0))</f>
        <v>12.15</v>
      </c>
      <c r="M801" s="6">
        <f t="shared" si="36"/>
        <v>36.450000000000003</v>
      </c>
      <c r="N801" t="str">
        <f t="shared" si="37"/>
        <v>Excelsa</v>
      </c>
      <c r="O801" t="str">
        <f t="shared" si="38"/>
        <v>Dark</v>
      </c>
      <c r="P801" s="6" t="str">
        <f>_xlfn.XLOOKUP(OrdersTable[[#This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 '!$D802,products!$A$1:$A$49,0),MATCH('orders '!I$1,products!$A$1:$G$1,0))</f>
        <v>Rob</v>
      </c>
      <c r="J802" t="str">
        <f>INDEX(products!$A$1:$G$49,MATCH('orders '!$D802,products!$A$1:$A$49,0),MATCH('orders '!J$1,products!$A$1:$G$1,0))</f>
        <v>D</v>
      </c>
      <c r="K802" s="6">
        <f>INDEX(products!$A$1:$G$49,MATCH('orders '!$D802,products!$A$1:$A$49,0),MATCH('orders '!K$1,products!$A$1:$G$1,0))</f>
        <v>0.2</v>
      </c>
      <c r="L802" s="6">
        <f>INDEX(products!$A$1:$G$49,MATCH('orders '!$D802,products!$A$1:$A$49,0),MATCH('orders '!L$1,products!$A$1:$G$1,0))</f>
        <v>2.6849999999999996</v>
      </c>
      <c r="M802" s="6">
        <f t="shared" si="36"/>
        <v>16.11</v>
      </c>
      <c r="N802" t="str">
        <f t="shared" si="37"/>
        <v>Robusta</v>
      </c>
      <c r="O802" t="str">
        <f t="shared" si="38"/>
        <v>Dark</v>
      </c>
      <c r="P802" s="6" t="str">
        <f>_xlfn.XLOOKUP(OrdersTable[[#This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 '!$D803,products!$A$1:$A$49,0),MATCH('orders '!I$1,products!$A$1:$G$1,0))</f>
        <v>Rob</v>
      </c>
      <c r="J803" t="str">
        <f>INDEX(products!$A$1:$G$49,MATCH('orders '!$D803,products!$A$1:$A$49,0),MATCH('orders '!J$1,products!$A$1:$G$1,0))</f>
        <v>D</v>
      </c>
      <c r="K803" s="6">
        <f>INDEX(products!$A$1:$G$49,MATCH('orders '!$D803,products!$A$1:$A$49,0),MATCH('orders '!K$1,products!$A$1:$G$1,0))</f>
        <v>2.5</v>
      </c>
      <c r="L803" s="6">
        <f>INDEX(products!$A$1:$G$49,MATCH('orders '!$D803,products!$A$1:$A$49,0),MATCH('orders '!L$1,products!$A$1:$G$1,0))</f>
        <v>20.584999999999997</v>
      </c>
      <c r="M803" s="6">
        <f t="shared" si="36"/>
        <v>41.169999999999995</v>
      </c>
      <c r="N803" t="str">
        <f t="shared" si="37"/>
        <v>Robusta</v>
      </c>
      <c r="O803" t="str">
        <f t="shared" si="38"/>
        <v>Dark</v>
      </c>
      <c r="P803" s="6" t="str">
        <f>_xlfn.XLOOKUP(OrdersTable[[#This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 '!$D804,products!$A$1:$A$49,0),MATCH('orders '!I$1,products!$A$1:$G$1,0))</f>
        <v>Rob</v>
      </c>
      <c r="J804" t="str">
        <f>INDEX(products!$A$1:$G$49,MATCH('orders '!$D804,products!$A$1:$A$49,0),MATCH('orders '!J$1,products!$A$1:$G$1,0))</f>
        <v>D</v>
      </c>
      <c r="K804" s="6">
        <f>INDEX(products!$A$1:$G$49,MATCH('orders '!$D804,products!$A$1:$A$49,0),MATCH('orders '!K$1,products!$A$1:$G$1,0))</f>
        <v>0.2</v>
      </c>
      <c r="L804" s="6">
        <f>INDEX(products!$A$1:$G$49,MATCH('orders '!$D804,products!$A$1:$A$49,0),MATCH('orders '!L$1,products!$A$1:$G$1,0))</f>
        <v>2.6849999999999996</v>
      </c>
      <c r="M804" s="6">
        <f t="shared" si="36"/>
        <v>10.739999999999998</v>
      </c>
      <c r="N804" t="str">
        <f t="shared" si="37"/>
        <v>Robusta</v>
      </c>
      <c r="O804" t="str">
        <f t="shared" si="38"/>
        <v>Dark</v>
      </c>
      <c r="P804" s="6" t="str">
        <f>_xlfn.XLOOKUP(OrdersTable[[#This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 '!$D805,products!$A$1:$A$49,0),MATCH('orders '!I$1,products!$A$1:$G$1,0))</f>
        <v>Exc</v>
      </c>
      <c r="J805" t="str">
        <f>INDEX(products!$A$1:$G$49,MATCH('orders '!$D805,products!$A$1:$A$49,0),MATCH('orders '!J$1,products!$A$1:$G$1,0))</f>
        <v>M</v>
      </c>
      <c r="K805" s="6">
        <f>INDEX(products!$A$1:$G$49,MATCH('orders '!$D805,products!$A$1:$A$49,0),MATCH('orders '!K$1,products!$A$1:$G$1,0))</f>
        <v>2.5</v>
      </c>
      <c r="L805" s="6">
        <f>INDEX(products!$A$1:$G$49,MATCH('orders '!$D805,products!$A$1:$A$49,0),MATCH('orders '!L$1,products!$A$1:$G$1,0))</f>
        <v>31.624999999999996</v>
      </c>
      <c r="M805" s="6">
        <f t="shared" si="36"/>
        <v>126.49999999999999</v>
      </c>
      <c r="N805" t="str">
        <f t="shared" si="37"/>
        <v>Excelsa</v>
      </c>
      <c r="O805" t="str">
        <f t="shared" si="38"/>
        <v>Medium</v>
      </c>
      <c r="P805" s="6" t="str">
        <f>_xlfn.XLOOKUP(OrdersTable[[#This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 '!$D806,products!$A$1:$A$49,0),MATCH('orders '!I$1,products!$A$1:$G$1,0))</f>
        <v>Rob</v>
      </c>
      <c r="J806" t="str">
        <f>INDEX(products!$A$1:$G$49,MATCH('orders '!$D806,products!$A$1:$A$49,0),MATCH('orders '!J$1,products!$A$1:$G$1,0))</f>
        <v>L</v>
      </c>
      <c r="K806" s="6">
        <f>INDEX(products!$A$1:$G$49,MATCH('orders '!$D806,products!$A$1:$A$49,0),MATCH('orders '!K$1,products!$A$1:$G$1,0))</f>
        <v>1</v>
      </c>
      <c r="L806" s="6">
        <f>INDEX(products!$A$1:$G$49,MATCH('orders '!$D806,products!$A$1:$A$49,0),MATCH('orders '!L$1,products!$A$1:$G$1,0))</f>
        <v>11.95</v>
      </c>
      <c r="M806" s="6">
        <f t="shared" si="36"/>
        <v>23.9</v>
      </c>
      <c r="N806" t="str">
        <f t="shared" si="37"/>
        <v>Robusta</v>
      </c>
      <c r="O806" t="str">
        <f t="shared" si="38"/>
        <v>Light</v>
      </c>
      <c r="P806" s="6" t="str">
        <f>_xlfn.XLOOKUP(OrdersTable[[#This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 '!$D807,products!$A$1:$A$49,0),MATCH('orders '!I$1,products!$A$1:$G$1,0))</f>
        <v>Rob</v>
      </c>
      <c r="J807" t="str">
        <f>INDEX(products!$A$1:$G$49,MATCH('orders '!$D807,products!$A$1:$A$49,0),MATCH('orders '!J$1,products!$A$1:$G$1,0))</f>
        <v>M</v>
      </c>
      <c r="K807" s="6">
        <f>INDEX(products!$A$1:$G$49,MATCH('orders '!$D807,products!$A$1:$A$49,0),MATCH('orders '!K$1,products!$A$1:$G$1,0))</f>
        <v>0.5</v>
      </c>
      <c r="L807" s="6">
        <f>INDEX(products!$A$1:$G$49,MATCH('orders '!$D807,products!$A$1:$A$49,0),MATCH('orders '!L$1,products!$A$1:$G$1,0))</f>
        <v>5.97</v>
      </c>
      <c r="M807" s="6">
        <f t="shared" si="36"/>
        <v>5.97</v>
      </c>
      <c r="N807" t="str">
        <f t="shared" si="37"/>
        <v>Robusta</v>
      </c>
      <c r="O807" t="str">
        <f t="shared" si="38"/>
        <v>Medium</v>
      </c>
      <c r="P807" s="6" t="str">
        <f>_xlfn.XLOOKUP(OrdersTable[[#This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 '!$D808,products!$A$1:$A$49,0),MATCH('orders '!I$1,products!$A$1:$G$1,0))</f>
        <v>Lib</v>
      </c>
      <c r="J808" t="str">
        <f>INDEX(products!$A$1:$G$49,MATCH('orders '!$D808,products!$A$1:$A$49,0),MATCH('orders '!J$1,products!$A$1:$G$1,0))</f>
        <v>D</v>
      </c>
      <c r="K808" s="6">
        <f>INDEX(products!$A$1:$G$49,MATCH('orders '!$D808,products!$A$1:$A$49,0),MATCH('orders '!K$1,products!$A$1:$G$1,0))</f>
        <v>0.2</v>
      </c>
      <c r="L808" s="6">
        <f>INDEX(products!$A$1:$G$49,MATCH('orders '!$D808,products!$A$1:$A$49,0),MATCH('orders '!L$1,products!$A$1:$G$1,0))</f>
        <v>3.8849999999999998</v>
      </c>
      <c r="M808" s="6">
        <f t="shared" si="36"/>
        <v>7.77</v>
      </c>
      <c r="N808" t="str">
        <f t="shared" si="37"/>
        <v>Liberia</v>
      </c>
      <c r="O808" t="str">
        <f t="shared" si="38"/>
        <v>Dark</v>
      </c>
      <c r="P808" s="6" t="str">
        <f>_xlfn.XLOOKUP(OrdersTable[[#This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 '!$D809,products!$A$1:$A$49,0),MATCH('orders '!I$1,products!$A$1:$G$1,0))</f>
        <v>Lib</v>
      </c>
      <c r="J809" t="str">
        <f>INDEX(products!$A$1:$G$49,MATCH('orders '!$D809,products!$A$1:$A$49,0),MATCH('orders '!J$1,products!$A$1:$G$1,0))</f>
        <v>D</v>
      </c>
      <c r="K809" s="6">
        <f>INDEX(products!$A$1:$G$49,MATCH('orders '!$D809,products!$A$1:$A$49,0),MATCH('orders '!K$1,products!$A$1:$G$1,0))</f>
        <v>0.5</v>
      </c>
      <c r="L809" s="6">
        <f>INDEX(products!$A$1:$G$49,MATCH('orders '!$D809,products!$A$1:$A$49,0),MATCH('orders '!L$1,products!$A$1:$G$1,0))</f>
        <v>7.77</v>
      </c>
      <c r="M809" s="6">
        <f t="shared" si="36"/>
        <v>23.31</v>
      </c>
      <c r="N809" t="str">
        <f t="shared" si="37"/>
        <v>Liberia</v>
      </c>
      <c r="O809" t="str">
        <f t="shared" si="38"/>
        <v>Dark</v>
      </c>
      <c r="P809" s="6" t="str">
        <f>_xlfn.XLOOKUP(OrdersTable[[#This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 '!$D810,products!$A$1:$A$49,0),MATCH('orders '!I$1,products!$A$1:$G$1,0))</f>
        <v>Rob</v>
      </c>
      <c r="J810" t="str">
        <f>INDEX(products!$A$1:$G$49,MATCH('orders '!$D810,products!$A$1:$A$49,0),MATCH('orders '!J$1,products!$A$1:$G$1,0))</f>
        <v>L</v>
      </c>
      <c r="K810" s="6">
        <f>INDEX(products!$A$1:$G$49,MATCH('orders '!$D810,products!$A$1:$A$49,0),MATCH('orders '!K$1,products!$A$1:$G$1,0))</f>
        <v>2.5</v>
      </c>
      <c r="L810" s="6">
        <f>INDEX(products!$A$1:$G$49,MATCH('orders '!$D810,products!$A$1:$A$49,0),MATCH('orders '!L$1,products!$A$1:$G$1,0))</f>
        <v>27.484999999999996</v>
      </c>
      <c r="M810" s="6">
        <f t="shared" si="36"/>
        <v>137.42499999999998</v>
      </c>
      <c r="N810" t="str">
        <f t="shared" si="37"/>
        <v>Robusta</v>
      </c>
      <c r="O810" t="str">
        <f t="shared" si="38"/>
        <v>Light</v>
      </c>
      <c r="P810" s="6" t="str">
        <f>_xlfn.XLOOKUP(OrdersTable[[#This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 '!$D811,products!$A$1:$A$49,0),MATCH('orders '!I$1,products!$A$1:$G$1,0))</f>
        <v>Rob</v>
      </c>
      <c r="J811" t="str">
        <f>INDEX(products!$A$1:$G$49,MATCH('orders '!$D811,products!$A$1:$A$49,0),MATCH('orders '!J$1,products!$A$1:$G$1,0))</f>
        <v>D</v>
      </c>
      <c r="K811" s="6">
        <f>INDEX(products!$A$1:$G$49,MATCH('orders '!$D811,products!$A$1:$A$49,0),MATCH('orders '!K$1,products!$A$1:$G$1,0))</f>
        <v>0.2</v>
      </c>
      <c r="L811" s="6">
        <f>INDEX(products!$A$1:$G$49,MATCH('orders '!$D811,products!$A$1:$A$49,0),MATCH('orders '!L$1,products!$A$1:$G$1,0))</f>
        <v>2.6849999999999996</v>
      </c>
      <c r="M811" s="6">
        <f t="shared" si="36"/>
        <v>8.0549999999999997</v>
      </c>
      <c r="N811" t="str">
        <f t="shared" si="37"/>
        <v>Robusta</v>
      </c>
      <c r="O811" t="str">
        <f t="shared" si="38"/>
        <v>Dark</v>
      </c>
      <c r="P811" s="6" t="str">
        <f>_xlfn.XLOOKUP(OrdersTable[[#This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 '!$D812,products!$A$1:$A$49,0),MATCH('orders '!I$1,products!$A$1:$G$1,0))</f>
        <v>Lib</v>
      </c>
      <c r="J812" t="str">
        <f>INDEX(products!$A$1:$G$49,MATCH('orders '!$D812,products!$A$1:$A$49,0),MATCH('orders '!J$1,products!$A$1:$G$1,0))</f>
        <v>L</v>
      </c>
      <c r="K812" s="6">
        <f>INDEX(products!$A$1:$G$49,MATCH('orders '!$D812,products!$A$1:$A$49,0),MATCH('orders '!K$1,products!$A$1:$G$1,0))</f>
        <v>0.5</v>
      </c>
      <c r="L812" s="6">
        <f>INDEX(products!$A$1:$G$49,MATCH('orders '!$D812,products!$A$1:$A$49,0),MATCH('orders '!L$1,products!$A$1:$G$1,0))</f>
        <v>9.51</v>
      </c>
      <c r="M812" s="6">
        <f t="shared" si="36"/>
        <v>28.53</v>
      </c>
      <c r="N812" t="str">
        <f t="shared" si="37"/>
        <v>Liberia</v>
      </c>
      <c r="O812" t="str">
        <f t="shared" si="38"/>
        <v>Light</v>
      </c>
      <c r="P812" s="6" t="str">
        <f>_xlfn.XLOOKUP(OrdersTable[[#This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 '!$D813,products!$A$1:$A$49,0),MATCH('orders '!I$1,products!$A$1:$G$1,0))</f>
        <v>Ara</v>
      </c>
      <c r="J813" t="str">
        <f>INDEX(products!$A$1:$G$49,MATCH('orders '!$D813,products!$A$1:$A$49,0),MATCH('orders '!J$1,products!$A$1:$G$1,0))</f>
        <v>M</v>
      </c>
      <c r="K813" s="6">
        <f>INDEX(products!$A$1:$G$49,MATCH('orders '!$D813,products!$A$1:$A$49,0),MATCH('orders '!K$1,products!$A$1:$G$1,0))</f>
        <v>1</v>
      </c>
      <c r="L813" s="6">
        <f>INDEX(products!$A$1:$G$49,MATCH('orders '!$D813,products!$A$1:$A$49,0),MATCH('orders '!L$1,products!$A$1:$G$1,0))</f>
        <v>11.25</v>
      </c>
      <c r="M813" s="6">
        <f t="shared" si="36"/>
        <v>67.5</v>
      </c>
      <c r="N813" t="str">
        <f t="shared" si="37"/>
        <v>Arabica</v>
      </c>
      <c r="O813" t="str">
        <f t="shared" si="38"/>
        <v>Medium</v>
      </c>
      <c r="P813" s="6" t="str">
        <f>_xlfn.XLOOKUP(OrdersTable[[#This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 '!$D814,products!$A$1:$A$49,0),MATCH('orders '!I$1,products!$A$1:$G$1,0))</f>
        <v>Lib</v>
      </c>
      <c r="J814" t="str">
        <f>INDEX(products!$A$1:$G$49,MATCH('orders '!$D814,products!$A$1:$A$49,0),MATCH('orders '!J$1,products!$A$1:$G$1,0))</f>
        <v>D</v>
      </c>
      <c r="K814" s="6">
        <f>INDEX(products!$A$1:$G$49,MATCH('orders '!$D814,products!$A$1:$A$49,0),MATCH('orders '!K$1,products!$A$1:$G$1,0))</f>
        <v>2.5</v>
      </c>
      <c r="L814" s="6">
        <f>INDEX(products!$A$1:$G$49,MATCH('orders '!$D814,products!$A$1:$A$49,0),MATCH('orders '!L$1,products!$A$1:$G$1,0))</f>
        <v>29.784999999999997</v>
      </c>
      <c r="M814" s="6">
        <f t="shared" si="36"/>
        <v>178.70999999999998</v>
      </c>
      <c r="N814" t="str">
        <f t="shared" si="37"/>
        <v>Liberia</v>
      </c>
      <c r="O814" t="str">
        <f t="shared" si="38"/>
        <v>Dark</v>
      </c>
      <c r="P814" s="6" t="str">
        <f>_xlfn.XLOOKUP(OrdersTable[[#This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 '!$D815,products!$A$1:$A$49,0),MATCH('orders '!I$1,products!$A$1:$G$1,0))</f>
        <v>Exc</v>
      </c>
      <c r="J815" t="str">
        <f>INDEX(products!$A$1:$G$49,MATCH('orders '!$D815,products!$A$1:$A$49,0),MATCH('orders '!J$1,products!$A$1:$G$1,0))</f>
        <v>M</v>
      </c>
      <c r="K815" s="6">
        <f>INDEX(products!$A$1:$G$49,MATCH('orders '!$D815,products!$A$1:$A$49,0),MATCH('orders '!K$1,products!$A$1:$G$1,0))</f>
        <v>2.5</v>
      </c>
      <c r="L815" s="6">
        <f>INDEX(products!$A$1:$G$49,MATCH('orders '!$D815,products!$A$1:$A$49,0),MATCH('orders '!L$1,products!$A$1:$G$1,0))</f>
        <v>31.624999999999996</v>
      </c>
      <c r="M815" s="6">
        <f t="shared" si="36"/>
        <v>31.624999999999996</v>
      </c>
      <c r="N815" t="str">
        <f t="shared" si="37"/>
        <v>Excelsa</v>
      </c>
      <c r="O815" t="str">
        <f t="shared" si="38"/>
        <v>Medium</v>
      </c>
      <c r="P815" s="6" t="str">
        <f>_xlfn.XLOOKUP(OrdersTable[[#This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 '!$D816,products!$A$1:$A$49,0),MATCH('orders '!I$1,products!$A$1:$G$1,0))</f>
        <v>Exc</v>
      </c>
      <c r="J816" t="str">
        <f>INDEX(products!$A$1:$G$49,MATCH('orders '!$D816,products!$A$1:$A$49,0),MATCH('orders '!J$1,products!$A$1:$G$1,0))</f>
        <v>L</v>
      </c>
      <c r="K816" s="6">
        <f>INDEX(products!$A$1:$G$49,MATCH('orders '!$D816,products!$A$1:$A$49,0),MATCH('orders '!K$1,products!$A$1:$G$1,0))</f>
        <v>0.2</v>
      </c>
      <c r="L816" s="6">
        <f>INDEX(products!$A$1:$G$49,MATCH('orders '!$D816,products!$A$1:$A$49,0),MATCH('orders '!L$1,products!$A$1:$G$1,0))</f>
        <v>4.4550000000000001</v>
      </c>
      <c r="M816" s="6">
        <f t="shared" si="36"/>
        <v>8.91</v>
      </c>
      <c r="N816" t="str">
        <f t="shared" si="37"/>
        <v>Excelsa</v>
      </c>
      <c r="O816" t="str">
        <f t="shared" si="38"/>
        <v>Light</v>
      </c>
      <c r="P816" s="6" t="str">
        <f>_xlfn.XLOOKUP(OrdersTable[[#This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 '!$D817,products!$A$1:$A$49,0),MATCH('orders '!I$1,products!$A$1:$G$1,0))</f>
        <v>Rob</v>
      </c>
      <c r="J817" t="str">
        <f>INDEX(products!$A$1:$G$49,MATCH('orders '!$D817,products!$A$1:$A$49,0),MATCH('orders '!J$1,products!$A$1:$G$1,0))</f>
        <v>M</v>
      </c>
      <c r="K817" s="6">
        <f>INDEX(products!$A$1:$G$49,MATCH('orders '!$D817,products!$A$1:$A$49,0),MATCH('orders '!K$1,products!$A$1:$G$1,0))</f>
        <v>0.5</v>
      </c>
      <c r="L817" s="6">
        <f>INDEX(products!$A$1:$G$49,MATCH('orders '!$D817,products!$A$1:$A$49,0),MATCH('orders '!L$1,products!$A$1:$G$1,0))</f>
        <v>5.97</v>
      </c>
      <c r="M817" s="6">
        <f t="shared" si="36"/>
        <v>35.82</v>
      </c>
      <c r="N817" t="str">
        <f t="shared" si="37"/>
        <v>Robusta</v>
      </c>
      <c r="O817" t="str">
        <f t="shared" si="38"/>
        <v>Medium</v>
      </c>
      <c r="P817" s="6" t="str">
        <f>_xlfn.XLOOKUP(OrdersTable[[#This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 '!$D818,products!$A$1:$A$49,0),MATCH('orders '!I$1,products!$A$1:$G$1,0))</f>
        <v>Lib</v>
      </c>
      <c r="J818" t="str">
        <f>INDEX(products!$A$1:$G$49,MATCH('orders '!$D818,products!$A$1:$A$49,0),MATCH('orders '!J$1,products!$A$1:$G$1,0))</f>
        <v>L</v>
      </c>
      <c r="K818" s="6">
        <f>INDEX(products!$A$1:$G$49,MATCH('orders '!$D818,products!$A$1:$A$49,0),MATCH('orders '!K$1,products!$A$1:$G$1,0))</f>
        <v>0.5</v>
      </c>
      <c r="L818" s="6">
        <f>INDEX(products!$A$1:$G$49,MATCH('orders '!$D818,products!$A$1:$A$49,0),MATCH('orders '!L$1,products!$A$1:$G$1,0))</f>
        <v>9.51</v>
      </c>
      <c r="M818" s="6">
        <f t="shared" si="36"/>
        <v>38.04</v>
      </c>
      <c r="N818" t="str">
        <f t="shared" si="37"/>
        <v>Liberia</v>
      </c>
      <c r="O818" t="str">
        <f t="shared" si="38"/>
        <v>Light</v>
      </c>
      <c r="P818" s="6" t="str">
        <f>_xlfn.XLOOKUP(OrdersTable[[#This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 '!$D819,products!$A$1:$A$49,0),MATCH('orders '!I$1,products!$A$1:$G$1,0))</f>
        <v>Lib</v>
      </c>
      <c r="J819" t="str">
        <f>INDEX(products!$A$1:$G$49,MATCH('orders '!$D819,products!$A$1:$A$49,0),MATCH('orders '!J$1,products!$A$1:$G$1,0))</f>
        <v>D</v>
      </c>
      <c r="K819" s="6">
        <f>INDEX(products!$A$1:$G$49,MATCH('orders '!$D819,products!$A$1:$A$49,0),MATCH('orders '!K$1,products!$A$1:$G$1,0))</f>
        <v>0.5</v>
      </c>
      <c r="L819" s="6">
        <f>INDEX(products!$A$1:$G$49,MATCH('orders '!$D819,products!$A$1:$A$49,0),MATCH('orders '!L$1,products!$A$1:$G$1,0))</f>
        <v>7.77</v>
      </c>
      <c r="M819" s="6">
        <f t="shared" si="36"/>
        <v>15.54</v>
      </c>
      <c r="N819" t="str">
        <f t="shared" si="37"/>
        <v>Liberia</v>
      </c>
      <c r="O819" t="str">
        <f t="shared" si="38"/>
        <v>Dark</v>
      </c>
      <c r="P819" s="6" t="str">
        <f>_xlfn.XLOOKUP(OrdersTable[[#This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 '!$D820,products!$A$1:$A$49,0),MATCH('orders '!I$1,products!$A$1:$G$1,0))</f>
        <v>Lib</v>
      </c>
      <c r="J820" t="str">
        <f>INDEX(products!$A$1:$G$49,MATCH('orders '!$D820,products!$A$1:$A$49,0),MATCH('orders '!J$1,products!$A$1:$G$1,0))</f>
        <v>L</v>
      </c>
      <c r="K820" s="6">
        <f>INDEX(products!$A$1:$G$49,MATCH('orders '!$D820,products!$A$1:$A$49,0),MATCH('orders '!K$1,products!$A$1:$G$1,0))</f>
        <v>1</v>
      </c>
      <c r="L820" s="6">
        <f>INDEX(products!$A$1:$G$49,MATCH('orders '!$D820,products!$A$1:$A$49,0),MATCH('orders '!L$1,products!$A$1:$G$1,0))</f>
        <v>15.85</v>
      </c>
      <c r="M820" s="6">
        <f t="shared" si="36"/>
        <v>79.25</v>
      </c>
      <c r="N820" t="str">
        <f t="shared" si="37"/>
        <v>Liberia</v>
      </c>
      <c r="O820" t="str">
        <f t="shared" si="38"/>
        <v>Light</v>
      </c>
      <c r="P820" s="6" t="str">
        <f>_xlfn.XLOOKUP(OrdersTable[[#This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 '!$D821,products!$A$1:$A$49,0),MATCH('orders '!I$1,products!$A$1:$G$1,0))</f>
        <v>Lib</v>
      </c>
      <c r="J821" t="str">
        <f>INDEX(products!$A$1:$G$49,MATCH('orders '!$D821,products!$A$1:$A$49,0),MATCH('orders '!J$1,products!$A$1:$G$1,0))</f>
        <v>L</v>
      </c>
      <c r="K821" s="6">
        <f>INDEX(products!$A$1:$G$49,MATCH('orders '!$D821,products!$A$1:$A$49,0),MATCH('orders '!K$1,products!$A$1:$G$1,0))</f>
        <v>0.2</v>
      </c>
      <c r="L821" s="6">
        <f>INDEX(products!$A$1:$G$49,MATCH('orders '!$D821,products!$A$1:$A$49,0),MATCH('orders '!L$1,products!$A$1:$G$1,0))</f>
        <v>4.7549999999999999</v>
      </c>
      <c r="M821" s="6">
        <f t="shared" si="36"/>
        <v>4.7549999999999999</v>
      </c>
      <c r="N821" t="str">
        <f t="shared" si="37"/>
        <v>Liberia</v>
      </c>
      <c r="O821" t="str">
        <f t="shared" si="38"/>
        <v>Light</v>
      </c>
      <c r="P821" s="6" t="str">
        <f>_xlfn.XLOOKUP(OrdersTable[[#This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 '!$D822,products!$A$1:$A$49,0),MATCH('orders '!I$1,products!$A$1:$G$1,0))</f>
        <v>Exc</v>
      </c>
      <c r="J822" t="str">
        <f>INDEX(products!$A$1:$G$49,MATCH('orders '!$D822,products!$A$1:$A$49,0),MATCH('orders '!J$1,products!$A$1:$G$1,0))</f>
        <v>M</v>
      </c>
      <c r="K822" s="6">
        <f>INDEX(products!$A$1:$G$49,MATCH('orders '!$D822,products!$A$1:$A$49,0),MATCH('orders '!K$1,products!$A$1:$G$1,0))</f>
        <v>1</v>
      </c>
      <c r="L822" s="6">
        <f>INDEX(products!$A$1:$G$49,MATCH('orders '!$D822,products!$A$1:$A$49,0),MATCH('orders '!L$1,products!$A$1:$G$1,0))</f>
        <v>13.75</v>
      </c>
      <c r="M822" s="6">
        <f t="shared" si="36"/>
        <v>55</v>
      </c>
      <c r="N822" t="str">
        <f t="shared" si="37"/>
        <v>Excelsa</v>
      </c>
      <c r="O822" t="str">
        <f t="shared" si="38"/>
        <v>Medium</v>
      </c>
      <c r="P822" s="6" t="str">
        <f>_xlfn.XLOOKUP(OrdersTable[[#This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 '!$D823,products!$A$1:$A$49,0),MATCH('orders '!I$1,products!$A$1:$G$1,0))</f>
        <v>Rob</v>
      </c>
      <c r="J823" t="str">
        <f>INDEX(products!$A$1:$G$49,MATCH('orders '!$D823,products!$A$1:$A$49,0),MATCH('orders '!J$1,products!$A$1:$G$1,0))</f>
        <v>D</v>
      </c>
      <c r="K823" s="6">
        <f>INDEX(products!$A$1:$G$49,MATCH('orders '!$D823,products!$A$1:$A$49,0),MATCH('orders '!K$1,products!$A$1:$G$1,0))</f>
        <v>0.5</v>
      </c>
      <c r="L823" s="6">
        <f>INDEX(products!$A$1:$G$49,MATCH('orders '!$D823,products!$A$1:$A$49,0),MATCH('orders '!L$1,products!$A$1:$G$1,0))</f>
        <v>5.3699999999999992</v>
      </c>
      <c r="M823" s="6">
        <f t="shared" si="36"/>
        <v>26.849999999999994</v>
      </c>
      <c r="N823" t="str">
        <f t="shared" si="37"/>
        <v>Robusta</v>
      </c>
      <c r="O823" t="str">
        <f t="shared" si="38"/>
        <v>Dark</v>
      </c>
      <c r="P823" s="6" t="str">
        <f>_xlfn.XLOOKUP(OrdersTable[[#This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 '!$D824,products!$A$1:$A$49,0),MATCH('orders '!I$1,products!$A$1:$G$1,0))</f>
        <v>Exc</v>
      </c>
      <c r="J824" t="str">
        <f>INDEX(products!$A$1:$G$49,MATCH('orders '!$D824,products!$A$1:$A$49,0),MATCH('orders '!J$1,products!$A$1:$G$1,0))</f>
        <v>L</v>
      </c>
      <c r="K824" s="6">
        <f>INDEX(products!$A$1:$G$49,MATCH('orders '!$D824,products!$A$1:$A$49,0),MATCH('orders '!K$1,products!$A$1:$G$1,0))</f>
        <v>2.5</v>
      </c>
      <c r="L824" s="6">
        <f>INDEX(products!$A$1:$G$49,MATCH('orders '!$D824,products!$A$1:$A$49,0),MATCH('orders '!L$1,products!$A$1:$G$1,0))</f>
        <v>34.154999999999994</v>
      </c>
      <c r="M824" s="6">
        <f t="shared" si="36"/>
        <v>136.61999999999998</v>
      </c>
      <c r="N824" t="str">
        <f t="shared" si="37"/>
        <v>Excelsa</v>
      </c>
      <c r="O824" t="str">
        <f t="shared" si="38"/>
        <v>Light</v>
      </c>
      <c r="P824" s="6" t="str">
        <f>_xlfn.XLOOKUP(OrdersTable[[#This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 '!$D825,products!$A$1:$A$49,0),MATCH('orders '!I$1,products!$A$1:$G$1,0))</f>
        <v>Lib</v>
      </c>
      <c r="J825" t="str">
        <f>INDEX(products!$A$1:$G$49,MATCH('orders '!$D825,products!$A$1:$A$49,0),MATCH('orders '!J$1,products!$A$1:$G$1,0))</f>
        <v>L</v>
      </c>
      <c r="K825" s="6">
        <f>INDEX(products!$A$1:$G$49,MATCH('orders '!$D825,products!$A$1:$A$49,0),MATCH('orders '!K$1,products!$A$1:$G$1,0))</f>
        <v>1</v>
      </c>
      <c r="L825" s="6">
        <f>INDEX(products!$A$1:$G$49,MATCH('orders '!$D825,products!$A$1:$A$49,0),MATCH('orders '!L$1,products!$A$1:$G$1,0))</f>
        <v>15.85</v>
      </c>
      <c r="M825" s="6">
        <f t="shared" si="36"/>
        <v>47.55</v>
      </c>
      <c r="N825" t="str">
        <f t="shared" si="37"/>
        <v>Liberia</v>
      </c>
      <c r="O825" t="str">
        <f t="shared" si="38"/>
        <v>Light</v>
      </c>
      <c r="P825" s="6" t="str">
        <f>_xlfn.XLOOKUP(OrdersTable[[#This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 '!$D826,products!$A$1:$A$49,0),MATCH('orders '!I$1,products!$A$1:$G$1,0))</f>
        <v>Ara</v>
      </c>
      <c r="J826" t="str">
        <f>INDEX(products!$A$1:$G$49,MATCH('orders '!$D826,products!$A$1:$A$49,0),MATCH('orders '!J$1,products!$A$1:$G$1,0))</f>
        <v>M</v>
      </c>
      <c r="K826" s="6">
        <f>INDEX(products!$A$1:$G$49,MATCH('orders '!$D826,products!$A$1:$A$49,0),MATCH('orders '!K$1,products!$A$1:$G$1,0))</f>
        <v>0.2</v>
      </c>
      <c r="L826" s="6">
        <f>INDEX(products!$A$1:$G$49,MATCH('orders '!$D826,products!$A$1:$A$49,0),MATCH('orders '!L$1,products!$A$1:$G$1,0))</f>
        <v>3.375</v>
      </c>
      <c r="M826" s="6">
        <f t="shared" si="36"/>
        <v>16.875</v>
      </c>
      <c r="N826" t="str">
        <f t="shared" si="37"/>
        <v>Arabica</v>
      </c>
      <c r="O826" t="str">
        <f t="shared" si="38"/>
        <v>Medium</v>
      </c>
      <c r="P826" s="6" t="str">
        <f>_xlfn.XLOOKUP(OrdersTable[[#This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 '!$D827,products!$A$1:$A$49,0),MATCH('orders '!I$1,products!$A$1:$G$1,0))</f>
        <v>Ara</v>
      </c>
      <c r="J827" t="str">
        <f>INDEX(products!$A$1:$G$49,MATCH('orders '!$D827,products!$A$1:$A$49,0),MATCH('orders '!J$1,products!$A$1:$G$1,0))</f>
        <v>D</v>
      </c>
      <c r="K827" s="6">
        <f>INDEX(products!$A$1:$G$49,MATCH('orders '!$D827,products!$A$1:$A$49,0),MATCH('orders '!K$1,products!$A$1:$G$1,0))</f>
        <v>1</v>
      </c>
      <c r="L827" s="6">
        <f>INDEX(products!$A$1:$G$49,MATCH('orders '!$D827,products!$A$1:$A$49,0),MATCH('orders '!L$1,products!$A$1:$G$1,0))</f>
        <v>9.9499999999999993</v>
      </c>
      <c r="M827" s="6">
        <f t="shared" si="36"/>
        <v>29.849999999999998</v>
      </c>
      <c r="N827" t="str">
        <f t="shared" si="37"/>
        <v>Arabica</v>
      </c>
      <c r="O827" t="str">
        <f t="shared" si="38"/>
        <v>Dark</v>
      </c>
      <c r="P827" s="6" t="str">
        <f>_xlfn.XLOOKUP(OrdersTable[[#This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 '!$D828,products!$A$1:$A$49,0),MATCH('orders '!I$1,products!$A$1:$G$1,0))</f>
        <v>Exc</v>
      </c>
      <c r="J828" t="str">
        <f>INDEX(products!$A$1:$G$49,MATCH('orders '!$D828,products!$A$1:$A$49,0),MATCH('orders '!J$1,products!$A$1:$G$1,0))</f>
        <v>M</v>
      </c>
      <c r="K828" s="6">
        <f>INDEX(products!$A$1:$G$49,MATCH('orders '!$D828,products!$A$1:$A$49,0),MATCH('orders '!K$1,products!$A$1:$G$1,0))</f>
        <v>0.5</v>
      </c>
      <c r="L828" s="6">
        <f>INDEX(products!$A$1:$G$49,MATCH('orders '!$D828,products!$A$1:$A$49,0),MATCH('orders '!L$1,products!$A$1:$G$1,0))</f>
        <v>8.25</v>
      </c>
      <c r="M828" s="6">
        <f t="shared" si="36"/>
        <v>41.25</v>
      </c>
      <c r="N828" t="str">
        <f t="shared" si="37"/>
        <v>Excelsa</v>
      </c>
      <c r="O828" t="str">
        <f t="shared" si="38"/>
        <v>Medium</v>
      </c>
      <c r="P828" s="6" t="str">
        <f>_xlfn.XLOOKUP(OrdersTable[[#This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 '!$D829,products!$A$1:$A$49,0),MATCH('orders '!I$1,products!$A$1:$G$1,0))</f>
        <v>Exc</v>
      </c>
      <c r="J829" t="str">
        <f>INDEX(products!$A$1:$G$49,MATCH('orders '!$D829,products!$A$1:$A$49,0),MATCH('orders '!J$1,products!$A$1:$G$1,0))</f>
        <v>M</v>
      </c>
      <c r="K829" s="6">
        <f>INDEX(products!$A$1:$G$49,MATCH('orders '!$D829,products!$A$1:$A$49,0),MATCH('orders '!K$1,products!$A$1:$G$1,0))</f>
        <v>0.2</v>
      </c>
      <c r="L829" s="6">
        <f>INDEX(products!$A$1:$G$49,MATCH('orders '!$D829,products!$A$1:$A$49,0),MATCH('orders '!L$1,products!$A$1:$G$1,0))</f>
        <v>4.125</v>
      </c>
      <c r="M829" s="6">
        <f t="shared" si="36"/>
        <v>20.625</v>
      </c>
      <c r="N829" t="str">
        <f t="shared" si="37"/>
        <v>Excelsa</v>
      </c>
      <c r="O829" t="str">
        <f t="shared" si="38"/>
        <v>Medium</v>
      </c>
      <c r="P829" s="6" t="str">
        <f>_xlfn.XLOOKUP(OrdersTable[[#This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 '!$D830,products!$A$1:$A$49,0),MATCH('orders '!I$1,products!$A$1:$G$1,0))</f>
        <v>Ara</v>
      </c>
      <c r="J830" t="str">
        <f>INDEX(products!$A$1:$G$49,MATCH('orders '!$D830,products!$A$1:$A$49,0),MATCH('orders '!J$1,products!$A$1:$G$1,0))</f>
        <v>D</v>
      </c>
      <c r="K830" s="6">
        <f>INDEX(products!$A$1:$G$49,MATCH('orders '!$D830,products!$A$1:$A$49,0),MATCH('orders '!K$1,products!$A$1:$G$1,0))</f>
        <v>2.5</v>
      </c>
      <c r="L830" s="6">
        <f>INDEX(products!$A$1:$G$49,MATCH('orders '!$D830,products!$A$1:$A$49,0),MATCH('orders '!L$1,products!$A$1:$G$1,0))</f>
        <v>22.884999999999998</v>
      </c>
      <c r="M830" s="6">
        <f t="shared" si="36"/>
        <v>137.31</v>
      </c>
      <c r="N830" t="str">
        <f t="shared" si="37"/>
        <v>Arabica</v>
      </c>
      <c r="O830" t="str">
        <f t="shared" si="38"/>
        <v>Dark</v>
      </c>
      <c r="P830" s="6" t="str">
        <f>_xlfn.XLOOKUP(OrdersTable[[#This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 '!$D831,products!$A$1:$A$49,0),MATCH('orders '!I$1,products!$A$1:$G$1,0))</f>
        <v>Ara</v>
      </c>
      <c r="J831" t="str">
        <f>INDEX(products!$A$1:$G$49,MATCH('orders '!$D831,products!$A$1:$A$49,0),MATCH('orders '!J$1,products!$A$1:$G$1,0))</f>
        <v>D</v>
      </c>
      <c r="K831" s="6">
        <f>INDEX(products!$A$1:$G$49,MATCH('orders '!$D831,products!$A$1:$A$49,0),MATCH('orders '!K$1,products!$A$1:$G$1,0))</f>
        <v>0.2</v>
      </c>
      <c r="L831" s="6">
        <f>INDEX(products!$A$1:$G$49,MATCH('orders '!$D831,products!$A$1:$A$49,0),MATCH('orders '!L$1,products!$A$1:$G$1,0))</f>
        <v>2.9849999999999999</v>
      </c>
      <c r="M831" s="6">
        <f t="shared" si="36"/>
        <v>2.9849999999999999</v>
      </c>
      <c r="N831" t="str">
        <f t="shared" si="37"/>
        <v>Arabica</v>
      </c>
      <c r="O831" t="str">
        <f t="shared" si="38"/>
        <v>Dark</v>
      </c>
      <c r="P831" s="6" t="str">
        <f>_xlfn.XLOOKUP(OrdersTable[[#This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 '!$D832,products!$A$1:$A$49,0),MATCH('orders '!I$1,products!$A$1:$G$1,0))</f>
        <v>Exc</v>
      </c>
      <c r="J832" t="str">
        <f>INDEX(products!$A$1:$G$49,MATCH('orders '!$D832,products!$A$1:$A$49,0),MATCH('orders '!J$1,products!$A$1:$G$1,0))</f>
        <v>M</v>
      </c>
      <c r="K832" s="6">
        <f>INDEX(products!$A$1:$G$49,MATCH('orders '!$D832,products!$A$1:$A$49,0),MATCH('orders '!K$1,products!$A$1:$G$1,0))</f>
        <v>1</v>
      </c>
      <c r="L832" s="6">
        <f>INDEX(products!$A$1:$G$49,MATCH('orders '!$D832,products!$A$1:$A$49,0),MATCH('orders '!L$1,products!$A$1:$G$1,0))</f>
        <v>13.75</v>
      </c>
      <c r="M832" s="6">
        <f t="shared" si="36"/>
        <v>27.5</v>
      </c>
      <c r="N832" t="str">
        <f t="shared" si="37"/>
        <v>Excelsa</v>
      </c>
      <c r="O832" t="str">
        <f t="shared" si="38"/>
        <v>Medium</v>
      </c>
      <c r="P832" s="6" t="str">
        <f>_xlfn.XLOOKUP(OrdersTable[[#This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 '!$D833,products!$A$1:$A$49,0),MATCH('orders '!I$1,products!$A$1:$G$1,0))</f>
        <v>Ara</v>
      </c>
      <c r="J833" t="str">
        <f>INDEX(products!$A$1:$G$49,MATCH('orders '!$D833,products!$A$1:$A$49,0),MATCH('orders '!J$1,products!$A$1:$G$1,0))</f>
        <v>D</v>
      </c>
      <c r="K833" s="6">
        <f>INDEX(products!$A$1:$G$49,MATCH('orders '!$D833,products!$A$1:$A$49,0),MATCH('orders '!K$1,products!$A$1:$G$1,0))</f>
        <v>0.2</v>
      </c>
      <c r="L833" s="6">
        <f>INDEX(products!$A$1:$G$49,MATCH('orders '!$D833,products!$A$1:$A$49,0),MATCH('orders '!L$1,products!$A$1:$G$1,0))</f>
        <v>2.9849999999999999</v>
      </c>
      <c r="M833" s="6">
        <f t="shared" si="36"/>
        <v>5.97</v>
      </c>
      <c r="N833" t="str">
        <f t="shared" si="37"/>
        <v>Arabica</v>
      </c>
      <c r="O833" t="str">
        <f t="shared" si="38"/>
        <v>Dark</v>
      </c>
      <c r="P833" s="6" t="str">
        <f>_xlfn.XLOOKUP(OrdersTable[[#This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 '!$D834,products!$A$1:$A$49,0),MATCH('orders '!I$1,products!$A$1:$G$1,0))</f>
        <v>Rob</v>
      </c>
      <c r="J834" t="str">
        <f>INDEX(products!$A$1:$G$49,MATCH('orders '!$D834,products!$A$1:$A$49,0),MATCH('orders '!J$1,products!$A$1:$G$1,0))</f>
        <v>M</v>
      </c>
      <c r="K834" s="6">
        <f>INDEX(products!$A$1:$G$49,MATCH('orders '!$D834,products!$A$1:$A$49,0),MATCH('orders '!K$1,products!$A$1:$G$1,0))</f>
        <v>1</v>
      </c>
      <c r="L834" s="6">
        <f>INDEX(products!$A$1:$G$49,MATCH('orders '!$D834,products!$A$1:$A$49,0),MATCH('orders '!L$1,products!$A$1:$G$1,0))</f>
        <v>9.9499999999999993</v>
      </c>
      <c r="M834" s="6">
        <f t="shared" si="36"/>
        <v>59.699999999999996</v>
      </c>
      <c r="N834" t="str">
        <f t="shared" si="37"/>
        <v>Robusta</v>
      </c>
      <c r="O834" t="str">
        <f t="shared" si="38"/>
        <v>Medium</v>
      </c>
      <c r="P834" s="6" t="str">
        <f>_xlfn.XLOOKUP(OrdersTable[[#This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 '!$D835,products!$A$1:$A$49,0),MATCH('orders '!I$1,products!$A$1:$G$1,0))</f>
        <v>Rob</v>
      </c>
      <c r="J835" t="str">
        <f>INDEX(products!$A$1:$G$49,MATCH('orders '!$D835,products!$A$1:$A$49,0),MATCH('orders '!J$1,products!$A$1:$G$1,0))</f>
        <v>D</v>
      </c>
      <c r="K835" s="6">
        <f>INDEX(products!$A$1:$G$49,MATCH('orders '!$D835,products!$A$1:$A$49,0),MATCH('orders '!K$1,products!$A$1:$G$1,0))</f>
        <v>2.5</v>
      </c>
      <c r="L835" s="6">
        <f>INDEX(products!$A$1:$G$49,MATCH('orders '!$D835,products!$A$1:$A$49,0),MATCH('orders '!L$1,products!$A$1:$G$1,0))</f>
        <v>20.584999999999997</v>
      </c>
      <c r="M835" s="6">
        <f t="shared" ref="M835:M898" si="39">L835*E835</f>
        <v>82.339999999999989</v>
      </c>
      <c r="N835" t="str">
        <f t="shared" ref="N835:N898" si="40">IF(I835="Rob","Robusta",IF(I835="Exc","Excelsa",IF(I835="Ara","Arabica",IF(I835="Lib","Liberia"))))</f>
        <v>Robusta</v>
      </c>
      <c r="O835" t="str">
        <f t="shared" ref="O835:O898" si="41">IF(J835="M","Medium",IF(J835="L","Light",IF(J835="D","Dark","")))</f>
        <v>Dark</v>
      </c>
      <c r="P835" s="6" t="str">
        <f>_xlfn.XLOOKUP(OrdersTable[[#This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 '!$D836,products!$A$1:$A$49,0),MATCH('orders '!I$1,products!$A$1:$G$1,0))</f>
        <v>Ara</v>
      </c>
      <c r="J836" t="str">
        <f>INDEX(products!$A$1:$G$49,MATCH('orders '!$D836,products!$A$1:$A$49,0),MATCH('orders '!J$1,products!$A$1:$G$1,0))</f>
        <v>D</v>
      </c>
      <c r="K836" s="6">
        <f>INDEX(products!$A$1:$G$49,MATCH('orders '!$D836,products!$A$1:$A$49,0),MATCH('orders '!K$1,products!$A$1:$G$1,0))</f>
        <v>2.5</v>
      </c>
      <c r="L836" s="6">
        <f>INDEX(products!$A$1:$G$49,MATCH('orders '!$D836,products!$A$1:$A$49,0),MATCH('orders '!L$1,products!$A$1:$G$1,0))</f>
        <v>22.884999999999998</v>
      </c>
      <c r="M836" s="6">
        <f t="shared" si="39"/>
        <v>22.884999999999998</v>
      </c>
      <c r="N836" t="str">
        <f t="shared" si="40"/>
        <v>Arabica</v>
      </c>
      <c r="O836" t="str">
        <f t="shared" si="41"/>
        <v>Dark</v>
      </c>
      <c r="P836" s="6" t="str">
        <f>_xlfn.XLOOKUP(OrdersTable[[#This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 '!$D837,products!$A$1:$A$49,0),MATCH('orders '!I$1,products!$A$1:$G$1,0))</f>
        <v>Exc</v>
      </c>
      <c r="J837" t="str">
        <f>INDEX(products!$A$1:$G$49,MATCH('orders '!$D837,products!$A$1:$A$49,0),MATCH('orders '!J$1,products!$A$1:$G$1,0))</f>
        <v>L</v>
      </c>
      <c r="K837" s="6">
        <f>INDEX(products!$A$1:$G$49,MATCH('orders '!$D837,products!$A$1:$A$49,0),MATCH('orders '!K$1,products!$A$1:$G$1,0))</f>
        <v>0.5</v>
      </c>
      <c r="L837" s="6">
        <f>INDEX(products!$A$1:$G$49,MATCH('orders '!$D837,products!$A$1:$A$49,0),MATCH('orders '!L$1,products!$A$1:$G$1,0))</f>
        <v>8.91</v>
      </c>
      <c r="M837" s="6">
        <f t="shared" si="39"/>
        <v>8.91</v>
      </c>
      <c r="N837" t="str">
        <f t="shared" si="40"/>
        <v>Excelsa</v>
      </c>
      <c r="O837" t="str">
        <f t="shared" si="41"/>
        <v>Light</v>
      </c>
      <c r="P837" s="6" t="str">
        <f>_xlfn.XLOOKUP(OrdersTable[[#This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 '!$D838,products!$A$1:$A$49,0),MATCH('orders '!I$1,products!$A$1:$G$1,0))</f>
        <v>Ara</v>
      </c>
      <c r="J838" t="str">
        <f>INDEX(products!$A$1:$G$49,MATCH('orders '!$D838,products!$A$1:$A$49,0),MATCH('orders '!J$1,products!$A$1:$G$1,0))</f>
        <v>D</v>
      </c>
      <c r="K838" s="6">
        <f>INDEX(products!$A$1:$G$49,MATCH('orders '!$D838,products!$A$1:$A$49,0),MATCH('orders '!K$1,products!$A$1:$G$1,0))</f>
        <v>0.2</v>
      </c>
      <c r="L838" s="6">
        <f>INDEX(products!$A$1:$G$49,MATCH('orders '!$D838,products!$A$1:$A$49,0),MATCH('orders '!L$1,products!$A$1:$G$1,0))</f>
        <v>2.9849999999999999</v>
      </c>
      <c r="M838" s="6">
        <f t="shared" si="39"/>
        <v>11.94</v>
      </c>
      <c r="N838" t="str">
        <f t="shared" si="40"/>
        <v>Arabica</v>
      </c>
      <c r="O838" t="str">
        <f t="shared" si="41"/>
        <v>Dark</v>
      </c>
      <c r="P838" s="6" t="str">
        <f>_xlfn.XLOOKUP(OrdersTable[[#This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 '!$D839,products!$A$1:$A$49,0),MATCH('orders '!I$1,products!$A$1:$G$1,0))</f>
        <v>Lib</v>
      </c>
      <c r="J839" t="str">
        <f>INDEX(products!$A$1:$G$49,MATCH('orders '!$D839,products!$A$1:$A$49,0),MATCH('orders '!J$1,products!$A$1:$G$1,0))</f>
        <v>M</v>
      </c>
      <c r="K839" s="6">
        <f>INDEX(products!$A$1:$G$49,MATCH('orders '!$D839,products!$A$1:$A$49,0),MATCH('orders '!K$1,products!$A$1:$G$1,0))</f>
        <v>2.5</v>
      </c>
      <c r="L839" s="6">
        <f>INDEX(products!$A$1:$G$49,MATCH('orders '!$D839,products!$A$1:$A$49,0),MATCH('orders '!L$1,products!$A$1:$G$1,0))</f>
        <v>33.464999999999996</v>
      </c>
      <c r="M839" s="6">
        <f t="shared" si="39"/>
        <v>100.39499999999998</v>
      </c>
      <c r="N839" t="str">
        <f t="shared" si="40"/>
        <v>Liberia</v>
      </c>
      <c r="O839" t="str">
        <f t="shared" si="41"/>
        <v>Medium</v>
      </c>
      <c r="P839" s="6" t="str">
        <f>_xlfn.XLOOKUP(OrdersTable[[#This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 '!$D840,products!$A$1:$A$49,0),MATCH('orders '!I$1,products!$A$1:$G$1,0))</f>
        <v>Ara</v>
      </c>
      <c r="J840" t="str">
        <f>INDEX(products!$A$1:$G$49,MATCH('orders '!$D840,products!$A$1:$A$49,0),MATCH('orders '!J$1,products!$A$1:$G$1,0))</f>
        <v>D</v>
      </c>
      <c r="K840" s="6">
        <f>INDEX(products!$A$1:$G$49,MATCH('orders '!$D840,products!$A$1:$A$49,0),MATCH('orders '!K$1,products!$A$1:$G$1,0))</f>
        <v>2.5</v>
      </c>
      <c r="L840" s="6">
        <f>INDEX(products!$A$1:$G$49,MATCH('orders '!$D840,products!$A$1:$A$49,0),MATCH('orders '!L$1,products!$A$1:$G$1,0))</f>
        <v>22.884999999999998</v>
      </c>
      <c r="M840" s="6">
        <f t="shared" si="39"/>
        <v>114.42499999999998</v>
      </c>
      <c r="N840" t="str">
        <f t="shared" si="40"/>
        <v>Arabica</v>
      </c>
      <c r="O840" t="str">
        <f t="shared" si="41"/>
        <v>Dark</v>
      </c>
      <c r="P840" s="6" t="str">
        <f>_xlfn.XLOOKUP(OrdersTable[[#This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 '!$D841,products!$A$1:$A$49,0),MATCH('orders '!I$1,products!$A$1:$G$1,0))</f>
        <v>Exc</v>
      </c>
      <c r="J841" t="str">
        <f>INDEX(products!$A$1:$G$49,MATCH('orders '!$D841,products!$A$1:$A$49,0),MATCH('orders '!J$1,products!$A$1:$G$1,0))</f>
        <v>M</v>
      </c>
      <c r="K841" s="6">
        <f>INDEX(products!$A$1:$G$49,MATCH('orders '!$D841,products!$A$1:$A$49,0),MATCH('orders '!K$1,products!$A$1:$G$1,0))</f>
        <v>0.5</v>
      </c>
      <c r="L841" s="6">
        <f>INDEX(products!$A$1:$G$49,MATCH('orders '!$D841,products!$A$1:$A$49,0),MATCH('orders '!L$1,products!$A$1:$G$1,0))</f>
        <v>8.25</v>
      </c>
      <c r="M841" s="6">
        <f t="shared" si="39"/>
        <v>41.25</v>
      </c>
      <c r="N841" t="str">
        <f t="shared" si="40"/>
        <v>Excelsa</v>
      </c>
      <c r="O841" t="str">
        <f t="shared" si="41"/>
        <v>Medium</v>
      </c>
      <c r="P841" s="6" t="str">
        <f>_xlfn.XLOOKUP(OrdersTable[[#This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 '!$D842,products!$A$1:$A$49,0),MATCH('orders '!I$1,products!$A$1:$G$1,0))</f>
        <v>Rob</v>
      </c>
      <c r="J842" t="str">
        <f>INDEX(products!$A$1:$G$49,MATCH('orders '!$D842,products!$A$1:$A$49,0),MATCH('orders '!J$1,products!$A$1:$G$1,0))</f>
        <v>L</v>
      </c>
      <c r="K842" s="6">
        <f>INDEX(products!$A$1:$G$49,MATCH('orders '!$D842,products!$A$1:$A$49,0),MATCH('orders '!K$1,products!$A$1:$G$1,0))</f>
        <v>0.5</v>
      </c>
      <c r="L842" s="6">
        <f>INDEX(products!$A$1:$G$49,MATCH('orders '!$D842,products!$A$1:$A$49,0),MATCH('orders '!L$1,products!$A$1:$G$1,0))</f>
        <v>7.169999999999999</v>
      </c>
      <c r="M842" s="6">
        <f t="shared" si="39"/>
        <v>28.679999999999996</v>
      </c>
      <c r="N842" t="str">
        <f t="shared" si="40"/>
        <v>Robusta</v>
      </c>
      <c r="O842" t="str">
        <f t="shared" si="41"/>
        <v>Light</v>
      </c>
      <c r="P842" s="6" t="str">
        <f>_xlfn.XLOOKUP(OrdersTable[[#This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 '!$D843,products!$A$1:$A$49,0),MATCH('orders '!I$1,products!$A$1:$G$1,0))</f>
        <v>Lib</v>
      </c>
      <c r="J843" t="str">
        <f>INDEX(products!$A$1:$G$49,MATCH('orders '!$D843,products!$A$1:$A$49,0),MATCH('orders '!J$1,products!$A$1:$G$1,0))</f>
        <v>M</v>
      </c>
      <c r="K843" s="6">
        <f>INDEX(products!$A$1:$G$49,MATCH('orders '!$D843,products!$A$1:$A$49,0),MATCH('orders '!K$1,products!$A$1:$G$1,0))</f>
        <v>0.2</v>
      </c>
      <c r="L843" s="6">
        <f>INDEX(products!$A$1:$G$49,MATCH('orders '!$D843,products!$A$1:$A$49,0),MATCH('orders '!L$1,products!$A$1:$G$1,0))</f>
        <v>4.3650000000000002</v>
      </c>
      <c r="M843" s="6">
        <f t="shared" si="39"/>
        <v>4.3650000000000002</v>
      </c>
      <c r="N843" t="str">
        <f t="shared" si="40"/>
        <v>Liberia</v>
      </c>
      <c r="O843" t="str">
        <f t="shared" si="41"/>
        <v>Medium</v>
      </c>
      <c r="P843" s="6" t="str">
        <f>_xlfn.XLOOKUP(OrdersTable[[#This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 '!$D844,products!$A$1:$A$49,0),MATCH('orders '!I$1,products!$A$1:$G$1,0))</f>
        <v>Exc</v>
      </c>
      <c r="J844" t="str">
        <f>INDEX(products!$A$1:$G$49,MATCH('orders '!$D844,products!$A$1:$A$49,0),MATCH('orders '!J$1,products!$A$1:$G$1,0))</f>
        <v>M</v>
      </c>
      <c r="K844" s="6">
        <f>INDEX(products!$A$1:$G$49,MATCH('orders '!$D844,products!$A$1:$A$49,0),MATCH('orders '!K$1,products!$A$1:$G$1,0))</f>
        <v>0.2</v>
      </c>
      <c r="L844" s="6">
        <f>INDEX(products!$A$1:$G$49,MATCH('orders '!$D844,products!$A$1:$A$49,0),MATCH('orders '!L$1,products!$A$1:$G$1,0))</f>
        <v>4.125</v>
      </c>
      <c r="M844" s="6">
        <f t="shared" si="39"/>
        <v>8.25</v>
      </c>
      <c r="N844" t="str">
        <f t="shared" si="40"/>
        <v>Excelsa</v>
      </c>
      <c r="O844" t="str">
        <f t="shared" si="41"/>
        <v>Medium</v>
      </c>
      <c r="P844" s="6" t="str">
        <f>_xlfn.XLOOKUP(OrdersTable[[#This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 '!$D845,products!$A$1:$A$49,0),MATCH('orders '!I$1,products!$A$1:$G$1,0))</f>
        <v>Exc</v>
      </c>
      <c r="J845" t="str">
        <f>INDEX(products!$A$1:$G$49,MATCH('orders '!$D845,products!$A$1:$A$49,0),MATCH('orders '!J$1,products!$A$1:$G$1,0))</f>
        <v>M</v>
      </c>
      <c r="K845" s="6">
        <f>INDEX(products!$A$1:$G$49,MATCH('orders '!$D845,products!$A$1:$A$49,0),MATCH('orders '!K$1,products!$A$1:$G$1,0))</f>
        <v>0.2</v>
      </c>
      <c r="L845" s="6">
        <f>INDEX(products!$A$1:$G$49,MATCH('orders '!$D845,products!$A$1:$A$49,0),MATCH('orders '!L$1,products!$A$1:$G$1,0))</f>
        <v>4.125</v>
      </c>
      <c r="M845" s="6">
        <f t="shared" si="39"/>
        <v>8.25</v>
      </c>
      <c r="N845" t="str">
        <f t="shared" si="40"/>
        <v>Excelsa</v>
      </c>
      <c r="O845" t="str">
        <f t="shared" si="41"/>
        <v>Medium</v>
      </c>
      <c r="P845" s="6" t="str">
        <f>_xlfn.XLOOKUP(OrdersTable[[#This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 '!$D846,products!$A$1:$A$49,0),MATCH('orders '!I$1,products!$A$1:$G$1,0))</f>
        <v>Ara</v>
      </c>
      <c r="J846" t="str">
        <f>INDEX(products!$A$1:$G$49,MATCH('orders '!$D846,products!$A$1:$A$49,0),MATCH('orders '!J$1,products!$A$1:$G$1,0))</f>
        <v>D</v>
      </c>
      <c r="K846" s="6">
        <f>INDEX(products!$A$1:$G$49,MATCH('orders '!$D846,products!$A$1:$A$49,0),MATCH('orders '!K$1,products!$A$1:$G$1,0))</f>
        <v>0.5</v>
      </c>
      <c r="L846" s="6">
        <f>INDEX(products!$A$1:$G$49,MATCH('orders '!$D846,products!$A$1:$A$49,0),MATCH('orders '!L$1,products!$A$1:$G$1,0))</f>
        <v>5.97</v>
      </c>
      <c r="M846" s="6">
        <f t="shared" si="39"/>
        <v>35.82</v>
      </c>
      <c r="N846" t="str">
        <f t="shared" si="40"/>
        <v>Arabica</v>
      </c>
      <c r="O846" t="str">
        <f t="shared" si="41"/>
        <v>Dark</v>
      </c>
      <c r="P846" s="6" t="str">
        <f>_xlfn.XLOOKUP(OrdersTable[[#This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 '!$D847,products!$A$1:$A$49,0),MATCH('orders '!I$1,products!$A$1:$G$1,0))</f>
        <v>Exc</v>
      </c>
      <c r="J847" t="str">
        <f>INDEX(products!$A$1:$G$49,MATCH('orders '!$D847,products!$A$1:$A$49,0),MATCH('orders '!J$1,products!$A$1:$G$1,0))</f>
        <v>D</v>
      </c>
      <c r="K847" s="6">
        <f>INDEX(products!$A$1:$G$49,MATCH('orders '!$D847,products!$A$1:$A$49,0),MATCH('orders '!K$1,products!$A$1:$G$1,0))</f>
        <v>2.5</v>
      </c>
      <c r="L847" s="6">
        <f>INDEX(products!$A$1:$G$49,MATCH('orders '!$D847,products!$A$1:$A$49,0),MATCH('orders '!L$1,products!$A$1:$G$1,0))</f>
        <v>27.945</v>
      </c>
      <c r="M847" s="6">
        <f t="shared" si="39"/>
        <v>167.67000000000002</v>
      </c>
      <c r="N847" t="str">
        <f t="shared" si="40"/>
        <v>Excelsa</v>
      </c>
      <c r="O847" t="str">
        <f t="shared" si="41"/>
        <v>Dark</v>
      </c>
      <c r="P847" s="6" t="str">
        <f>_xlfn.XLOOKUP(OrdersTable[[#This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 '!$D848,products!$A$1:$A$49,0),MATCH('orders '!I$1,products!$A$1:$G$1,0))</f>
        <v>Ara</v>
      </c>
      <c r="J848" t="str">
        <f>INDEX(products!$A$1:$G$49,MATCH('orders '!$D848,products!$A$1:$A$49,0),MATCH('orders '!J$1,products!$A$1:$G$1,0))</f>
        <v>M</v>
      </c>
      <c r="K848" s="6">
        <f>INDEX(products!$A$1:$G$49,MATCH('orders '!$D848,products!$A$1:$A$49,0),MATCH('orders '!K$1,products!$A$1:$G$1,0))</f>
        <v>2.5</v>
      </c>
      <c r="L848" s="6">
        <f>INDEX(products!$A$1:$G$49,MATCH('orders '!$D848,products!$A$1:$A$49,0),MATCH('orders '!L$1,products!$A$1:$G$1,0))</f>
        <v>25.874999999999996</v>
      </c>
      <c r="M848" s="6">
        <f t="shared" si="39"/>
        <v>51.749999999999993</v>
      </c>
      <c r="N848" t="str">
        <f t="shared" si="40"/>
        <v>Arabica</v>
      </c>
      <c r="O848" t="str">
        <f t="shared" si="41"/>
        <v>Medium</v>
      </c>
      <c r="P848" s="6" t="str">
        <f>_xlfn.XLOOKUP(OrdersTable[[#This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 '!$D849,products!$A$1:$A$49,0),MATCH('orders '!I$1,products!$A$1:$G$1,0))</f>
        <v>Ara</v>
      </c>
      <c r="J849" t="str">
        <f>INDEX(products!$A$1:$G$49,MATCH('orders '!$D849,products!$A$1:$A$49,0),MATCH('orders '!J$1,products!$A$1:$G$1,0))</f>
        <v>D</v>
      </c>
      <c r="K849" s="6">
        <f>INDEX(products!$A$1:$G$49,MATCH('orders '!$D849,products!$A$1:$A$49,0),MATCH('orders '!K$1,products!$A$1:$G$1,0))</f>
        <v>0.2</v>
      </c>
      <c r="L849" s="6">
        <f>INDEX(products!$A$1:$G$49,MATCH('orders '!$D849,products!$A$1:$A$49,0),MATCH('orders '!L$1,products!$A$1:$G$1,0))</f>
        <v>2.9849999999999999</v>
      </c>
      <c r="M849" s="6">
        <f t="shared" si="39"/>
        <v>8.9550000000000001</v>
      </c>
      <c r="N849" t="str">
        <f t="shared" si="40"/>
        <v>Arabica</v>
      </c>
      <c r="O849" t="str">
        <f t="shared" si="41"/>
        <v>Dark</v>
      </c>
      <c r="P849" s="6" t="str">
        <f>_xlfn.XLOOKUP(OrdersTable[[#This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 '!$D850,products!$A$1:$A$49,0),MATCH('orders '!I$1,products!$A$1:$G$1,0))</f>
        <v>Exc</v>
      </c>
      <c r="J850" t="str">
        <f>INDEX(products!$A$1:$G$49,MATCH('orders '!$D850,products!$A$1:$A$49,0),MATCH('orders '!J$1,products!$A$1:$G$1,0))</f>
        <v>L</v>
      </c>
      <c r="K850" s="6">
        <f>INDEX(products!$A$1:$G$49,MATCH('orders '!$D850,products!$A$1:$A$49,0),MATCH('orders '!K$1,products!$A$1:$G$1,0))</f>
        <v>0.5</v>
      </c>
      <c r="L850" s="6">
        <f>INDEX(products!$A$1:$G$49,MATCH('orders '!$D850,products!$A$1:$A$49,0),MATCH('orders '!L$1,products!$A$1:$G$1,0))</f>
        <v>8.91</v>
      </c>
      <c r="M850" s="6">
        <f t="shared" si="39"/>
        <v>53.46</v>
      </c>
      <c r="N850" t="str">
        <f t="shared" si="40"/>
        <v>Excelsa</v>
      </c>
      <c r="O850" t="str">
        <f t="shared" si="41"/>
        <v>Light</v>
      </c>
      <c r="P850" s="6" t="str">
        <f>_xlfn.XLOOKUP(OrdersTable[[#This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 '!$D851,products!$A$1:$A$49,0),MATCH('orders '!I$1,products!$A$1:$G$1,0))</f>
        <v>Ara</v>
      </c>
      <c r="J851" t="str">
        <f>INDEX(products!$A$1:$G$49,MATCH('orders '!$D851,products!$A$1:$A$49,0),MATCH('orders '!J$1,products!$A$1:$G$1,0))</f>
        <v>L</v>
      </c>
      <c r="K851" s="6">
        <f>INDEX(products!$A$1:$G$49,MATCH('orders '!$D851,products!$A$1:$A$49,0),MATCH('orders '!K$1,products!$A$1:$G$1,0))</f>
        <v>0.2</v>
      </c>
      <c r="L851" s="6">
        <f>INDEX(products!$A$1:$G$49,MATCH('orders '!$D851,products!$A$1:$A$49,0),MATCH('orders '!L$1,products!$A$1:$G$1,0))</f>
        <v>3.8849999999999998</v>
      </c>
      <c r="M851" s="6">
        <f t="shared" si="39"/>
        <v>23.31</v>
      </c>
      <c r="N851" t="str">
        <f t="shared" si="40"/>
        <v>Arabica</v>
      </c>
      <c r="O851" t="str">
        <f t="shared" si="41"/>
        <v>Light</v>
      </c>
      <c r="P851" s="6" t="str">
        <f>_xlfn.XLOOKUP(OrdersTable[[#This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 '!$D852,products!$A$1:$A$49,0),MATCH('orders '!I$1,products!$A$1:$G$1,0))</f>
        <v>Ara</v>
      </c>
      <c r="J852" t="str">
        <f>INDEX(products!$A$1:$G$49,MATCH('orders '!$D852,products!$A$1:$A$49,0),MATCH('orders '!J$1,products!$A$1:$G$1,0))</f>
        <v>M</v>
      </c>
      <c r="K852" s="6">
        <f>INDEX(products!$A$1:$G$49,MATCH('orders '!$D852,products!$A$1:$A$49,0),MATCH('orders '!K$1,products!$A$1:$G$1,0))</f>
        <v>0.2</v>
      </c>
      <c r="L852" s="6">
        <f>INDEX(products!$A$1:$G$49,MATCH('orders '!$D852,products!$A$1:$A$49,0),MATCH('orders '!L$1,products!$A$1:$G$1,0))</f>
        <v>3.375</v>
      </c>
      <c r="M852" s="6">
        <f t="shared" si="39"/>
        <v>6.75</v>
      </c>
      <c r="N852" t="str">
        <f t="shared" si="40"/>
        <v>Arabica</v>
      </c>
      <c r="O852" t="str">
        <f t="shared" si="41"/>
        <v>Medium</v>
      </c>
      <c r="P852" s="6" t="str">
        <f>_xlfn.XLOOKUP(OrdersTable[[#This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 '!$D853,products!$A$1:$A$49,0),MATCH('orders '!I$1,products!$A$1:$G$1,0))</f>
        <v>Lib</v>
      </c>
      <c r="J853" t="str">
        <f>INDEX(products!$A$1:$G$49,MATCH('orders '!$D853,products!$A$1:$A$49,0),MATCH('orders '!J$1,products!$A$1:$G$1,0))</f>
        <v>D</v>
      </c>
      <c r="K853" s="6">
        <f>INDEX(products!$A$1:$G$49,MATCH('orders '!$D853,products!$A$1:$A$49,0),MATCH('orders '!K$1,products!$A$1:$G$1,0))</f>
        <v>0.5</v>
      </c>
      <c r="L853" s="6">
        <f>INDEX(products!$A$1:$G$49,MATCH('orders '!$D853,products!$A$1:$A$49,0),MATCH('orders '!L$1,products!$A$1:$G$1,0))</f>
        <v>7.77</v>
      </c>
      <c r="M853" s="6">
        <f t="shared" si="39"/>
        <v>7.77</v>
      </c>
      <c r="N853" t="str">
        <f t="shared" si="40"/>
        <v>Liberia</v>
      </c>
      <c r="O853" t="str">
        <f t="shared" si="41"/>
        <v>Dark</v>
      </c>
      <c r="P853" s="6" t="str">
        <f>_xlfn.XLOOKUP(OrdersTable[[#This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 '!$D854,products!$A$1:$A$49,0),MATCH('orders '!I$1,products!$A$1:$G$1,0))</f>
        <v>Lib</v>
      </c>
      <c r="J854" t="str">
        <f>INDEX(products!$A$1:$G$49,MATCH('orders '!$D854,products!$A$1:$A$49,0),MATCH('orders '!J$1,products!$A$1:$G$1,0))</f>
        <v>D</v>
      </c>
      <c r="K854" s="6">
        <f>INDEX(products!$A$1:$G$49,MATCH('orders '!$D854,products!$A$1:$A$49,0),MATCH('orders '!K$1,products!$A$1:$G$1,0))</f>
        <v>2.5</v>
      </c>
      <c r="L854" s="6">
        <f>INDEX(products!$A$1:$G$49,MATCH('orders '!$D854,products!$A$1:$A$49,0),MATCH('orders '!L$1,products!$A$1:$G$1,0))</f>
        <v>29.784999999999997</v>
      </c>
      <c r="M854" s="6">
        <f t="shared" si="39"/>
        <v>119.13999999999999</v>
      </c>
      <c r="N854" t="str">
        <f t="shared" si="40"/>
        <v>Liberia</v>
      </c>
      <c r="O854" t="str">
        <f t="shared" si="41"/>
        <v>Dark</v>
      </c>
      <c r="P854" s="6" t="str">
        <f>_xlfn.XLOOKUP(OrdersTable[[#This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 '!$D855,products!$A$1:$A$49,0),MATCH('orders '!I$1,products!$A$1:$G$1,0))</f>
        <v>Ara</v>
      </c>
      <c r="J855" t="str">
        <f>INDEX(products!$A$1:$G$49,MATCH('orders '!$D855,products!$A$1:$A$49,0),MATCH('orders '!J$1,products!$A$1:$G$1,0))</f>
        <v>D</v>
      </c>
      <c r="K855" s="6">
        <f>INDEX(products!$A$1:$G$49,MATCH('orders '!$D855,products!$A$1:$A$49,0),MATCH('orders '!K$1,products!$A$1:$G$1,0))</f>
        <v>1</v>
      </c>
      <c r="L855" s="6">
        <f>INDEX(products!$A$1:$G$49,MATCH('orders '!$D855,products!$A$1:$A$49,0),MATCH('orders '!L$1,products!$A$1:$G$1,0))</f>
        <v>9.9499999999999993</v>
      </c>
      <c r="M855" s="6">
        <f t="shared" si="39"/>
        <v>19.899999999999999</v>
      </c>
      <c r="N855" t="str">
        <f t="shared" si="40"/>
        <v>Arabica</v>
      </c>
      <c r="O855" t="str">
        <f t="shared" si="41"/>
        <v>Dark</v>
      </c>
      <c r="P855" s="6" t="str">
        <f>_xlfn.XLOOKUP(OrdersTable[[#This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 '!$D856,products!$A$1:$A$49,0),MATCH('orders '!I$1,products!$A$1:$G$1,0))</f>
        <v>Rob</v>
      </c>
      <c r="J856" t="str">
        <f>INDEX(products!$A$1:$G$49,MATCH('orders '!$D856,products!$A$1:$A$49,0),MATCH('orders '!J$1,products!$A$1:$G$1,0))</f>
        <v>L</v>
      </c>
      <c r="K856" s="6">
        <f>INDEX(products!$A$1:$G$49,MATCH('orders '!$D856,products!$A$1:$A$49,0),MATCH('orders '!K$1,products!$A$1:$G$1,0))</f>
        <v>0.5</v>
      </c>
      <c r="L856" s="6">
        <f>INDEX(products!$A$1:$G$49,MATCH('orders '!$D856,products!$A$1:$A$49,0),MATCH('orders '!L$1,products!$A$1:$G$1,0))</f>
        <v>7.169999999999999</v>
      </c>
      <c r="M856" s="6">
        <f t="shared" si="39"/>
        <v>35.849999999999994</v>
      </c>
      <c r="N856" t="str">
        <f t="shared" si="40"/>
        <v>Robusta</v>
      </c>
      <c r="O856" t="str">
        <f t="shared" si="41"/>
        <v>Light</v>
      </c>
      <c r="P856" s="6" t="str">
        <f>_xlfn.XLOOKUP(OrdersTable[[#This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 '!$D857,products!$A$1:$A$49,0),MATCH('orders '!I$1,products!$A$1:$G$1,0))</f>
        <v>Lib</v>
      </c>
      <c r="J857" t="str">
        <f>INDEX(products!$A$1:$G$49,MATCH('orders '!$D857,products!$A$1:$A$49,0),MATCH('orders '!J$1,products!$A$1:$G$1,0))</f>
        <v>D</v>
      </c>
      <c r="K857" s="6">
        <f>INDEX(products!$A$1:$G$49,MATCH('orders '!$D857,products!$A$1:$A$49,0),MATCH('orders '!K$1,products!$A$1:$G$1,0))</f>
        <v>2.5</v>
      </c>
      <c r="L857" s="6">
        <f>INDEX(products!$A$1:$G$49,MATCH('orders '!$D857,products!$A$1:$A$49,0),MATCH('orders '!L$1,products!$A$1:$G$1,0))</f>
        <v>29.784999999999997</v>
      </c>
      <c r="M857" s="6">
        <f t="shared" si="39"/>
        <v>89.35499999999999</v>
      </c>
      <c r="N857" t="str">
        <f t="shared" si="40"/>
        <v>Liberia</v>
      </c>
      <c r="O857" t="str">
        <f t="shared" si="41"/>
        <v>Dark</v>
      </c>
      <c r="P857" s="6" t="str">
        <f>_xlfn.XLOOKUP(OrdersTable[[#This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 '!$D858,products!$A$1:$A$49,0),MATCH('orders '!I$1,products!$A$1:$G$1,0))</f>
        <v>Lib</v>
      </c>
      <c r="J858" t="str">
        <f>INDEX(products!$A$1:$G$49,MATCH('orders '!$D858,products!$A$1:$A$49,0),MATCH('orders '!J$1,products!$A$1:$G$1,0))</f>
        <v>M</v>
      </c>
      <c r="K858" s="6">
        <f>INDEX(products!$A$1:$G$49,MATCH('orders '!$D858,products!$A$1:$A$49,0),MATCH('orders '!K$1,products!$A$1:$G$1,0))</f>
        <v>0.2</v>
      </c>
      <c r="L858" s="6">
        <f>INDEX(products!$A$1:$G$49,MATCH('orders '!$D858,products!$A$1:$A$49,0),MATCH('orders '!L$1,products!$A$1:$G$1,0))</f>
        <v>4.3650000000000002</v>
      </c>
      <c r="M858" s="6">
        <f t="shared" si="39"/>
        <v>8.73</v>
      </c>
      <c r="N858" t="str">
        <f t="shared" si="40"/>
        <v>Liberia</v>
      </c>
      <c r="O858" t="str">
        <f t="shared" si="41"/>
        <v>Medium</v>
      </c>
      <c r="P858" s="6" t="str">
        <f>_xlfn.XLOOKUP(OrdersTable[[#This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 '!$D859,products!$A$1:$A$49,0),MATCH('orders '!I$1,products!$A$1:$G$1,0))</f>
        <v>Rob</v>
      </c>
      <c r="J859" t="str">
        <f>INDEX(products!$A$1:$G$49,MATCH('orders '!$D859,products!$A$1:$A$49,0),MATCH('orders '!J$1,products!$A$1:$G$1,0))</f>
        <v>L</v>
      </c>
      <c r="K859" s="6">
        <f>INDEX(products!$A$1:$G$49,MATCH('orders '!$D859,products!$A$1:$A$49,0),MATCH('orders '!K$1,products!$A$1:$G$1,0))</f>
        <v>2.5</v>
      </c>
      <c r="L859" s="6">
        <f>INDEX(products!$A$1:$G$49,MATCH('orders '!$D859,products!$A$1:$A$49,0),MATCH('orders '!L$1,products!$A$1:$G$1,0))</f>
        <v>27.484999999999996</v>
      </c>
      <c r="M859" s="6">
        <f t="shared" si="39"/>
        <v>137.42499999999998</v>
      </c>
      <c r="N859" t="str">
        <f t="shared" si="40"/>
        <v>Robusta</v>
      </c>
      <c r="O859" t="str">
        <f t="shared" si="41"/>
        <v>Light</v>
      </c>
      <c r="P859" s="6" t="str">
        <f>_xlfn.XLOOKUP(OrdersTable[[#This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 '!$D860,products!$A$1:$A$49,0),MATCH('orders '!I$1,products!$A$1:$G$1,0))</f>
        <v>Lib</v>
      </c>
      <c r="J860" t="str">
        <f>INDEX(products!$A$1:$G$49,MATCH('orders '!$D860,products!$A$1:$A$49,0),MATCH('orders '!J$1,products!$A$1:$G$1,0))</f>
        <v>M</v>
      </c>
      <c r="K860" s="6">
        <f>INDEX(products!$A$1:$G$49,MATCH('orders '!$D860,products!$A$1:$A$49,0),MATCH('orders '!K$1,products!$A$1:$G$1,0))</f>
        <v>0.5</v>
      </c>
      <c r="L860" s="6">
        <f>INDEX(products!$A$1:$G$49,MATCH('orders '!$D860,products!$A$1:$A$49,0),MATCH('orders '!L$1,products!$A$1:$G$1,0))</f>
        <v>8.73</v>
      </c>
      <c r="M860" s="6">
        <f t="shared" si="39"/>
        <v>34.92</v>
      </c>
      <c r="N860" t="str">
        <f t="shared" si="40"/>
        <v>Liberia</v>
      </c>
      <c r="O860" t="str">
        <f t="shared" si="41"/>
        <v>Medium</v>
      </c>
      <c r="P860" s="6" t="str">
        <f>_xlfn.XLOOKUP(OrdersTable[[#This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 '!$D861,products!$A$1:$A$49,0),MATCH('orders '!I$1,products!$A$1:$G$1,0))</f>
        <v>Ara</v>
      </c>
      <c r="J861" t="str">
        <f>INDEX(products!$A$1:$G$49,MATCH('orders '!$D861,products!$A$1:$A$49,0),MATCH('orders '!J$1,products!$A$1:$G$1,0))</f>
        <v>L</v>
      </c>
      <c r="K861" s="6">
        <f>INDEX(products!$A$1:$G$49,MATCH('orders '!$D861,products!$A$1:$A$49,0),MATCH('orders '!K$1,products!$A$1:$G$1,0))</f>
        <v>2.5</v>
      </c>
      <c r="L861" s="6">
        <f>INDEX(products!$A$1:$G$49,MATCH('orders '!$D861,products!$A$1:$A$49,0),MATCH('orders '!L$1,products!$A$1:$G$1,0))</f>
        <v>29.784999999999997</v>
      </c>
      <c r="M861" s="6">
        <f t="shared" si="39"/>
        <v>178.70999999999998</v>
      </c>
      <c r="N861" t="str">
        <f t="shared" si="40"/>
        <v>Arabica</v>
      </c>
      <c r="O861" t="str">
        <f t="shared" si="41"/>
        <v>Light</v>
      </c>
      <c r="P861" s="6" t="str">
        <f>_xlfn.XLOOKUP(OrdersTable[[#This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 '!$D862,products!$A$1:$A$49,0),MATCH('orders '!I$1,products!$A$1:$G$1,0))</f>
        <v>Ara</v>
      </c>
      <c r="J862" t="str">
        <f>INDEX(products!$A$1:$G$49,MATCH('orders '!$D862,products!$A$1:$A$49,0),MATCH('orders '!J$1,products!$A$1:$G$1,0))</f>
        <v>M</v>
      </c>
      <c r="K862" s="6">
        <f>INDEX(products!$A$1:$G$49,MATCH('orders '!$D862,products!$A$1:$A$49,0),MATCH('orders '!K$1,products!$A$1:$G$1,0))</f>
        <v>2.5</v>
      </c>
      <c r="L862" s="6">
        <f>INDEX(products!$A$1:$G$49,MATCH('orders '!$D862,products!$A$1:$A$49,0),MATCH('orders '!L$1,products!$A$1:$G$1,0))</f>
        <v>25.874999999999996</v>
      </c>
      <c r="M862" s="6">
        <f t="shared" si="39"/>
        <v>25.874999999999996</v>
      </c>
      <c r="N862" t="str">
        <f t="shared" si="40"/>
        <v>Arabica</v>
      </c>
      <c r="O862" t="str">
        <f t="shared" si="41"/>
        <v>Medium</v>
      </c>
      <c r="P862" s="6" t="str">
        <f>_xlfn.XLOOKUP(OrdersTable[[#This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 '!$D863,products!$A$1:$A$49,0),MATCH('orders '!I$1,products!$A$1:$G$1,0))</f>
        <v>Lib</v>
      </c>
      <c r="J863" t="str">
        <f>INDEX(products!$A$1:$G$49,MATCH('orders '!$D863,products!$A$1:$A$49,0),MATCH('orders '!J$1,products!$A$1:$G$1,0))</f>
        <v>D</v>
      </c>
      <c r="K863" s="6">
        <f>INDEX(products!$A$1:$G$49,MATCH('orders '!$D863,products!$A$1:$A$49,0),MATCH('orders '!K$1,products!$A$1:$G$1,0))</f>
        <v>1</v>
      </c>
      <c r="L863" s="6">
        <f>INDEX(products!$A$1:$G$49,MATCH('orders '!$D863,products!$A$1:$A$49,0),MATCH('orders '!L$1,products!$A$1:$G$1,0))</f>
        <v>12.95</v>
      </c>
      <c r="M863" s="6">
        <f t="shared" si="39"/>
        <v>77.699999999999989</v>
      </c>
      <c r="N863" t="str">
        <f t="shared" si="40"/>
        <v>Liberia</v>
      </c>
      <c r="O863" t="str">
        <f t="shared" si="41"/>
        <v>Dark</v>
      </c>
      <c r="P863" s="6" t="str">
        <f>_xlfn.XLOOKUP(OrdersTable[[#This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 '!$D864,products!$A$1:$A$49,0),MATCH('orders '!I$1,products!$A$1:$G$1,0))</f>
        <v>Rob</v>
      </c>
      <c r="J864" t="str">
        <f>INDEX(products!$A$1:$G$49,MATCH('orders '!$D864,products!$A$1:$A$49,0),MATCH('orders '!J$1,products!$A$1:$G$1,0))</f>
        <v>M</v>
      </c>
      <c r="K864" s="6">
        <f>INDEX(products!$A$1:$G$49,MATCH('orders '!$D864,products!$A$1:$A$49,0),MATCH('orders '!K$1,products!$A$1:$G$1,0))</f>
        <v>1</v>
      </c>
      <c r="L864" s="6">
        <f>INDEX(products!$A$1:$G$49,MATCH('orders '!$D864,products!$A$1:$A$49,0),MATCH('orders '!L$1,products!$A$1:$G$1,0))</f>
        <v>9.9499999999999993</v>
      </c>
      <c r="M864" s="6">
        <f t="shared" si="39"/>
        <v>9.9499999999999993</v>
      </c>
      <c r="N864" t="str">
        <f t="shared" si="40"/>
        <v>Robusta</v>
      </c>
      <c r="O864" t="str">
        <f t="shared" si="41"/>
        <v>Medium</v>
      </c>
      <c r="P864" s="6" t="str">
        <f>_xlfn.XLOOKUP(OrdersTable[[#This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 '!$D865,products!$A$1:$A$49,0),MATCH('orders '!I$1,products!$A$1:$G$1,0))</f>
        <v>Lib</v>
      </c>
      <c r="J865" t="str">
        <f>INDEX(products!$A$1:$G$49,MATCH('orders '!$D865,products!$A$1:$A$49,0),MATCH('orders '!J$1,products!$A$1:$G$1,0))</f>
        <v>M</v>
      </c>
      <c r="K865" s="6">
        <f>INDEX(products!$A$1:$G$49,MATCH('orders '!$D865,products!$A$1:$A$49,0),MATCH('orders '!K$1,products!$A$1:$G$1,0))</f>
        <v>1</v>
      </c>
      <c r="L865" s="6">
        <f>INDEX(products!$A$1:$G$49,MATCH('orders '!$D865,products!$A$1:$A$49,0),MATCH('orders '!L$1,products!$A$1:$G$1,0))</f>
        <v>14.55</v>
      </c>
      <c r="M865" s="6">
        <f t="shared" si="39"/>
        <v>29.1</v>
      </c>
      <c r="N865" t="str">
        <f t="shared" si="40"/>
        <v>Liberia</v>
      </c>
      <c r="O865" t="str">
        <f t="shared" si="41"/>
        <v>Medium</v>
      </c>
      <c r="P865" s="6" t="str">
        <f>_xlfn.XLOOKUP(OrdersTable[[#This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 '!$D866,products!$A$1:$A$49,0),MATCH('orders '!I$1,products!$A$1:$G$1,0))</f>
        <v>Rob</v>
      </c>
      <c r="J866" t="str">
        <f>INDEX(products!$A$1:$G$49,MATCH('orders '!$D866,products!$A$1:$A$49,0),MATCH('orders '!J$1,products!$A$1:$G$1,0))</f>
        <v>L</v>
      </c>
      <c r="K866" s="6">
        <f>INDEX(products!$A$1:$G$49,MATCH('orders '!$D866,products!$A$1:$A$49,0),MATCH('orders '!K$1,products!$A$1:$G$1,0))</f>
        <v>0.2</v>
      </c>
      <c r="L866" s="6">
        <f>INDEX(products!$A$1:$G$49,MATCH('orders '!$D866,products!$A$1:$A$49,0),MATCH('orders '!L$1,products!$A$1:$G$1,0))</f>
        <v>3.5849999999999995</v>
      </c>
      <c r="M866" s="6">
        <f t="shared" si="39"/>
        <v>21.509999999999998</v>
      </c>
      <c r="N866" t="str">
        <f t="shared" si="40"/>
        <v>Robusta</v>
      </c>
      <c r="O866" t="str">
        <f t="shared" si="41"/>
        <v>Light</v>
      </c>
      <c r="P866" s="6" t="str">
        <f>_xlfn.XLOOKUP(OrdersTable[[#This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 '!$D867,products!$A$1:$A$49,0),MATCH('orders '!I$1,products!$A$1:$G$1,0))</f>
        <v>Ara</v>
      </c>
      <c r="J867" t="str">
        <f>INDEX(products!$A$1:$G$49,MATCH('orders '!$D867,products!$A$1:$A$49,0),MATCH('orders '!J$1,products!$A$1:$G$1,0))</f>
        <v>M</v>
      </c>
      <c r="K867" s="6">
        <f>INDEX(products!$A$1:$G$49,MATCH('orders '!$D867,products!$A$1:$A$49,0),MATCH('orders '!K$1,products!$A$1:$G$1,0))</f>
        <v>0.5</v>
      </c>
      <c r="L867" s="6">
        <f>INDEX(products!$A$1:$G$49,MATCH('orders '!$D867,products!$A$1:$A$49,0),MATCH('orders '!L$1,products!$A$1:$G$1,0))</f>
        <v>6.75</v>
      </c>
      <c r="M867" s="6">
        <f t="shared" si="39"/>
        <v>6.75</v>
      </c>
      <c r="N867" t="str">
        <f t="shared" si="40"/>
        <v>Arabica</v>
      </c>
      <c r="O867" t="str">
        <f t="shared" si="41"/>
        <v>Medium</v>
      </c>
      <c r="P867" s="6" t="str">
        <f>_xlfn.XLOOKUP(OrdersTable[[#This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 '!$D868,products!$A$1:$A$49,0),MATCH('orders '!I$1,products!$A$1:$G$1,0))</f>
        <v>Ara</v>
      </c>
      <c r="J868" t="str">
        <f>INDEX(products!$A$1:$G$49,MATCH('orders '!$D868,products!$A$1:$A$49,0),MATCH('orders '!J$1,products!$A$1:$G$1,0))</f>
        <v>D</v>
      </c>
      <c r="K868" s="6">
        <f>INDEX(products!$A$1:$G$49,MATCH('orders '!$D868,products!$A$1:$A$49,0),MATCH('orders '!K$1,products!$A$1:$G$1,0))</f>
        <v>0.5</v>
      </c>
      <c r="L868" s="6">
        <f>INDEX(products!$A$1:$G$49,MATCH('orders '!$D868,products!$A$1:$A$49,0),MATCH('orders '!L$1,products!$A$1:$G$1,0))</f>
        <v>5.97</v>
      </c>
      <c r="M868" s="6">
        <f t="shared" si="39"/>
        <v>17.91</v>
      </c>
      <c r="N868" t="str">
        <f t="shared" si="40"/>
        <v>Arabica</v>
      </c>
      <c r="O868" t="str">
        <f t="shared" si="41"/>
        <v>Dark</v>
      </c>
      <c r="P868" s="6" t="str">
        <f>_xlfn.XLOOKUP(OrdersTable[[#This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 '!$D869,products!$A$1:$A$49,0),MATCH('orders '!I$1,products!$A$1:$G$1,0))</f>
        <v>Ara</v>
      </c>
      <c r="J869" t="str">
        <f>INDEX(products!$A$1:$G$49,MATCH('orders '!$D869,products!$A$1:$A$49,0),MATCH('orders '!J$1,products!$A$1:$G$1,0))</f>
        <v>L</v>
      </c>
      <c r="K869" s="6">
        <f>INDEX(products!$A$1:$G$49,MATCH('orders '!$D869,products!$A$1:$A$49,0),MATCH('orders '!K$1,products!$A$1:$G$1,0))</f>
        <v>2.5</v>
      </c>
      <c r="L869" s="6">
        <f>INDEX(products!$A$1:$G$49,MATCH('orders '!$D869,products!$A$1:$A$49,0),MATCH('orders '!L$1,products!$A$1:$G$1,0))</f>
        <v>29.784999999999997</v>
      </c>
      <c r="M869" s="6">
        <f t="shared" si="39"/>
        <v>29.784999999999997</v>
      </c>
      <c r="N869" t="str">
        <f t="shared" si="40"/>
        <v>Arabica</v>
      </c>
      <c r="O869" t="str">
        <f t="shared" si="41"/>
        <v>Light</v>
      </c>
      <c r="P869" s="6" t="str">
        <f>_xlfn.XLOOKUP(OrdersTable[[#This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 '!$D870,products!$A$1:$A$49,0),MATCH('orders '!I$1,products!$A$1:$G$1,0))</f>
        <v>Exc</v>
      </c>
      <c r="J870" t="str">
        <f>INDEX(products!$A$1:$G$49,MATCH('orders '!$D870,products!$A$1:$A$49,0),MATCH('orders '!J$1,products!$A$1:$G$1,0))</f>
        <v>M</v>
      </c>
      <c r="K870" s="6">
        <f>INDEX(products!$A$1:$G$49,MATCH('orders '!$D870,products!$A$1:$A$49,0),MATCH('orders '!K$1,products!$A$1:$G$1,0))</f>
        <v>0.5</v>
      </c>
      <c r="L870" s="6">
        <f>INDEX(products!$A$1:$G$49,MATCH('orders '!$D870,products!$A$1:$A$49,0),MATCH('orders '!L$1,products!$A$1:$G$1,0))</f>
        <v>8.25</v>
      </c>
      <c r="M870" s="6">
        <f t="shared" si="39"/>
        <v>41.25</v>
      </c>
      <c r="N870" t="str">
        <f t="shared" si="40"/>
        <v>Excelsa</v>
      </c>
      <c r="O870" t="str">
        <f t="shared" si="41"/>
        <v>Medium</v>
      </c>
      <c r="P870" s="6" t="str">
        <f>_xlfn.XLOOKUP(OrdersTable[[#This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 '!$D871,products!$A$1:$A$49,0),MATCH('orders '!I$1,products!$A$1:$G$1,0))</f>
        <v>Rob</v>
      </c>
      <c r="J871" t="str">
        <f>INDEX(products!$A$1:$G$49,MATCH('orders '!$D871,products!$A$1:$A$49,0),MATCH('orders '!J$1,products!$A$1:$G$1,0))</f>
        <v>M</v>
      </c>
      <c r="K871" s="6">
        <f>INDEX(products!$A$1:$G$49,MATCH('orders '!$D871,products!$A$1:$A$49,0),MATCH('orders '!K$1,products!$A$1:$G$1,0))</f>
        <v>0.5</v>
      </c>
      <c r="L871" s="6">
        <f>INDEX(products!$A$1:$G$49,MATCH('orders '!$D871,products!$A$1:$A$49,0),MATCH('orders '!L$1,products!$A$1:$G$1,0))</f>
        <v>5.97</v>
      </c>
      <c r="M871" s="6">
        <f t="shared" si="39"/>
        <v>17.91</v>
      </c>
      <c r="N871" t="str">
        <f t="shared" si="40"/>
        <v>Robusta</v>
      </c>
      <c r="O871" t="str">
        <f t="shared" si="41"/>
        <v>Medium</v>
      </c>
      <c r="P871" s="6" t="str">
        <f>_xlfn.XLOOKUP(OrdersTable[[#This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 '!$D872,products!$A$1:$A$49,0),MATCH('orders '!I$1,products!$A$1:$G$1,0))</f>
        <v>Exc</v>
      </c>
      <c r="J872" t="str">
        <f>INDEX(products!$A$1:$G$49,MATCH('orders '!$D872,products!$A$1:$A$49,0),MATCH('orders '!J$1,products!$A$1:$G$1,0))</f>
        <v>D</v>
      </c>
      <c r="K872" s="6">
        <f>INDEX(products!$A$1:$G$49,MATCH('orders '!$D872,products!$A$1:$A$49,0),MATCH('orders '!K$1,products!$A$1:$G$1,0))</f>
        <v>0.5</v>
      </c>
      <c r="L872" s="6">
        <f>INDEX(products!$A$1:$G$49,MATCH('orders '!$D872,products!$A$1:$A$49,0),MATCH('orders '!L$1,products!$A$1:$G$1,0))</f>
        <v>7.29</v>
      </c>
      <c r="M872" s="6">
        <f t="shared" si="39"/>
        <v>7.29</v>
      </c>
      <c r="N872" t="str">
        <f t="shared" si="40"/>
        <v>Excelsa</v>
      </c>
      <c r="O872" t="str">
        <f t="shared" si="41"/>
        <v>Dark</v>
      </c>
      <c r="P872" s="6" t="str">
        <f>_xlfn.XLOOKUP(OrdersTable[[#This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 '!$D873,products!$A$1:$A$49,0),MATCH('orders '!I$1,products!$A$1:$G$1,0))</f>
        <v>Exc</v>
      </c>
      <c r="J873" t="str">
        <f>INDEX(products!$A$1:$G$49,MATCH('orders '!$D873,products!$A$1:$A$49,0),MATCH('orders '!J$1,products!$A$1:$G$1,0))</f>
        <v>L</v>
      </c>
      <c r="K873" s="6">
        <f>INDEX(products!$A$1:$G$49,MATCH('orders '!$D873,products!$A$1:$A$49,0),MATCH('orders '!K$1,products!$A$1:$G$1,0))</f>
        <v>1</v>
      </c>
      <c r="L873" s="6">
        <f>INDEX(products!$A$1:$G$49,MATCH('orders '!$D873,products!$A$1:$A$49,0),MATCH('orders '!L$1,products!$A$1:$G$1,0))</f>
        <v>14.85</v>
      </c>
      <c r="M873" s="6">
        <f t="shared" si="39"/>
        <v>29.7</v>
      </c>
      <c r="N873" t="str">
        <f t="shared" si="40"/>
        <v>Excelsa</v>
      </c>
      <c r="O873" t="str">
        <f t="shared" si="41"/>
        <v>Light</v>
      </c>
      <c r="P873" s="6" t="str">
        <f>_xlfn.XLOOKUP(OrdersTable[[#This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 '!$D874,products!$A$1:$A$49,0),MATCH('orders '!I$1,products!$A$1:$G$1,0))</f>
        <v>Ara</v>
      </c>
      <c r="J874" t="str">
        <f>INDEX(products!$A$1:$G$49,MATCH('orders '!$D874,products!$A$1:$A$49,0),MATCH('orders '!J$1,products!$A$1:$G$1,0))</f>
        <v>M</v>
      </c>
      <c r="K874" s="6">
        <f>INDEX(products!$A$1:$G$49,MATCH('orders '!$D874,products!$A$1:$A$49,0),MATCH('orders '!K$1,products!$A$1:$G$1,0))</f>
        <v>1</v>
      </c>
      <c r="L874" s="6">
        <f>INDEX(products!$A$1:$G$49,MATCH('orders '!$D874,products!$A$1:$A$49,0),MATCH('orders '!L$1,products!$A$1:$G$1,0))</f>
        <v>11.25</v>
      </c>
      <c r="M874" s="6">
        <f t="shared" si="39"/>
        <v>22.5</v>
      </c>
      <c r="N874" t="str">
        <f t="shared" si="40"/>
        <v>Arabica</v>
      </c>
      <c r="O874" t="str">
        <f t="shared" si="41"/>
        <v>Medium</v>
      </c>
      <c r="P874" s="6" t="str">
        <f>_xlfn.XLOOKUP(OrdersTable[[#This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 '!$D875,products!$A$1:$A$49,0),MATCH('orders '!I$1,products!$A$1:$G$1,0))</f>
        <v>Rob</v>
      </c>
      <c r="J875" t="str">
        <f>INDEX(products!$A$1:$G$49,MATCH('orders '!$D875,products!$A$1:$A$49,0),MATCH('orders '!J$1,products!$A$1:$G$1,0))</f>
        <v>M</v>
      </c>
      <c r="K875" s="6">
        <f>INDEX(products!$A$1:$G$49,MATCH('orders '!$D875,products!$A$1:$A$49,0),MATCH('orders '!K$1,products!$A$1:$G$1,0))</f>
        <v>0.2</v>
      </c>
      <c r="L875" s="6">
        <f>INDEX(products!$A$1:$G$49,MATCH('orders '!$D875,products!$A$1:$A$49,0),MATCH('orders '!L$1,products!$A$1:$G$1,0))</f>
        <v>2.9849999999999999</v>
      </c>
      <c r="M875" s="6">
        <f t="shared" si="39"/>
        <v>11.94</v>
      </c>
      <c r="N875" t="str">
        <f t="shared" si="40"/>
        <v>Robusta</v>
      </c>
      <c r="O875" t="str">
        <f t="shared" si="41"/>
        <v>Medium</v>
      </c>
      <c r="P875" s="6" t="str">
        <f>_xlfn.XLOOKUP(OrdersTable[[#This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 '!$D876,products!$A$1:$A$49,0),MATCH('orders '!I$1,products!$A$1:$G$1,0))</f>
        <v>Ara</v>
      </c>
      <c r="J876" t="str">
        <f>INDEX(products!$A$1:$G$49,MATCH('orders '!$D876,products!$A$1:$A$49,0),MATCH('orders '!J$1,products!$A$1:$G$1,0))</f>
        <v>L</v>
      </c>
      <c r="K876" s="6">
        <f>INDEX(products!$A$1:$G$49,MATCH('orders '!$D876,products!$A$1:$A$49,0),MATCH('orders '!K$1,products!$A$1:$G$1,0))</f>
        <v>1</v>
      </c>
      <c r="L876" s="6">
        <f>INDEX(products!$A$1:$G$49,MATCH('orders '!$D876,products!$A$1:$A$49,0),MATCH('orders '!L$1,products!$A$1:$G$1,0))</f>
        <v>12.95</v>
      </c>
      <c r="M876" s="6">
        <f t="shared" si="39"/>
        <v>25.9</v>
      </c>
      <c r="N876" t="str">
        <f t="shared" si="40"/>
        <v>Arabica</v>
      </c>
      <c r="O876" t="str">
        <f t="shared" si="41"/>
        <v>Light</v>
      </c>
      <c r="P876" s="6" t="str">
        <f>_xlfn.XLOOKUP(OrdersTable[[#This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 '!$D877,products!$A$1:$A$49,0),MATCH('orders '!I$1,products!$A$1:$G$1,0))</f>
        <v>Lib</v>
      </c>
      <c r="J877" t="str">
        <f>INDEX(products!$A$1:$G$49,MATCH('orders '!$D877,products!$A$1:$A$49,0),MATCH('orders '!J$1,products!$A$1:$G$1,0))</f>
        <v>M</v>
      </c>
      <c r="K877" s="6">
        <f>INDEX(products!$A$1:$G$49,MATCH('orders '!$D877,products!$A$1:$A$49,0),MATCH('orders '!K$1,products!$A$1:$G$1,0))</f>
        <v>0.5</v>
      </c>
      <c r="L877" s="6">
        <f>INDEX(products!$A$1:$G$49,MATCH('orders '!$D877,products!$A$1:$A$49,0),MATCH('orders '!L$1,products!$A$1:$G$1,0))</f>
        <v>8.73</v>
      </c>
      <c r="M877" s="6">
        <f t="shared" si="39"/>
        <v>43.650000000000006</v>
      </c>
      <c r="N877" t="str">
        <f t="shared" si="40"/>
        <v>Liberia</v>
      </c>
      <c r="O877" t="str">
        <f t="shared" si="41"/>
        <v>Medium</v>
      </c>
      <c r="P877" s="6" t="str">
        <f>_xlfn.XLOOKUP(OrdersTable[[#This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 '!$D878,products!$A$1:$A$49,0),MATCH('orders '!I$1,products!$A$1:$G$1,0))</f>
        <v>Ara</v>
      </c>
      <c r="J878" t="str">
        <f>INDEX(products!$A$1:$G$49,MATCH('orders '!$D878,products!$A$1:$A$49,0),MATCH('orders '!J$1,products!$A$1:$G$1,0))</f>
        <v>L</v>
      </c>
      <c r="K878" s="6">
        <f>INDEX(products!$A$1:$G$49,MATCH('orders '!$D878,products!$A$1:$A$49,0),MATCH('orders '!K$1,products!$A$1:$G$1,0))</f>
        <v>0.5</v>
      </c>
      <c r="L878" s="6">
        <f>INDEX(products!$A$1:$G$49,MATCH('orders '!$D878,products!$A$1:$A$49,0),MATCH('orders '!L$1,products!$A$1:$G$1,0))</f>
        <v>7.77</v>
      </c>
      <c r="M878" s="6">
        <f t="shared" si="39"/>
        <v>46.62</v>
      </c>
      <c r="N878" t="str">
        <f t="shared" si="40"/>
        <v>Arabica</v>
      </c>
      <c r="O878" t="str">
        <f t="shared" si="41"/>
        <v>Light</v>
      </c>
      <c r="P878" s="6" t="str">
        <f>_xlfn.XLOOKUP(OrdersTable[[#This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 '!$D879,products!$A$1:$A$49,0),MATCH('orders '!I$1,products!$A$1:$G$1,0))</f>
        <v>Lib</v>
      </c>
      <c r="J879" t="str">
        <f>INDEX(products!$A$1:$G$49,MATCH('orders '!$D879,products!$A$1:$A$49,0),MATCH('orders '!J$1,products!$A$1:$G$1,0))</f>
        <v>L</v>
      </c>
      <c r="K879" s="6">
        <f>INDEX(products!$A$1:$G$49,MATCH('orders '!$D879,products!$A$1:$A$49,0),MATCH('orders '!K$1,products!$A$1:$G$1,0))</f>
        <v>0.5</v>
      </c>
      <c r="L879" s="6">
        <f>INDEX(products!$A$1:$G$49,MATCH('orders '!$D879,products!$A$1:$A$49,0),MATCH('orders '!L$1,products!$A$1:$G$1,0))</f>
        <v>9.51</v>
      </c>
      <c r="M879" s="6">
        <f t="shared" si="39"/>
        <v>28.53</v>
      </c>
      <c r="N879" t="str">
        <f t="shared" si="40"/>
        <v>Liberia</v>
      </c>
      <c r="O879" t="str">
        <f t="shared" si="41"/>
        <v>Light</v>
      </c>
      <c r="P879" s="6" t="str">
        <f>_xlfn.XLOOKUP(OrdersTable[[#This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 '!$D880,products!$A$1:$A$49,0),MATCH('orders '!I$1,products!$A$1:$G$1,0))</f>
        <v>Rob</v>
      </c>
      <c r="J880" t="str">
        <f>INDEX(products!$A$1:$G$49,MATCH('orders '!$D880,products!$A$1:$A$49,0),MATCH('orders '!J$1,products!$A$1:$G$1,0))</f>
        <v>L</v>
      </c>
      <c r="K880" s="6">
        <f>INDEX(products!$A$1:$G$49,MATCH('orders '!$D880,products!$A$1:$A$49,0),MATCH('orders '!K$1,products!$A$1:$G$1,0))</f>
        <v>2.5</v>
      </c>
      <c r="L880" s="6">
        <f>INDEX(products!$A$1:$G$49,MATCH('orders '!$D880,products!$A$1:$A$49,0),MATCH('orders '!L$1,products!$A$1:$G$1,0))</f>
        <v>27.484999999999996</v>
      </c>
      <c r="M880" s="6">
        <f t="shared" si="39"/>
        <v>27.484999999999996</v>
      </c>
      <c r="N880" t="str">
        <f t="shared" si="40"/>
        <v>Robusta</v>
      </c>
      <c r="O880" t="str">
        <f t="shared" si="41"/>
        <v>Light</v>
      </c>
      <c r="P880" s="6" t="str">
        <f>_xlfn.XLOOKUP(OrdersTable[[#This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 '!$D881,products!$A$1:$A$49,0),MATCH('orders '!I$1,products!$A$1:$G$1,0))</f>
        <v>Exc</v>
      </c>
      <c r="J881" t="str">
        <f>INDEX(products!$A$1:$G$49,MATCH('orders '!$D881,products!$A$1:$A$49,0),MATCH('orders '!J$1,products!$A$1:$G$1,0))</f>
        <v>D</v>
      </c>
      <c r="K881" s="6">
        <f>INDEX(products!$A$1:$G$49,MATCH('orders '!$D881,products!$A$1:$A$49,0),MATCH('orders '!K$1,products!$A$1:$G$1,0))</f>
        <v>0.2</v>
      </c>
      <c r="L881" s="6">
        <f>INDEX(products!$A$1:$G$49,MATCH('orders '!$D881,products!$A$1:$A$49,0),MATCH('orders '!L$1,products!$A$1:$G$1,0))</f>
        <v>3.645</v>
      </c>
      <c r="M881" s="6">
        <f t="shared" si="39"/>
        <v>10.935</v>
      </c>
      <c r="N881" t="str">
        <f t="shared" si="40"/>
        <v>Excelsa</v>
      </c>
      <c r="O881" t="str">
        <f t="shared" si="41"/>
        <v>Dark</v>
      </c>
      <c r="P881" s="6" t="str">
        <f>_xlfn.XLOOKUP(OrdersTable[[#This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 '!$D882,products!$A$1:$A$49,0),MATCH('orders '!I$1,products!$A$1:$G$1,0))</f>
        <v>Rob</v>
      </c>
      <c r="J882" t="str">
        <f>INDEX(products!$A$1:$G$49,MATCH('orders '!$D882,products!$A$1:$A$49,0),MATCH('orders '!J$1,products!$A$1:$G$1,0))</f>
        <v>L</v>
      </c>
      <c r="K882" s="6">
        <f>INDEX(products!$A$1:$G$49,MATCH('orders '!$D882,products!$A$1:$A$49,0),MATCH('orders '!K$1,products!$A$1:$G$1,0))</f>
        <v>0.2</v>
      </c>
      <c r="L882" s="6">
        <f>INDEX(products!$A$1:$G$49,MATCH('orders '!$D882,products!$A$1:$A$49,0),MATCH('orders '!L$1,products!$A$1:$G$1,0))</f>
        <v>3.5849999999999995</v>
      </c>
      <c r="M882" s="6">
        <f t="shared" si="39"/>
        <v>7.169999999999999</v>
      </c>
      <c r="N882" t="str">
        <f t="shared" si="40"/>
        <v>Robusta</v>
      </c>
      <c r="O882" t="str">
        <f t="shared" si="41"/>
        <v>Light</v>
      </c>
      <c r="P882" s="6" t="str">
        <f>_xlfn.XLOOKUP(OrdersTable[[#This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 '!$D883,products!$A$1:$A$49,0),MATCH('orders '!I$1,products!$A$1:$G$1,0))</f>
        <v>Ara</v>
      </c>
      <c r="J883" t="str">
        <f>INDEX(products!$A$1:$G$49,MATCH('orders '!$D883,products!$A$1:$A$49,0),MATCH('orders '!J$1,products!$A$1:$G$1,0))</f>
        <v>L</v>
      </c>
      <c r="K883" s="6">
        <f>INDEX(products!$A$1:$G$49,MATCH('orders '!$D883,products!$A$1:$A$49,0),MATCH('orders '!K$1,products!$A$1:$G$1,0))</f>
        <v>0.2</v>
      </c>
      <c r="L883" s="6">
        <f>INDEX(products!$A$1:$G$49,MATCH('orders '!$D883,products!$A$1:$A$49,0),MATCH('orders '!L$1,products!$A$1:$G$1,0))</f>
        <v>3.8849999999999998</v>
      </c>
      <c r="M883" s="6">
        <f t="shared" si="39"/>
        <v>23.31</v>
      </c>
      <c r="N883" t="str">
        <f t="shared" si="40"/>
        <v>Arabica</v>
      </c>
      <c r="O883" t="str">
        <f t="shared" si="41"/>
        <v>Light</v>
      </c>
      <c r="P883" s="6" t="str">
        <f>_xlfn.XLOOKUP(OrdersTable[[#This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 '!$D884,products!$A$1:$A$49,0),MATCH('orders '!I$1,products!$A$1:$G$1,0))</f>
        <v>Ara</v>
      </c>
      <c r="J884" t="str">
        <f>INDEX(products!$A$1:$G$49,MATCH('orders '!$D884,products!$A$1:$A$49,0),MATCH('orders '!J$1,products!$A$1:$G$1,0))</f>
        <v>D</v>
      </c>
      <c r="K884" s="6">
        <f>INDEX(products!$A$1:$G$49,MATCH('orders '!$D884,products!$A$1:$A$49,0),MATCH('orders '!K$1,products!$A$1:$G$1,0))</f>
        <v>2.5</v>
      </c>
      <c r="L884" s="6">
        <f>INDEX(products!$A$1:$G$49,MATCH('orders '!$D884,products!$A$1:$A$49,0),MATCH('orders '!L$1,products!$A$1:$G$1,0))</f>
        <v>22.884999999999998</v>
      </c>
      <c r="M884" s="6">
        <f t="shared" si="39"/>
        <v>114.42499999999998</v>
      </c>
      <c r="N884" t="str">
        <f t="shared" si="40"/>
        <v>Arabica</v>
      </c>
      <c r="O884" t="str">
        <f t="shared" si="41"/>
        <v>Dark</v>
      </c>
      <c r="P884" s="6" t="str">
        <f>_xlfn.XLOOKUP(OrdersTable[[#This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 '!$D885,products!$A$1:$A$49,0),MATCH('orders '!I$1,products!$A$1:$G$1,0))</f>
        <v>Ara</v>
      </c>
      <c r="J885" t="str">
        <f>INDEX(products!$A$1:$G$49,MATCH('orders '!$D885,products!$A$1:$A$49,0),MATCH('orders '!J$1,products!$A$1:$G$1,0))</f>
        <v>M</v>
      </c>
      <c r="K885" s="6">
        <f>INDEX(products!$A$1:$G$49,MATCH('orders '!$D885,products!$A$1:$A$49,0),MATCH('orders '!K$1,products!$A$1:$G$1,0))</f>
        <v>2.5</v>
      </c>
      <c r="L885" s="6">
        <f>INDEX(products!$A$1:$G$49,MATCH('orders '!$D885,products!$A$1:$A$49,0),MATCH('orders '!L$1,products!$A$1:$G$1,0))</f>
        <v>25.874999999999996</v>
      </c>
      <c r="M885" s="6">
        <f t="shared" si="39"/>
        <v>77.624999999999986</v>
      </c>
      <c r="N885" t="str">
        <f t="shared" si="40"/>
        <v>Arabica</v>
      </c>
      <c r="O885" t="str">
        <f t="shared" si="41"/>
        <v>Medium</v>
      </c>
      <c r="P885" s="6" t="str">
        <f>_xlfn.XLOOKUP(OrdersTable[[#This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 '!$D886,products!$A$1:$A$49,0),MATCH('orders '!I$1,products!$A$1:$G$1,0))</f>
        <v>Rob</v>
      </c>
      <c r="J886" t="str">
        <f>INDEX(products!$A$1:$G$49,MATCH('orders '!$D886,products!$A$1:$A$49,0),MATCH('orders '!J$1,products!$A$1:$G$1,0))</f>
        <v>D</v>
      </c>
      <c r="K886" s="6">
        <f>INDEX(products!$A$1:$G$49,MATCH('orders '!$D886,products!$A$1:$A$49,0),MATCH('orders '!K$1,products!$A$1:$G$1,0))</f>
        <v>0.5</v>
      </c>
      <c r="L886" s="6">
        <f>INDEX(products!$A$1:$G$49,MATCH('orders '!$D886,products!$A$1:$A$49,0),MATCH('orders '!L$1,products!$A$1:$G$1,0))</f>
        <v>5.3699999999999992</v>
      </c>
      <c r="M886" s="6">
        <f t="shared" si="39"/>
        <v>5.3699999999999992</v>
      </c>
      <c r="N886" t="str">
        <f t="shared" si="40"/>
        <v>Robusta</v>
      </c>
      <c r="O886" t="str">
        <f t="shared" si="41"/>
        <v>Dark</v>
      </c>
      <c r="P886" s="6" t="str">
        <f>_xlfn.XLOOKUP(OrdersTable[[#This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 '!$D887,products!$A$1:$A$49,0),MATCH('orders '!I$1,products!$A$1:$G$1,0))</f>
        <v>Rob</v>
      </c>
      <c r="J887" t="str">
        <f>INDEX(products!$A$1:$G$49,MATCH('orders '!$D887,products!$A$1:$A$49,0),MATCH('orders '!J$1,products!$A$1:$G$1,0))</f>
        <v>D</v>
      </c>
      <c r="K887" s="6">
        <f>INDEX(products!$A$1:$G$49,MATCH('orders '!$D887,products!$A$1:$A$49,0),MATCH('orders '!K$1,products!$A$1:$G$1,0))</f>
        <v>2.5</v>
      </c>
      <c r="L887" s="6">
        <f>INDEX(products!$A$1:$G$49,MATCH('orders '!$D887,products!$A$1:$A$49,0),MATCH('orders '!L$1,products!$A$1:$G$1,0))</f>
        <v>20.584999999999997</v>
      </c>
      <c r="M887" s="6">
        <f t="shared" si="39"/>
        <v>123.50999999999999</v>
      </c>
      <c r="N887" t="str">
        <f t="shared" si="40"/>
        <v>Robusta</v>
      </c>
      <c r="O887" t="str">
        <f t="shared" si="41"/>
        <v>Dark</v>
      </c>
      <c r="P887" s="6" t="str">
        <f>_xlfn.XLOOKUP(OrdersTable[[#This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 '!$D888,products!$A$1:$A$49,0),MATCH('orders '!I$1,products!$A$1:$G$1,0))</f>
        <v>Lib</v>
      </c>
      <c r="J888" t="str">
        <f>INDEX(products!$A$1:$G$49,MATCH('orders '!$D888,products!$A$1:$A$49,0),MATCH('orders '!J$1,products!$A$1:$G$1,0))</f>
        <v>M</v>
      </c>
      <c r="K888" s="6">
        <f>INDEX(products!$A$1:$G$49,MATCH('orders '!$D888,products!$A$1:$A$49,0),MATCH('orders '!K$1,products!$A$1:$G$1,0))</f>
        <v>0.5</v>
      </c>
      <c r="L888" s="6">
        <f>INDEX(products!$A$1:$G$49,MATCH('orders '!$D888,products!$A$1:$A$49,0),MATCH('orders '!L$1,products!$A$1:$G$1,0))</f>
        <v>8.73</v>
      </c>
      <c r="M888" s="6">
        <f t="shared" si="39"/>
        <v>17.46</v>
      </c>
      <c r="N888" t="str">
        <f t="shared" si="40"/>
        <v>Liberia</v>
      </c>
      <c r="O888" t="str">
        <f t="shared" si="41"/>
        <v>Medium</v>
      </c>
      <c r="P888" s="6" t="str">
        <f>_xlfn.XLOOKUP(OrdersTable[[#This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 '!$D889,products!$A$1:$A$49,0),MATCH('orders '!I$1,products!$A$1:$G$1,0))</f>
        <v>Exc</v>
      </c>
      <c r="J889" t="str">
        <f>INDEX(products!$A$1:$G$49,MATCH('orders '!$D889,products!$A$1:$A$49,0),MATCH('orders '!J$1,products!$A$1:$G$1,0))</f>
        <v>L</v>
      </c>
      <c r="K889" s="6">
        <f>INDEX(products!$A$1:$G$49,MATCH('orders '!$D889,products!$A$1:$A$49,0),MATCH('orders '!K$1,products!$A$1:$G$1,0))</f>
        <v>0.2</v>
      </c>
      <c r="L889" s="6">
        <f>INDEX(products!$A$1:$G$49,MATCH('orders '!$D889,products!$A$1:$A$49,0),MATCH('orders '!L$1,products!$A$1:$G$1,0))</f>
        <v>4.4550000000000001</v>
      </c>
      <c r="M889" s="6">
        <f t="shared" si="39"/>
        <v>13.365</v>
      </c>
      <c r="N889" t="str">
        <f t="shared" si="40"/>
        <v>Excelsa</v>
      </c>
      <c r="O889" t="str">
        <f t="shared" si="41"/>
        <v>Light</v>
      </c>
      <c r="P889" s="6" t="str">
        <f>_xlfn.XLOOKUP(OrdersTable[[#This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 '!$D890,products!$A$1:$A$49,0),MATCH('orders '!I$1,products!$A$1:$G$1,0))</f>
        <v>Ara</v>
      </c>
      <c r="J890" t="str">
        <f>INDEX(products!$A$1:$G$49,MATCH('orders '!$D890,products!$A$1:$A$49,0),MATCH('orders '!J$1,products!$A$1:$G$1,0))</f>
        <v>L</v>
      </c>
      <c r="K890" s="6">
        <f>INDEX(products!$A$1:$G$49,MATCH('orders '!$D890,products!$A$1:$A$49,0),MATCH('orders '!K$1,products!$A$1:$G$1,0))</f>
        <v>0.2</v>
      </c>
      <c r="L890" s="6">
        <f>INDEX(products!$A$1:$G$49,MATCH('orders '!$D890,products!$A$1:$A$49,0),MATCH('orders '!L$1,products!$A$1:$G$1,0))</f>
        <v>3.8849999999999998</v>
      </c>
      <c r="M890" s="6">
        <f t="shared" si="39"/>
        <v>7.77</v>
      </c>
      <c r="N890" t="str">
        <f t="shared" si="40"/>
        <v>Arabica</v>
      </c>
      <c r="O890" t="str">
        <f t="shared" si="41"/>
        <v>Light</v>
      </c>
      <c r="P890" s="6" t="str">
        <f>_xlfn.XLOOKUP(OrdersTable[[#This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 '!$D891,products!$A$1:$A$49,0),MATCH('orders '!I$1,products!$A$1:$G$1,0))</f>
        <v>Rob</v>
      </c>
      <c r="J891" t="str">
        <f>INDEX(products!$A$1:$G$49,MATCH('orders '!$D891,products!$A$1:$A$49,0),MATCH('orders '!J$1,products!$A$1:$G$1,0))</f>
        <v>D</v>
      </c>
      <c r="K891" s="6">
        <f>INDEX(products!$A$1:$G$49,MATCH('orders '!$D891,products!$A$1:$A$49,0),MATCH('orders '!K$1,products!$A$1:$G$1,0))</f>
        <v>0.2</v>
      </c>
      <c r="L891" s="6">
        <f>INDEX(products!$A$1:$G$49,MATCH('orders '!$D891,products!$A$1:$A$49,0),MATCH('orders '!L$1,products!$A$1:$G$1,0))</f>
        <v>2.6849999999999996</v>
      </c>
      <c r="M891" s="6">
        <f t="shared" si="39"/>
        <v>2.6849999999999996</v>
      </c>
      <c r="N891" t="str">
        <f t="shared" si="40"/>
        <v>Robusta</v>
      </c>
      <c r="O891" t="str">
        <f t="shared" si="41"/>
        <v>Dark</v>
      </c>
      <c r="P891" s="6" t="str">
        <f>_xlfn.XLOOKUP(OrdersTable[[#This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 '!$D892,products!$A$1:$A$49,0),MATCH('orders '!I$1,products!$A$1:$G$1,0))</f>
        <v>Rob</v>
      </c>
      <c r="J892" t="str">
        <f>INDEX(products!$A$1:$G$49,MATCH('orders '!$D892,products!$A$1:$A$49,0),MATCH('orders '!J$1,products!$A$1:$G$1,0))</f>
        <v>D</v>
      </c>
      <c r="K892" s="6">
        <f>INDEX(products!$A$1:$G$49,MATCH('orders '!$D892,products!$A$1:$A$49,0),MATCH('orders '!K$1,products!$A$1:$G$1,0))</f>
        <v>2.5</v>
      </c>
      <c r="L892" s="6">
        <f>INDEX(products!$A$1:$G$49,MATCH('orders '!$D892,products!$A$1:$A$49,0),MATCH('orders '!L$1,products!$A$1:$G$1,0))</f>
        <v>20.584999999999997</v>
      </c>
      <c r="M892" s="6">
        <f t="shared" si="39"/>
        <v>20.584999999999997</v>
      </c>
      <c r="N892" t="str">
        <f t="shared" si="40"/>
        <v>Robusta</v>
      </c>
      <c r="O892" t="str">
        <f t="shared" si="41"/>
        <v>Dark</v>
      </c>
      <c r="P892" s="6" t="str">
        <f>_xlfn.XLOOKUP(OrdersTable[[#This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 '!$D893,products!$A$1:$A$49,0),MATCH('orders '!I$1,products!$A$1:$G$1,0))</f>
        <v>Ara</v>
      </c>
      <c r="J893" t="str">
        <f>INDEX(products!$A$1:$G$49,MATCH('orders '!$D893,products!$A$1:$A$49,0),MATCH('orders '!J$1,products!$A$1:$G$1,0))</f>
        <v>D</v>
      </c>
      <c r="K893" s="6">
        <f>INDEX(products!$A$1:$G$49,MATCH('orders '!$D893,products!$A$1:$A$49,0),MATCH('orders '!K$1,products!$A$1:$G$1,0))</f>
        <v>2.5</v>
      </c>
      <c r="L893" s="6">
        <f>INDEX(products!$A$1:$G$49,MATCH('orders '!$D893,products!$A$1:$A$49,0),MATCH('orders '!L$1,products!$A$1:$G$1,0))</f>
        <v>22.884999999999998</v>
      </c>
      <c r="M893" s="6">
        <f t="shared" si="39"/>
        <v>114.42499999999998</v>
      </c>
      <c r="N893" t="str">
        <f t="shared" si="40"/>
        <v>Arabica</v>
      </c>
      <c r="O893" t="str">
        <f t="shared" si="41"/>
        <v>Dark</v>
      </c>
      <c r="P893" s="6" t="str">
        <f>_xlfn.XLOOKUP(OrdersTable[[#This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 '!$D894,products!$A$1:$A$49,0),MATCH('orders '!I$1,products!$A$1:$G$1,0))</f>
        <v>Exc</v>
      </c>
      <c r="J894" t="str">
        <f>INDEX(products!$A$1:$G$49,MATCH('orders '!$D894,products!$A$1:$A$49,0),MATCH('orders '!J$1,products!$A$1:$G$1,0))</f>
        <v>M</v>
      </c>
      <c r="K894" s="6">
        <f>INDEX(products!$A$1:$G$49,MATCH('orders '!$D894,products!$A$1:$A$49,0),MATCH('orders '!K$1,products!$A$1:$G$1,0))</f>
        <v>0.2</v>
      </c>
      <c r="L894" s="6">
        <f>INDEX(products!$A$1:$G$49,MATCH('orders '!$D894,products!$A$1:$A$49,0),MATCH('orders '!L$1,products!$A$1:$G$1,0))</f>
        <v>4.125</v>
      </c>
      <c r="M894" s="6">
        <f t="shared" si="39"/>
        <v>20.625</v>
      </c>
      <c r="N894" t="str">
        <f t="shared" si="40"/>
        <v>Excelsa</v>
      </c>
      <c r="O894" t="str">
        <f t="shared" si="41"/>
        <v>Medium</v>
      </c>
      <c r="P894" s="6" t="str">
        <f>_xlfn.XLOOKUP(OrdersTable[[#This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 '!$D895,products!$A$1:$A$49,0),MATCH('orders '!I$1,products!$A$1:$G$1,0))</f>
        <v>Lib</v>
      </c>
      <c r="J895" t="str">
        <f>INDEX(products!$A$1:$G$49,MATCH('orders '!$D895,products!$A$1:$A$49,0),MATCH('orders '!J$1,products!$A$1:$G$1,0))</f>
        <v>L</v>
      </c>
      <c r="K895" s="6">
        <f>INDEX(products!$A$1:$G$49,MATCH('orders '!$D895,products!$A$1:$A$49,0),MATCH('orders '!K$1,products!$A$1:$G$1,0))</f>
        <v>0.5</v>
      </c>
      <c r="L895" s="6">
        <f>INDEX(products!$A$1:$G$49,MATCH('orders '!$D895,products!$A$1:$A$49,0),MATCH('orders '!L$1,products!$A$1:$G$1,0))</f>
        <v>9.51</v>
      </c>
      <c r="M895" s="6">
        <f t="shared" si="39"/>
        <v>57.06</v>
      </c>
      <c r="N895" t="str">
        <f t="shared" si="40"/>
        <v>Liberia</v>
      </c>
      <c r="O895" t="str">
        <f t="shared" si="41"/>
        <v>Light</v>
      </c>
      <c r="P895" s="6" t="str">
        <f>_xlfn.XLOOKUP(OrdersTable[[#This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 '!$D896,products!$A$1:$A$49,0),MATCH('orders '!I$1,products!$A$1:$G$1,0))</f>
        <v>Rob</v>
      </c>
      <c r="J896" t="str">
        <f>INDEX(products!$A$1:$G$49,MATCH('orders '!$D896,products!$A$1:$A$49,0),MATCH('orders '!J$1,products!$A$1:$G$1,0))</f>
        <v>D</v>
      </c>
      <c r="K896" s="6">
        <f>INDEX(products!$A$1:$G$49,MATCH('orders '!$D896,products!$A$1:$A$49,0),MATCH('orders '!K$1,products!$A$1:$G$1,0))</f>
        <v>2.5</v>
      </c>
      <c r="L896" s="6">
        <f>INDEX(products!$A$1:$G$49,MATCH('orders '!$D896,products!$A$1:$A$49,0),MATCH('orders '!L$1,products!$A$1:$G$1,0))</f>
        <v>20.584999999999997</v>
      </c>
      <c r="M896" s="6">
        <f t="shared" si="39"/>
        <v>82.339999999999989</v>
      </c>
      <c r="N896" t="str">
        <f t="shared" si="40"/>
        <v>Robusta</v>
      </c>
      <c r="O896" t="str">
        <f t="shared" si="41"/>
        <v>Dark</v>
      </c>
      <c r="P896" s="6" t="str">
        <f>_xlfn.XLOOKUP(OrdersTable[[#This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 '!$D897,products!$A$1:$A$49,0),MATCH('orders '!I$1,products!$A$1:$G$1,0))</f>
        <v>Exc</v>
      </c>
      <c r="J897" t="str">
        <f>INDEX(products!$A$1:$G$49,MATCH('orders '!$D897,products!$A$1:$A$49,0),MATCH('orders '!J$1,products!$A$1:$G$1,0))</f>
        <v>M</v>
      </c>
      <c r="K897" s="6">
        <f>INDEX(products!$A$1:$G$49,MATCH('orders '!$D897,products!$A$1:$A$49,0),MATCH('orders '!K$1,products!$A$1:$G$1,0))</f>
        <v>2.5</v>
      </c>
      <c r="L897" s="6">
        <f>INDEX(products!$A$1:$G$49,MATCH('orders '!$D897,products!$A$1:$A$49,0),MATCH('orders '!L$1,products!$A$1:$G$1,0))</f>
        <v>31.624999999999996</v>
      </c>
      <c r="M897" s="6">
        <f t="shared" si="39"/>
        <v>158.12499999999997</v>
      </c>
      <c r="N897" t="str">
        <f t="shared" si="40"/>
        <v>Excelsa</v>
      </c>
      <c r="O897" t="str">
        <f t="shared" si="41"/>
        <v>Medium</v>
      </c>
      <c r="P897" s="6" t="str">
        <f>_xlfn.XLOOKUP(OrdersTable[[#This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 '!$D898,products!$A$1:$A$49,0),MATCH('orders '!I$1,products!$A$1:$G$1,0))</f>
        <v>Rob</v>
      </c>
      <c r="J898" t="str">
        <f>INDEX(products!$A$1:$G$49,MATCH('orders '!$D898,products!$A$1:$A$49,0),MATCH('orders '!J$1,products!$A$1:$G$1,0))</f>
        <v>D</v>
      </c>
      <c r="K898" s="6">
        <f>INDEX(products!$A$1:$G$49,MATCH('orders '!$D898,products!$A$1:$A$49,0),MATCH('orders '!K$1,products!$A$1:$G$1,0))</f>
        <v>0.5</v>
      </c>
      <c r="L898" s="6">
        <f>INDEX(products!$A$1:$G$49,MATCH('orders '!$D898,products!$A$1:$A$49,0),MATCH('orders '!L$1,products!$A$1:$G$1,0))</f>
        <v>5.3699999999999992</v>
      </c>
      <c r="M898" s="6">
        <f t="shared" si="39"/>
        <v>32.22</v>
      </c>
      <c r="N898" t="str">
        <f t="shared" si="40"/>
        <v>Robusta</v>
      </c>
      <c r="O898" t="str">
        <f t="shared" si="41"/>
        <v>Dark</v>
      </c>
      <c r="P898" s="6" t="str">
        <f>_xlfn.XLOOKUP(OrdersTable[[#This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 '!$D899,products!$A$1:$A$49,0),MATCH('orders '!I$1,products!$A$1:$G$1,0))</f>
        <v>Exc</v>
      </c>
      <c r="J899" t="str">
        <f>INDEX(products!$A$1:$G$49,MATCH('orders '!$D899,products!$A$1:$A$49,0),MATCH('orders '!J$1,products!$A$1:$G$1,0))</f>
        <v>D</v>
      </c>
      <c r="K899" s="6">
        <f>INDEX(products!$A$1:$G$49,MATCH('orders '!$D899,products!$A$1:$A$49,0),MATCH('orders '!K$1,products!$A$1:$G$1,0))</f>
        <v>1</v>
      </c>
      <c r="L899" s="6">
        <f>INDEX(products!$A$1:$G$49,MATCH('orders '!$D899,products!$A$1:$A$49,0),MATCH('orders '!L$1,products!$A$1:$G$1,0))</f>
        <v>12.15</v>
      </c>
      <c r="M899" s="6">
        <f t="shared" ref="M899:M962" si="42">L899*E899</f>
        <v>24.3</v>
      </c>
      <c r="N899" t="str">
        <f t="shared" ref="N899:N962" si="43">IF(I899="Rob","Robusta",IF(I899="Exc","Excelsa",IF(I899="Ara","Arabica",IF(I899="Lib","Liberia"))))</f>
        <v>Excelsa</v>
      </c>
      <c r="O899" t="str">
        <f t="shared" ref="O899:O962" si="44">IF(J899="M","Medium",IF(J899="L","Light",IF(J899="D","Dark","")))</f>
        <v>Dark</v>
      </c>
      <c r="P899" s="6" t="str">
        <f>_xlfn.XLOOKUP(OrdersTable[[#This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 '!$D900,products!$A$1:$A$49,0),MATCH('orders '!I$1,products!$A$1:$G$1,0))</f>
        <v>Rob</v>
      </c>
      <c r="J900" t="str">
        <f>INDEX(products!$A$1:$G$49,MATCH('orders '!$D900,products!$A$1:$A$49,0),MATCH('orders '!J$1,products!$A$1:$G$1,0))</f>
        <v>L</v>
      </c>
      <c r="K900" s="6">
        <f>INDEX(products!$A$1:$G$49,MATCH('orders '!$D900,products!$A$1:$A$49,0),MATCH('orders '!K$1,products!$A$1:$G$1,0))</f>
        <v>0.5</v>
      </c>
      <c r="L900" s="6">
        <f>INDEX(products!$A$1:$G$49,MATCH('orders '!$D900,products!$A$1:$A$49,0),MATCH('orders '!L$1,products!$A$1:$G$1,0))</f>
        <v>7.169999999999999</v>
      </c>
      <c r="M900" s="6">
        <f t="shared" si="42"/>
        <v>35.849999999999994</v>
      </c>
      <c r="N900" t="str">
        <f t="shared" si="43"/>
        <v>Robusta</v>
      </c>
      <c r="O900" t="str">
        <f t="shared" si="44"/>
        <v>Light</v>
      </c>
      <c r="P900" s="6" t="str">
        <f>_xlfn.XLOOKUP(OrdersTable[[#This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 '!$D901,products!$A$1:$A$49,0),MATCH('orders '!I$1,products!$A$1:$G$1,0))</f>
        <v>Lib</v>
      </c>
      <c r="J901" t="str">
        <f>INDEX(products!$A$1:$G$49,MATCH('orders '!$D901,products!$A$1:$A$49,0),MATCH('orders '!J$1,products!$A$1:$G$1,0))</f>
        <v>M</v>
      </c>
      <c r="K901" s="6">
        <f>INDEX(products!$A$1:$G$49,MATCH('orders '!$D901,products!$A$1:$A$49,0),MATCH('orders '!K$1,products!$A$1:$G$1,0))</f>
        <v>1</v>
      </c>
      <c r="L901" s="6">
        <f>INDEX(products!$A$1:$G$49,MATCH('orders '!$D901,products!$A$1:$A$49,0),MATCH('orders '!L$1,products!$A$1:$G$1,0))</f>
        <v>14.55</v>
      </c>
      <c r="M901" s="6">
        <f t="shared" si="42"/>
        <v>72.75</v>
      </c>
      <c r="N901" t="str">
        <f t="shared" si="43"/>
        <v>Liberia</v>
      </c>
      <c r="O901" t="str">
        <f t="shared" si="44"/>
        <v>Medium</v>
      </c>
      <c r="P901" s="6" t="str">
        <f>_xlfn.XLOOKUP(OrdersTable[[#This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 '!$D902,products!$A$1:$A$49,0),MATCH('orders '!I$1,products!$A$1:$G$1,0))</f>
        <v>Lib</v>
      </c>
      <c r="J902" t="str">
        <f>INDEX(products!$A$1:$G$49,MATCH('orders '!$D902,products!$A$1:$A$49,0),MATCH('orders '!J$1,products!$A$1:$G$1,0))</f>
        <v>L</v>
      </c>
      <c r="K902" s="6">
        <f>INDEX(products!$A$1:$G$49,MATCH('orders '!$D902,products!$A$1:$A$49,0),MATCH('orders '!K$1,products!$A$1:$G$1,0))</f>
        <v>1</v>
      </c>
      <c r="L902" s="6">
        <f>INDEX(products!$A$1:$G$49,MATCH('orders '!$D902,products!$A$1:$A$49,0),MATCH('orders '!L$1,products!$A$1:$G$1,0))</f>
        <v>15.85</v>
      </c>
      <c r="M902" s="6">
        <f t="shared" si="42"/>
        <v>47.55</v>
      </c>
      <c r="N902" t="str">
        <f t="shared" si="43"/>
        <v>Liberia</v>
      </c>
      <c r="O902" t="str">
        <f t="shared" si="44"/>
        <v>Light</v>
      </c>
      <c r="P902" s="6" t="str">
        <f>_xlfn.XLOOKUP(OrdersTable[[#This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 '!$D903,products!$A$1:$A$49,0),MATCH('orders '!I$1,products!$A$1:$G$1,0))</f>
        <v>Rob</v>
      </c>
      <c r="J903" t="str">
        <f>INDEX(products!$A$1:$G$49,MATCH('orders '!$D903,products!$A$1:$A$49,0),MATCH('orders '!J$1,products!$A$1:$G$1,0))</f>
        <v>L</v>
      </c>
      <c r="K903" s="6">
        <f>INDEX(products!$A$1:$G$49,MATCH('orders '!$D903,products!$A$1:$A$49,0),MATCH('orders '!K$1,products!$A$1:$G$1,0))</f>
        <v>0.2</v>
      </c>
      <c r="L903" s="6">
        <f>INDEX(products!$A$1:$G$49,MATCH('orders '!$D903,products!$A$1:$A$49,0),MATCH('orders '!L$1,products!$A$1:$G$1,0))</f>
        <v>3.5849999999999995</v>
      </c>
      <c r="M903" s="6">
        <f t="shared" si="42"/>
        <v>3.5849999999999995</v>
      </c>
      <c r="N903" t="str">
        <f t="shared" si="43"/>
        <v>Robusta</v>
      </c>
      <c r="O903" t="str">
        <f t="shared" si="44"/>
        <v>Light</v>
      </c>
      <c r="P903" s="6" t="str">
        <f>_xlfn.XLOOKUP(OrdersTable[[#This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 '!$D904,products!$A$1:$A$49,0),MATCH('orders '!I$1,products!$A$1:$G$1,0))</f>
        <v>Exc</v>
      </c>
      <c r="J904" t="str">
        <f>INDEX(products!$A$1:$G$49,MATCH('orders '!$D904,products!$A$1:$A$49,0),MATCH('orders '!J$1,products!$A$1:$G$1,0))</f>
        <v>M</v>
      </c>
      <c r="K904" s="6">
        <f>INDEX(products!$A$1:$G$49,MATCH('orders '!$D904,products!$A$1:$A$49,0),MATCH('orders '!K$1,products!$A$1:$G$1,0))</f>
        <v>2.5</v>
      </c>
      <c r="L904" s="6">
        <f>INDEX(products!$A$1:$G$49,MATCH('orders '!$D904,products!$A$1:$A$49,0),MATCH('orders '!L$1,products!$A$1:$G$1,0))</f>
        <v>31.624999999999996</v>
      </c>
      <c r="M904" s="6">
        <f t="shared" si="42"/>
        <v>158.12499999999997</v>
      </c>
      <c r="N904" t="str">
        <f t="shared" si="43"/>
        <v>Excelsa</v>
      </c>
      <c r="O904" t="str">
        <f t="shared" si="44"/>
        <v>Medium</v>
      </c>
      <c r="P904" s="6" t="str">
        <f>_xlfn.XLOOKUP(OrdersTable[[#This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 '!$D905,products!$A$1:$A$49,0),MATCH('orders '!I$1,products!$A$1:$G$1,0))</f>
        <v>Lib</v>
      </c>
      <c r="J905" t="str">
        <f>INDEX(products!$A$1:$G$49,MATCH('orders '!$D905,products!$A$1:$A$49,0),MATCH('orders '!J$1,products!$A$1:$G$1,0))</f>
        <v>M</v>
      </c>
      <c r="K905" s="6">
        <f>INDEX(products!$A$1:$G$49,MATCH('orders '!$D905,products!$A$1:$A$49,0),MATCH('orders '!K$1,products!$A$1:$G$1,0))</f>
        <v>0.5</v>
      </c>
      <c r="L905" s="6">
        <f>INDEX(products!$A$1:$G$49,MATCH('orders '!$D905,products!$A$1:$A$49,0),MATCH('orders '!L$1,products!$A$1:$G$1,0))</f>
        <v>8.73</v>
      </c>
      <c r="M905" s="6">
        <f t="shared" si="42"/>
        <v>17.46</v>
      </c>
      <c r="N905" t="str">
        <f t="shared" si="43"/>
        <v>Liberia</v>
      </c>
      <c r="O905" t="str">
        <f t="shared" si="44"/>
        <v>Medium</v>
      </c>
      <c r="P905" s="6" t="str">
        <f>_xlfn.XLOOKUP(OrdersTable[[#This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 '!$D906,products!$A$1:$A$49,0),MATCH('orders '!I$1,products!$A$1:$G$1,0))</f>
        <v>Ara</v>
      </c>
      <c r="J906" t="str">
        <f>INDEX(products!$A$1:$G$49,MATCH('orders '!$D906,products!$A$1:$A$49,0),MATCH('orders '!J$1,products!$A$1:$G$1,0))</f>
        <v>L</v>
      </c>
      <c r="K906" s="6">
        <f>INDEX(products!$A$1:$G$49,MATCH('orders '!$D906,products!$A$1:$A$49,0),MATCH('orders '!K$1,products!$A$1:$G$1,0))</f>
        <v>2.5</v>
      </c>
      <c r="L906" s="6">
        <f>INDEX(products!$A$1:$G$49,MATCH('orders '!$D906,products!$A$1:$A$49,0),MATCH('orders '!L$1,products!$A$1:$G$1,0))</f>
        <v>29.784999999999997</v>
      </c>
      <c r="M906" s="6">
        <f t="shared" si="42"/>
        <v>148.92499999999998</v>
      </c>
      <c r="N906" t="str">
        <f t="shared" si="43"/>
        <v>Arabica</v>
      </c>
      <c r="O906" t="str">
        <f t="shared" si="44"/>
        <v>Light</v>
      </c>
      <c r="P906" s="6" t="str">
        <f>_xlfn.XLOOKUP(OrdersTable[[#This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 '!$D907,products!$A$1:$A$49,0),MATCH('orders '!I$1,products!$A$1:$G$1,0))</f>
        <v>Ara</v>
      </c>
      <c r="J907" t="str">
        <f>INDEX(products!$A$1:$G$49,MATCH('orders '!$D907,products!$A$1:$A$49,0),MATCH('orders '!J$1,products!$A$1:$G$1,0))</f>
        <v>M</v>
      </c>
      <c r="K907" s="6">
        <f>INDEX(products!$A$1:$G$49,MATCH('orders '!$D907,products!$A$1:$A$49,0),MATCH('orders '!K$1,products!$A$1:$G$1,0))</f>
        <v>0.5</v>
      </c>
      <c r="L907" s="6">
        <f>INDEX(products!$A$1:$G$49,MATCH('orders '!$D907,products!$A$1:$A$49,0),MATCH('orders '!L$1,products!$A$1:$G$1,0))</f>
        <v>6.75</v>
      </c>
      <c r="M907" s="6">
        <f t="shared" si="42"/>
        <v>40.5</v>
      </c>
      <c r="N907" t="str">
        <f t="shared" si="43"/>
        <v>Arabica</v>
      </c>
      <c r="O907" t="str">
        <f t="shared" si="44"/>
        <v>Medium</v>
      </c>
      <c r="P907" s="6" t="str">
        <f>_xlfn.XLOOKUP(OrdersTable[[#This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 '!$D908,products!$A$1:$A$49,0),MATCH('orders '!I$1,products!$A$1:$G$1,0))</f>
        <v>Ara</v>
      </c>
      <c r="J908" t="str">
        <f>INDEX(products!$A$1:$G$49,MATCH('orders '!$D908,products!$A$1:$A$49,0),MATCH('orders '!J$1,products!$A$1:$G$1,0))</f>
        <v>M</v>
      </c>
      <c r="K908" s="6">
        <f>INDEX(products!$A$1:$G$49,MATCH('orders '!$D908,products!$A$1:$A$49,0),MATCH('orders '!K$1,products!$A$1:$G$1,0))</f>
        <v>0.5</v>
      </c>
      <c r="L908" s="6">
        <f>INDEX(products!$A$1:$G$49,MATCH('orders '!$D908,products!$A$1:$A$49,0),MATCH('orders '!L$1,products!$A$1:$G$1,0))</f>
        <v>6.75</v>
      </c>
      <c r="M908" s="6">
        <f t="shared" si="42"/>
        <v>27</v>
      </c>
      <c r="N908" t="str">
        <f t="shared" si="43"/>
        <v>Arabica</v>
      </c>
      <c r="O908" t="str">
        <f t="shared" si="44"/>
        <v>Medium</v>
      </c>
      <c r="P908" s="6" t="str">
        <f>_xlfn.XLOOKUP(OrdersTable[[#This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 '!$D909,products!$A$1:$A$49,0),MATCH('orders '!I$1,products!$A$1:$G$1,0))</f>
        <v>Lib</v>
      </c>
      <c r="J909" t="str">
        <f>INDEX(products!$A$1:$G$49,MATCH('orders '!$D909,products!$A$1:$A$49,0),MATCH('orders '!J$1,products!$A$1:$G$1,0))</f>
        <v>D</v>
      </c>
      <c r="K909" s="6">
        <f>INDEX(products!$A$1:$G$49,MATCH('orders '!$D909,products!$A$1:$A$49,0),MATCH('orders '!K$1,products!$A$1:$G$1,0))</f>
        <v>1</v>
      </c>
      <c r="L909" s="6">
        <f>INDEX(products!$A$1:$G$49,MATCH('orders '!$D909,products!$A$1:$A$49,0),MATCH('orders '!L$1,products!$A$1:$G$1,0))</f>
        <v>12.95</v>
      </c>
      <c r="M909" s="6">
        <f t="shared" si="42"/>
        <v>38.849999999999994</v>
      </c>
      <c r="N909" t="str">
        <f t="shared" si="43"/>
        <v>Liberia</v>
      </c>
      <c r="O909" t="str">
        <f t="shared" si="44"/>
        <v>Dark</v>
      </c>
      <c r="P909" s="6" t="str">
        <f>_xlfn.XLOOKUP(OrdersTable[[#This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 '!$D910,products!$A$1:$A$49,0),MATCH('orders '!I$1,products!$A$1:$G$1,0))</f>
        <v>Rob</v>
      </c>
      <c r="J910" t="str">
        <f>INDEX(products!$A$1:$G$49,MATCH('orders '!$D910,products!$A$1:$A$49,0),MATCH('orders '!J$1,products!$A$1:$G$1,0))</f>
        <v>L</v>
      </c>
      <c r="K910" s="6">
        <f>INDEX(products!$A$1:$G$49,MATCH('orders '!$D910,products!$A$1:$A$49,0),MATCH('orders '!K$1,products!$A$1:$G$1,0))</f>
        <v>1</v>
      </c>
      <c r="L910" s="6">
        <f>INDEX(products!$A$1:$G$49,MATCH('orders '!$D910,products!$A$1:$A$49,0),MATCH('orders '!L$1,products!$A$1:$G$1,0))</f>
        <v>11.95</v>
      </c>
      <c r="M910" s="6">
        <f t="shared" si="42"/>
        <v>59.75</v>
      </c>
      <c r="N910" t="str">
        <f t="shared" si="43"/>
        <v>Robusta</v>
      </c>
      <c r="O910" t="str">
        <f t="shared" si="44"/>
        <v>Light</v>
      </c>
      <c r="P910" s="6" t="str">
        <f>_xlfn.XLOOKUP(OrdersTable[[#This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 '!$D911,products!$A$1:$A$49,0),MATCH('orders '!I$1,products!$A$1:$G$1,0))</f>
        <v>Rob</v>
      </c>
      <c r="J911" t="str">
        <f>INDEX(products!$A$1:$G$49,MATCH('orders '!$D911,products!$A$1:$A$49,0),MATCH('orders '!J$1,products!$A$1:$G$1,0))</f>
        <v>L</v>
      </c>
      <c r="K911" s="6">
        <f>INDEX(products!$A$1:$G$49,MATCH('orders '!$D911,products!$A$1:$A$49,0),MATCH('orders '!K$1,products!$A$1:$G$1,0))</f>
        <v>0.2</v>
      </c>
      <c r="L911" s="6">
        <f>INDEX(products!$A$1:$G$49,MATCH('orders '!$D911,products!$A$1:$A$49,0),MATCH('orders '!L$1,products!$A$1:$G$1,0))</f>
        <v>3.5849999999999995</v>
      </c>
      <c r="M911" s="6">
        <f t="shared" si="42"/>
        <v>10.754999999999999</v>
      </c>
      <c r="N911" t="str">
        <f t="shared" si="43"/>
        <v>Robusta</v>
      </c>
      <c r="O911" t="str">
        <f t="shared" si="44"/>
        <v>Light</v>
      </c>
      <c r="P911" s="6" t="str">
        <f>_xlfn.XLOOKUP(OrdersTable[[#This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 '!$D912,products!$A$1:$A$49,0),MATCH('orders '!I$1,products!$A$1:$G$1,0))</f>
        <v>Ara</v>
      </c>
      <c r="J912" t="str">
        <f>INDEX(products!$A$1:$G$49,MATCH('orders '!$D912,products!$A$1:$A$49,0),MATCH('orders '!J$1,products!$A$1:$G$1,0))</f>
        <v>D</v>
      </c>
      <c r="K912" s="6">
        <f>INDEX(products!$A$1:$G$49,MATCH('orders '!$D912,products!$A$1:$A$49,0),MATCH('orders '!K$1,products!$A$1:$G$1,0))</f>
        <v>2.5</v>
      </c>
      <c r="L912" s="6">
        <f>INDEX(products!$A$1:$G$49,MATCH('orders '!$D912,products!$A$1:$A$49,0),MATCH('orders '!L$1,products!$A$1:$G$1,0))</f>
        <v>22.884999999999998</v>
      </c>
      <c r="M912" s="6">
        <f t="shared" si="42"/>
        <v>91.539999999999992</v>
      </c>
      <c r="N912" t="str">
        <f t="shared" si="43"/>
        <v>Arabica</v>
      </c>
      <c r="O912" t="str">
        <f t="shared" si="44"/>
        <v>Dark</v>
      </c>
      <c r="P912" s="6" t="str">
        <f>_xlfn.XLOOKUP(OrdersTable[[#This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 '!$D913,products!$A$1:$A$49,0),MATCH('orders '!I$1,products!$A$1:$G$1,0))</f>
        <v>Ara</v>
      </c>
      <c r="J913" t="str">
        <f>INDEX(products!$A$1:$G$49,MATCH('orders '!$D913,products!$A$1:$A$49,0),MATCH('orders '!J$1,products!$A$1:$G$1,0))</f>
        <v>M</v>
      </c>
      <c r="K913" s="6">
        <f>INDEX(products!$A$1:$G$49,MATCH('orders '!$D913,products!$A$1:$A$49,0),MATCH('orders '!K$1,products!$A$1:$G$1,0))</f>
        <v>1</v>
      </c>
      <c r="L913" s="6">
        <f>INDEX(products!$A$1:$G$49,MATCH('orders '!$D913,products!$A$1:$A$49,0),MATCH('orders '!L$1,products!$A$1:$G$1,0))</f>
        <v>11.25</v>
      </c>
      <c r="M913" s="6">
        <f t="shared" si="42"/>
        <v>45</v>
      </c>
      <c r="N913" t="str">
        <f t="shared" si="43"/>
        <v>Arabica</v>
      </c>
      <c r="O913" t="str">
        <f t="shared" si="44"/>
        <v>Medium</v>
      </c>
      <c r="P913" s="6" t="str">
        <f>_xlfn.XLOOKUP(OrdersTable[[#This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 '!$D914,products!$A$1:$A$49,0),MATCH('orders '!I$1,products!$A$1:$G$1,0))</f>
        <v>Rob</v>
      </c>
      <c r="J914" t="str">
        <f>INDEX(products!$A$1:$G$49,MATCH('orders '!$D914,products!$A$1:$A$49,0),MATCH('orders '!J$1,products!$A$1:$G$1,0))</f>
        <v>M</v>
      </c>
      <c r="K914" s="6">
        <f>INDEX(products!$A$1:$G$49,MATCH('orders '!$D914,products!$A$1:$A$49,0),MATCH('orders '!K$1,products!$A$1:$G$1,0))</f>
        <v>2.5</v>
      </c>
      <c r="L914" s="6">
        <f>INDEX(products!$A$1:$G$49,MATCH('orders '!$D914,products!$A$1:$A$49,0),MATCH('orders '!L$1,products!$A$1:$G$1,0))</f>
        <v>22.884999999999998</v>
      </c>
      <c r="M914" s="6">
        <f t="shared" si="42"/>
        <v>137.31</v>
      </c>
      <c r="N914" t="str">
        <f t="shared" si="43"/>
        <v>Robusta</v>
      </c>
      <c r="O914" t="str">
        <f t="shared" si="44"/>
        <v>Medium</v>
      </c>
      <c r="P914" s="6" t="str">
        <f>_xlfn.XLOOKUP(OrdersTable[[#This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 '!$D915,products!$A$1:$A$49,0),MATCH('orders '!I$1,products!$A$1:$G$1,0))</f>
        <v>Ara</v>
      </c>
      <c r="J915" t="str">
        <f>INDEX(products!$A$1:$G$49,MATCH('orders '!$D915,products!$A$1:$A$49,0),MATCH('orders '!J$1,products!$A$1:$G$1,0))</f>
        <v>M</v>
      </c>
      <c r="K915" s="6">
        <f>INDEX(products!$A$1:$G$49,MATCH('orders '!$D915,products!$A$1:$A$49,0),MATCH('orders '!K$1,products!$A$1:$G$1,0))</f>
        <v>0.5</v>
      </c>
      <c r="L915" s="6">
        <f>INDEX(products!$A$1:$G$49,MATCH('orders '!$D915,products!$A$1:$A$49,0),MATCH('orders '!L$1,products!$A$1:$G$1,0))</f>
        <v>6.75</v>
      </c>
      <c r="M915" s="6">
        <f t="shared" si="42"/>
        <v>6.75</v>
      </c>
      <c r="N915" t="str">
        <f t="shared" si="43"/>
        <v>Arabica</v>
      </c>
      <c r="O915" t="str">
        <f t="shared" si="44"/>
        <v>Medium</v>
      </c>
      <c r="P915" s="6" t="str">
        <f>_xlfn.XLOOKUP(OrdersTable[[#This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 '!$D916,products!$A$1:$A$49,0),MATCH('orders '!I$1,products!$A$1:$G$1,0))</f>
        <v>Ara</v>
      </c>
      <c r="J916" t="str">
        <f>INDEX(products!$A$1:$G$49,MATCH('orders '!$D916,products!$A$1:$A$49,0),MATCH('orders '!J$1,products!$A$1:$G$1,0))</f>
        <v>M</v>
      </c>
      <c r="K916" s="6">
        <f>INDEX(products!$A$1:$G$49,MATCH('orders '!$D916,products!$A$1:$A$49,0),MATCH('orders '!K$1,products!$A$1:$G$1,0))</f>
        <v>1</v>
      </c>
      <c r="L916" s="6">
        <f>INDEX(products!$A$1:$G$49,MATCH('orders '!$D916,products!$A$1:$A$49,0),MATCH('orders '!L$1,products!$A$1:$G$1,0))</f>
        <v>11.25</v>
      </c>
      <c r="M916" s="6">
        <f t="shared" si="42"/>
        <v>45</v>
      </c>
      <c r="N916" t="str">
        <f t="shared" si="43"/>
        <v>Arabica</v>
      </c>
      <c r="O916" t="str">
        <f t="shared" si="44"/>
        <v>Medium</v>
      </c>
      <c r="P916" s="6" t="str">
        <f>_xlfn.XLOOKUP(OrdersTable[[#This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 '!$D917,products!$A$1:$A$49,0),MATCH('orders '!I$1,products!$A$1:$G$1,0))</f>
        <v>Exc</v>
      </c>
      <c r="J917" t="str">
        <f>INDEX(products!$A$1:$G$49,MATCH('orders '!$D917,products!$A$1:$A$49,0),MATCH('orders '!J$1,products!$A$1:$G$1,0))</f>
        <v>D</v>
      </c>
      <c r="K917" s="6">
        <f>INDEX(products!$A$1:$G$49,MATCH('orders '!$D917,products!$A$1:$A$49,0),MATCH('orders '!K$1,products!$A$1:$G$1,0))</f>
        <v>2.5</v>
      </c>
      <c r="L917" s="6">
        <f>INDEX(products!$A$1:$G$49,MATCH('orders '!$D917,products!$A$1:$A$49,0),MATCH('orders '!L$1,products!$A$1:$G$1,0))</f>
        <v>27.945</v>
      </c>
      <c r="M917" s="6">
        <f t="shared" si="42"/>
        <v>83.835000000000008</v>
      </c>
      <c r="N917" t="str">
        <f t="shared" si="43"/>
        <v>Excelsa</v>
      </c>
      <c r="O917" t="str">
        <f t="shared" si="44"/>
        <v>Dark</v>
      </c>
      <c r="P917" s="6" t="str">
        <f>_xlfn.XLOOKUP(OrdersTable[[#This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 '!$D918,products!$A$1:$A$49,0),MATCH('orders '!I$1,products!$A$1:$G$1,0))</f>
        <v>Exc</v>
      </c>
      <c r="J918" t="str">
        <f>INDEX(products!$A$1:$G$49,MATCH('orders '!$D918,products!$A$1:$A$49,0),MATCH('orders '!J$1,products!$A$1:$G$1,0))</f>
        <v>D</v>
      </c>
      <c r="K918" s="6">
        <f>INDEX(products!$A$1:$G$49,MATCH('orders '!$D918,products!$A$1:$A$49,0),MATCH('orders '!K$1,products!$A$1:$G$1,0))</f>
        <v>0.2</v>
      </c>
      <c r="L918" s="6">
        <f>INDEX(products!$A$1:$G$49,MATCH('orders '!$D918,products!$A$1:$A$49,0),MATCH('orders '!L$1,products!$A$1:$G$1,0))</f>
        <v>3.645</v>
      </c>
      <c r="M918" s="6">
        <f t="shared" si="42"/>
        <v>3.645</v>
      </c>
      <c r="N918" t="str">
        <f t="shared" si="43"/>
        <v>Excelsa</v>
      </c>
      <c r="O918" t="str">
        <f t="shared" si="44"/>
        <v>Dark</v>
      </c>
      <c r="P918" s="6" t="str">
        <f>_xlfn.XLOOKUP(OrdersTable[[#This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 '!$D919,products!$A$1:$A$49,0),MATCH('orders '!I$1,products!$A$1:$G$1,0))</f>
        <v>Ara</v>
      </c>
      <c r="J919" t="str">
        <f>INDEX(products!$A$1:$G$49,MATCH('orders '!$D919,products!$A$1:$A$49,0),MATCH('orders '!J$1,products!$A$1:$G$1,0))</f>
        <v>M</v>
      </c>
      <c r="K919" s="6">
        <f>INDEX(products!$A$1:$G$49,MATCH('orders '!$D919,products!$A$1:$A$49,0),MATCH('orders '!K$1,products!$A$1:$G$1,0))</f>
        <v>0.5</v>
      </c>
      <c r="L919" s="6">
        <f>INDEX(products!$A$1:$G$49,MATCH('orders '!$D919,products!$A$1:$A$49,0),MATCH('orders '!L$1,products!$A$1:$G$1,0))</f>
        <v>6.75</v>
      </c>
      <c r="M919" s="6">
        <f t="shared" si="42"/>
        <v>6.75</v>
      </c>
      <c r="N919" t="str">
        <f t="shared" si="43"/>
        <v>Arabica</v>
      </c>
      <c r="O919" t="str">
        <f t="shared" si="44"/>
        <v>Medium</v>
      </c>
      <c r="P919" s="6" t="str">
        <f>_xlfn.XLOOKUP(OrdersTable[[#This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 '!$D920,products!$A$1:$A$49,0),MATCH('orders '!I$1,products!$A$1:$G$1,0))</f>
        <v>Exc</v>
      </c>
      <c r="J920" t="str">
        <f>INDEX(products!$A$1:$G$49,MATCH('orders '!$D920,products!$A$1:$A$49,0),MATCH('orders '!J$1,products!$A$1:$G$1,0))</f>
        <v>D</v>
      </c>
      <c r="K920" s="6">
        <f>INDEX(products!$A$1:$G$49,MATCH('orders '!$D920,products!$A$1:$A$49,0),MATCH('orders '!K$1,products!$A$1:$G$1,0))</f>
        <v>0.5</v>
      </c>
      <c r="L920" s="6">
        <f>INDEX(products!$A$1:$G$49,MATCH('orders '!$D920,products!$A$1:$A$49,0),MATCH('orders '!L$1,products!$A$1:$G$1,0))</f>
        <v>7.29</v>
      </c>
      <c r="M920" s="6">
        <f t="shared" si="42"/>
        <v>21.87</v>
      </c>
      <c r="N920" t="str">
        <f t="shared" si="43"/>
        <v>Excelsa</v>
      </c>
      <c r="O920" t="str">
        <f t="shared" si="44"/>
        <v>Dark</v>
      </c>
      <c r="P920" s="6" t="str">
        <f>_xlfn.XLOOKUP(OrdersTable[[#This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 '!$D921,products!$A$1:$A$49,0),MATCH('orders '!I$1,products!$A$1:$G$1,0))</f>
        <v>Rob</v>
      </c>
      <c r="J921" t="str">
        <f>INDEX(products!$A$1:$G$49,MATCH('orders '!$D921,products!$A$1:$A$49,0),MATCH('orders '!J$1,products!$A$1:$G$1,0))</f>
        <v>D</v>
      </c>
      <c r="K921" s="6">
        <f>INDEX(products!$A$1:$G$49,MATCH('orders '!$D921,products!$A$1:$A$49,0),MATCH('orders '!K$1,products!$A$1:$G$1,0))</f>
        <v>0.2</v>
      </c>
      <c r="L921" s="6">
        <f>INDEX(products!$A$1:$G$49,MATCH('orders '!$D921,products!$A$1:$A$49,0),MATCH('orders '!L$1,products!$A$1:$G$1,0))</f>
        <v>2.6849999999999996</v>
      </c>
      <c r="M921" s="6">
        <f t="shared" si="42"/>
        <v>13.424999999999997</v>
      </c>
      <c r="N921" t="str">
        <f t="shared" si="43"/>
        <v>Robusta</v>
      </c>
      <c r="O921" t="str">
        <f t="shared" si="44"/>
        <v>Dark</v>
      </c>
      <c r="P921" s="6" t="str">
        <f>_xlfn.XLOOKUP(OrdersTable[[#This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 '!$D922,products!$A$1:$A$49,0),MATCH('orders '!I$1,products!$A$1:$G$1,0))</f>
        <v>Rob</v>
      </c>
      <c r="J922" t="str">
        <f>INDEX(products!$A$1:$G$49,MATCH('orders '!$D922,products!$A$1:$A$49,0),MATCH('orders '!J$1,products!$A$1:$G$1,0))</f>
        <v>D</v>
      </c>
      <c r="K922" s="6">
        <f>INDEX(products!$A$1:$G$49,MATCH('orders '!$D922,products!$A$1:$A$49,0),MATCH('orders '!K$1,products!$A$1:$G$1,0))</f>
        <v>2.5</v>
      </c>
      <c r="L922" s="6">
        <f>INDEX(products!$A$1:$G$49,MATCH('orders '!$D922,products!$A$1:$A$49,0),MATCH('orders '!L$1,products!$A$1:$G$1,0))</f>
        <v>20.584999999999997</v>
      </c>
      <c r="M922" s="6">
        <f t="shared" si="42"/>
        <v>123.50999999999999</v>
      </c>
      <c r="N922" t="str">
        <f t="shared" si="43"/>
        <v>Robusta</v>
      </c>
      <c r="O922" t="str">
        <f t="shared" si="44"/>
        <v>Dark</v>
      </c>
      <c r="P922" s="6" t="str">
        <f>_xlfn.XLOOKUP(OrdersTable[[#This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 '!$D923,products!$A$1:$A$49,0),MATCH('orders '!I$1,products!$A$1:$G$1,0))</f>
        <v>Lib</v>
      </c>
      <c r="J923" t="str">
        <f>INDEX(products!$A$1:$G$49,MATCH('orders '!$D923,products!$A$1:$A$49,0),MATCH('orders '!J$1,products!$A$1:$G$1,0))</f>
        <v>D</v>
      </c>
      <c r="K923" s="6">
        <f>INDEX(products!$A$1:$G$49,MATCH('orders '!$D923,products!$A$1:$A$49,0),MATCH('orders '!K$1,products!$A$1:$G$1,0))</f>
        <v>0.2</v>
      </c>
      <c r="L923" s="6">
        <f>INDEX(products!$A$1:$G$49,MATCH('orders '!$D923,products!$A$1:$A$49,0),MATCH('orders '!L$1,products!$A$1:$G$1,0))</f>
        <v>3.8849999999999998</v>
      </c>
      <c r="M923" s="6">
        <f t="shared" si="42"/>
        <v>7.77</v>
      </c>
      <c r="N923" t="str">
        <f t="shared" si="43"/>
        <v>Liberia</v>
      </c>
      <c r="O923" t="str">
        <f t="shared" si="44"/>
        <v>Dark</v>
      </c>
      <c r="P923" s="6" t="str">
        <f>_xlfn.XLOOKUP(OrdersTable[[#This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 '!$D924,products!$A$1:$A$49,0),MATCH('orders '!I$1,products!$A$1:$G$1,0))</f>
        <v>Ara</v>
      </c>
      <c r="J924" t="str">
        <f>INDEX(products!$A$1:$G$49,MATCH('orders '!$D924,products!$A$1:$A$49,0),MATCH('orders '!J$1,products!$A$1:$G$1,0))</f>
        <v>M</v>
      </c>
      <c r="K924" s="6">
        <f>INDEX(products!$A$1:$G$49,MATCH('orders '!$D924,products!$A$1:$A$49,0),MATCH('orders '!K$1,products!$A$1:$G$1,0))</f>
        <v>1</v>
      </c>
      <c r="L924" s="6">
        <f>INDEX(products!$A$1:$G$49,MATCH('orders '!$D924,products!$A$1:$A$49,0),MATCH('orders '!L$1,products!$A$1:$G$1,0))</f>
        <v>11.25</v>
      </c>
      <c r="M924" s="6">
        <f t="shared" si="42"/>
        <v>67.5</v>
      </c>
      <c r="N924" t="str">
        <f t="shared" si="43"/>
        <v>Arabica</v>
      </c>
      <c r="O924" t="str">
        <f t="shared" si="44"/>
        <v>Medium</v>
      </c>
      <c r="P924" s="6" t="str">
        <f>_xlfn.XLOOKUP(OrdersTable[[#This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 '!$D925,products!$A$1:$A$49,0),MATCH('orders '!I$1,products!$A$1:$G$1,0))</f>
        <v>Exc</v>
      </c>
      <c r="J925" t="str">
        <f>INDEX(products!$A$1:$G$49,MATCH('orders '!$D925,products!$A$1:$A$49,0),MATCH('orders '!J$1,products!$A$1:$G$1,0))</f>
        <v>D</v>
      </c>
      <c r="K925" s="6">
        <f>INDEX(products!$A$1:$G$49,MATCH('orders '!$D925,products!$A$1:$A$49,0),MATCH('orders '!K$1,products!$A$1:$G$1,0))</f>
        <v>2.5</v>
      </c>
      <c r="L925" s="6">
        <f>INDEX(products!$A$1:$G$49,MATCH('orders '!$D925,products!$A$1:$A$49,0),MATCH('orders '!L$1,products!$A$1:$G$1,0))</f>
        <v>27.945</v>
      </c>
      <c r="M925" s="6">
        <f t="shared" si="42"/>
        <v>27.945</v>
      </c>
      <c r="N925" t="str">
        <f t="shared" si="43"/>
        <v>Excelsa</v>
      </c>
      <c r="O925" t="str">
        <f t="shared" si="44"/>
        <v>Dark</v>
      </c>
      <c r="P925" s="6" t="str">
        <f>_xlfn.XLOOKUP(OrdersTable[[#This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 '!$D926,products!$A$1:$A$49,0),MATCH('orders '!I$1,products!$A$1:$G$1,0))</f>
        <v>Ara</v>
      </c>
      <c r="J926" t="str">
        <f>INDEX(products!$A$1:$G$49,MATCH('orders '!$D926,products!$A$1:$A$49,0),MATCH('orders '!J$1,products!$A$1:$G$1,0))</f>
        <v>L</v>
      </c>
      <c r="K926" s="6">
        <f>INDEX(products!$A$1:$G$49,MATCH('orders '!$D926,products!$A$1:$A$49,0),MATCH('orders '!K$1,products!$A$1:$G$1,0))</f>
        <v>2.5</v>
      </c>
      <c r="L926" s="6">
        <f>INDEX(products!$A$1:$G$49,MATCH('orders '!$D926,products!$A$1:$A$49,0),MATCH('orders '!L$1,products!$A$1:$G$1,0))</f>
        <v>29.784999999999997</v>
      </c>
      <c r="M926" s="6">
        <f t="shared" si="42"/>
        <v>89.35499999999999</v>
      </c>
      <c r="N926" t="str">
        <f t="shared" si="43"/>
        <v>Arabica</v>
      </c>
      <c r="O926" t="str">
        <f t="shared" si="44"/>
        <v>Light</v>
      </c>
      <c r="P926" s="6" t="str">
        <f>_xlfn.XLOOKUP(OrdersTable[[#This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 '!$D927,products!$A$1:$A$49,0),MATCH('orders '!I$1,products!$A$1:$G$1,0))</f>
        <v>Ara</v>
      </c>
      <c r="J927" t="str">
        <f>INDEX(products!$A$1:$G$49,MATCH('orders '!$D927,products!$A$1:$A$49,0),MATCH('orders '!J$1,products!$A$1:$G$1,0))</f>
        <v>M</v>
      </c>
      <c r="K927" s="6">
        <f>INDEX(products!$A$1:$G$49,MATCH('orders '!$D927,products!$A$1:$A$49,0),MATCH('orders '!K$1,products!$A$1:$G$1,0))</f>
        <v>0.5</v>
      </c>
      <c r="L927" s="6">
        <f>INDEX(products!$A$1:$G$49,MATCH('orders '!$D927,products!$A$1:$A$49,0),MATCH('orders '!L$1,products!$A$1:$G$1,0))</f>
        <v>6.75</v>
      </c>
      <c r="M927" s="6">
        <f t="shared" si="42"/>
        <v>20.25</v>
      </c>
      <c r="N927" t="str">
        <f t="shared" si="43"/>
        <v>Arabica</v>
      </c>
      <c r="O927" t="str">
        <f t="shared" si="44"/>
        <v>Medium</v>
      </c>
      <c r="P927" s="6" t="str">
        <f>_xlfn.XLOOKUP(OrdersTable[[#This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 '!$D928,products!$A$1:$A$49,0),MATCH('orders '!I$1,products!$A$1:$G$1,0))</f>
        <v>Ara</v>
      </c>
      <c r="J928" t="str">
        <f>INDEX(products!$A$1:$G$49,MATCH('orders '!$D928,products!$A$1:$A$49,0),MATCH('orders '!J$1,products!$A$1:$G$1,0))</f>
        <v>M</v>
      </c>
      <c r="K928" s="6">
        <f>INDEX(products!$A$1:$G$49,MATCH('orders '!$D928,products!$A$1:$A$49,0),MATCH('orders '!K$1,products!$A$1:$G$1,0))</f>
        <v>0.5</v>
      </c>
      <c r="L928" s="6">
        <f>INDEX(products!$A$1:$G$49,MATCH('orders '!$D928,products!$A$1:$A$49,0),MATCH('orders '!L$1,products!$A$1:$G$1,0))</f>
        <v>6.75</v>
      </c>
      <c r="M928" s="6">
        <f t="shared" si="42"/>
        <v>33.75</v>
      </c>
      <c r="N928" t="str">
        <f t="shared" si="43"/>
        <v>Arabica</v>
      </c>
      <c r="O928" t="str">
        <f t="shared" si="44"/>
        <v>Medium</v>
      </c>
      <c r="P928" s="6" t="str">
        <f>_xlfn.XLOOKUP(OrdersTable[[#This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 '!$D929,products!$A$1:$A$49,0),MATCH('orders '!I$1,products!$A$1:$G$1,0))</f>
        <v>Exc</v>
      </c>
      <c r="J929" t="str">
        <f>INDEX(products!$A$1:$G$49,MATCH('orders '!$D929,products!$A$1:$A$49,0),MATCH('orders '!J$1,products!$A$1:$G$1,0))</f>
        <v>D</v>
      </c>
      <c r="K929" s="6">
        <f>INDEX(products!$A$1:$G$49,MATCH('orders '!$D929,products!$A$1:$A$49,0),MATCH('orders '!K$1,products!$A$1:$G$1,0))</f>
        <v>2.5</v>
      </c>
      <c r="L929" s="6">
        <f>INDEX(products!$A$1:$G$49,MATCH('orders '!$D929,products!$A$1:$A$49,0),MATCH('orders '!L$1,products!$A$1:$G$1,0))</f>
        <v>27.945</v>
      </c>
      <c r="M929" s="6">
        <f t="shared" si="42"/>
        <v>111.78</v>
      </c>
      <c r="N929" t="str">
        <f t="shared" si="43"/>
        <v>Excelsa</v>
      </c>
      <c r="O929" t="str">
        <f t="shared" si="44"/>
        <v>Dark</v>
      </c>
      <c r="P929" s="6" t="str">
        <f>_xlfn.XLOOKUP(OrdersTable[[#This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 '!$D930,products!$A$1:$A$49,0),MATCH('orders '!I$1,products!$A$1:$G$1,0))</f>
        <v>Exc</v>
      </c>
      <c r="J930" t="str">
        <f>INDEX(products!$A$1:$G$49,MATCH('orders '!$D930,products!$A$1:$A$49,0),MATCH('orders '!J$1,products!$A$1:$G$1,0))</f>
        <v>M</v>
      </c>
      <c r="K930" s="6">
        <f>INDEX(products!$A$1:$G$49,MATCH('orders '!$D930,products!$A$1:$A$49,0),MATCH('orders '!K$1,products!$A$1:$G$1,0))</f>
        <v>2.5</v>
      </c>
      <c r="L930" s="6">
        <f>INDEX(products!$A$1:$G$49,MATCH('orders '!$D930,products!$A$1:$A$49,0),MATCH('orders '!L$1,products!$A$1:$G$1,0))</f>
        <v>31.624999999999996</v>
      </c>
      <c r="M930" s="6">
        <f t="shared" si="42"/>
        <v>63.249999999999993</v>
      </c>
      <c r="N930" t="str">
        <f t="shared" si="43"/>
        <v>Excelsa</v>
      </c>
      <c r="O930" t="str">
        <f t="shared" si="44"/>
        <v>Medium</v>
      </c>
      <c r="P930" s="6" t="str">
        <f>_xlfn.XLOOKUP(OrdersTable[[#This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 '!$D931,products!$A$1:$A$49,0),MATCH('orders '!I$1,products!$A$1:$G$1,0))</f>
        <v>Exc</v>
      </c>
      <c r="J931" t="str">
        <f>INDEX(products!$A$1:$G$49,MATCH('orders '!$D931,products!$A$1:$A$49,0),MATCH('orders '!J$1,products!$A$1:$G$1,0))</f>
        <v>L</v>
      </c>
      <c r="K931" s="6">
        <f>INDEX(products!$A$1:$G$49,MATCH('orders '!$D931,products!$A$1:$A$49,0),MATCH('orders '!K$1,products!$A$1:$G$1,0))</f>
        <v>0.2</v>
      </c>
      <c r="L931" s="6">
        <f>INDEX(products!$A$1:$G$49,MATCH('orders '!$D931,products!$A$1:$A$49,0),MATCH('orders '!L$1,products!$A$1:$G$1,0))</f>
        <v>4.4550000000000001</v>
      </c>
      <c r="M931" s="6">
        <f t="shared" si="42"/>
        <v>8.91</v>
      </c>
      <c r="N931" t="str">
        <f t="shared" si="43"/>
        <v>Excelsa</v>
      </c>
      <c r="O931" t="str">
        <f t="shared" si="44"/>
        <v>Light</v>
      </c>
      <c r="P931" s="6" t="str">
        <f>_xlfn.XLOOKUP(OrdersTable[[#This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 '!$D932,products!$A$1:$A$49,0),MATCH('orders '!I$1,products!$A$1:$G$1,0))</f>
        <v>Exc</v>
      </c>
      <c r="J932" t="str">
        <f>INDEX(products!$A$1:$G$49,MATCH('orders '!$D932,products!$A$1:$A$49,0),MATCH('orders '!J$1,products!$A$1:$G$1,0))</f>
        <v>D</v>
      </c>
      <c r="K932" s="6">
        <f>INDEX(products!$A$1:$G$49,MATCH('orders '!$D932,products!$A$1:$A$49,0),MATCH('orders '!K$1,products!$A$1:$G$1,0))</f>
        <v>1</v>
      </c>
      <c r="L932" s="6">
        <f>INDEX(products!$A$1:$G$49,MATCH('orders '!$D932,products!$A$1:$A$49,0),MATCH('orders '!L$1,products!$A$1:$G$1,0))</f>
        <v>12.15</v>
      </c>
      <c r="M932" s="6">
        <f t="shared" si="42"/>
        <v>12.15</v>
      </c>
      <c r="N932" t="str">
        <f t="shared" si="43"/>
        <v>Excelsa</v>
      </c>
      <c r="O932" t="str">
        <f t="shared" si="44"/>
        <v>Dark</v>
      </c>
      <c r="P932" s="6" t="str">
        <f>_xlfn.XLOOKUP(OrdersTable[[#This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 '!$D933,products!$A$1:$A$49,0),MATCH('orders '!I$1,products!$A$1:$G$1,0))</f>
        <v>Ara</v>
      </c>
      <c r="J933" t="str">
        <f>INDEX(products!$A$1:$G$49,MATCH('orders '!$D933,products!$A$1:$A$49,0),MATCH('orders '!J$1,products!$A$1:$G$1,0))</f>
        <v>D</v>
      </c>
      <c r="K933" s="6">
        <f>INDEX(products!$A$1:$G$49,MATCH('orders '!$D933,products!$A$1:$A$49,0),MATCH('orders '!K$1,products!$A$1:$G$1,0))</f>
        <v>0.5</v>
      </c>
      <c r="L933" s="6">
        <f>INDEX(products!$A$1:$G$49,MATCH('orders '!$D933,products!$A$1:$A$49,0),MATCH('orders '!L$1,products!$A$1:$G$1,0))</f>
        <v>5.97</v>
      </c>
      <c r="M933" s="6">
        <f t="shared" si="42"/>
        <v>23.88</v>
      </c>
      <c r="N933" t="str">
        <f t="shared" si="43"/>
        <v>Arabica</v>
      </c>
      <c r="O933" t="str">
        <f t="shared" si="44"/>
        <v>Dark</v>
      </c>
      <c r="P933" s="6" t="str">
        <f>_xlfn.XLOOKUP(OrdersTable[[#This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 '!$D934,products!$A$1:$A$49,0),MATCH('orders '!I$1,products!$A$1:$G$1,0))</f>
        <v>Exc</v>
      </c>
      <c r="J934" t="str">
        <f>INDEX(products!$A$1:$G$49,MATCH('orders '!$D934,products!$A$1:$A$49,0),MATCH('orders '!J$1,products!$A$1:$G$1,0))</f>
        <v>M</v>
      </c>
      <c r="K934" s="6">
        <f>INDEX(products!$A$1:$G$49,MATCH('orders '!$D934,products!$A$1:$A$49,0),MATCH('orders '!K$1,products!$A$1:$G$1,0))</f>
        <v>1</v>
      </c>
      <c r="L934" s="6">
        <f>INDEX(products!$A$1:$G$49,MATCH('orders '!$D934,products!$A$1:$A$49,0),MATCH('orders '!L$1,products!$A$1:$G$1,0))</f>
        <v>13.75</v>
      </c>
      <c r="M934" s="6">
        <f t="shared" si="42"/>
        <v>55</v>
      </c>
      <c r="N934" t="str">
        <f t="shared" si="43"/>
        <v>Excelsa</v>
      </c>
      <c r="O934" t="str">
        <f t="shared" si="44"/>
        <v>Medium</v>
      </c>
      <c r="P934" s="6" t="str">
        <f>_xlfn.XLOOKUP(OrdersTable[[#This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 '!$D935,products!$A$1:$A$49,0),MATCH('orders '!I$1,products!$A$1:$G$1,0))</f>
        <v>Rob</v>
      </c>
      <c r="J935" t="str">
        <f>INDEX(products!$A$1:$G$49,MATCH('orders '!$D935,products!$A$1:$A$49,0),MATCH('orders '!J$1,products!$A$1:$G$1,0))</f>
        <v>D</v>
      </c>
      <c r="K935" s="6">
        <f>INDEX(products!$A$1:$G$49,MATCH('orders '!$D935,products!$A$1:$A$49,0),MATCH('orders '!K$1,products!$A$1:$G$1,0))</f>
        <v>1</v>
      </c>
      <c r="L935" s="6">
        <f>INDEX(products!$A$1:$G$49,MATCH('orders '!$D935,products!$A$1:$A$49,0),MATCH('orders '!L$1,products!$A$1:$G$1,0))</f>
        <v>8.9499999999999993</v>
      </c>
      <c r="M935" s="6">
        <f t="shared" si="42"/>
        <v>26.849999999999998</v>
      </c>
      <c r="N935" t="str">
        <f t="shared" si="43"/>
        <v>Robusta</v>
      </c>
      <c r="O935" t="str">
        <f t="shared" si="44"/>
        <v>Dark</v>
      </c>
      <c r="P935" s="6" t="str">
        <f>_xlfn.XLOOKUP(OrdersTable[[#This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 '!$D936,products!$A$1:$A$49,0),MATCH('orders '!I$1,products!$A$1:$G$1,0))</f>
        <v>Rob</v>
      </c>
      <c r="J936" t="str">
        <f>INDEX(products!$A$1:$G$49,MATCH('orders '!$D936,products!$A$1:$A$49,0),MATCH('orders '!J$1,products!$A$1:$G$1,0))</f>
        <v>M</v>
      </c>
      <c r="K936" s="6">
        <f>INDEX(products!$A$1:$G$49,MATCH('orders '!$D936,products!$A$1:$A$49,0),MATCH('orders '!K$1,products!$A$1:$G$1,0))</f>
        <v>2.5</v>
      </c>
      <c r="L936" s="6">
        <f>INDEX(products!$A$1:$G$49,MATCH('orders '!$D936,products!$A$1:$A$49,0),MATCH('orders '!L$1,products!$A$1:$G$1,0))</f>
        <v>22.884999999999998</v>
      </c>
      <c r="M936" s="6">
        <f t="shared" si="42"/>
        <v>114.42499999999998</v>
      </c>
      <c r="N936" t="str">
        <f t="shared" si="43"/>
        <v>Robusta</v>
      </c>
      <c r="O936" t="str">
        <f t="shared" si="44"/>
        <v>Medium</v>
      </c>
      <c r="P936" s="6" t="str">
        <f>_xlfn.XLOOKUP(OrdersTable[[#This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 '!$D937,products!$A$1:$A$49,0),MATCH('orders '!I$1,products!$A$1:$G$1,0))</f>
        <v>Ara</v>
      </c>
      <c r="J937" t="str">
        <f>INDEX(products!$A$1:$G$49,MATCH('orders '!$D937,products!$A$1:$A$49,0),MATCH('orders '!J$1,products!$A$1:$G$1,0))</f>
        <v>M</v>
      </c>
      <c r="K937" s="6">
        <f>INDEX(products!$A$1:$G$49,MATCH('orders '!$D937,products!$A$1:$A$49,0),MATCH('orders '!K$1,products!$A$1:$G$1,0))</f>
        <v>2.5</v>
      </c>
      <c r="L937" s="6">
        <f>INDEX(products!$A$1:$G$49,MATCH('orders '!$D937,products!$A$1:$A$49,0),MATCH('orders '!L$1,products!$A$1:$G$1,0))</f>
        <v>25.874999999999996</v>
      </c>
      <c r="M937" s="6">
        <f t="shared" si="42"/>
        <v>155.24999999999997</v>
      </c>
      <c r="N937" t="str">
        <f t="shared" si="43"/>
        <v>Arabica</v>
      </c>
      <c r="O937" t="str">
        <f t="shared" si="44"/>
        <v>Medium</v>
      </c>
      <c r="P937" s="6" t="str">
        <f>_xlfn.XLOOKUP(OrdersTable[[#This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 '!$D938,products!$A$1:$A$49,0),MATCH('orders '!I$1,products!$A$1:$G$1,0))</f>
        <v>Lib</v>
      </c>
      <c r="J938" t="str">
        <f>INDEX(products!$A$1:$G$49,MATCH('orders '!$D938,products!$A$1:$A$49,0),MATCH('orders '!J$1,products!$A$1:$G$1,0))</f>
        <v>D</v>
      </c>
      <c r="K938" s="6">
        <f>INDEX(products!$A$1:$G$49,MATCH('orders '!$D938,products!$A$1:$A$49,0),MATCH('orders '!K$1,products!$A$1:$G$1,0))</f>
        <v>0.5</v>
      </c>
      <c r="L938" s="6">
        <f>INDEX(products!$A$1:$G$49,MATCH('orders '!$D938,products!$A$1:$A$49,0),MATCH('orders '!L$1,products!$A$1:$G$1,0))</f>
        <v>7.77</v>
      </c>
      <c r="M938" s="6">
        <f t="shared" si="42"/>
        <v>23.31</v>
      </c>
      <c r="N938" t="str">
        <f t="shared" si="43"/>
        <v>Liberia</v>
      </c>
      <c r="O938" t="str">
        <f t="shared" si="44"/>
        <v>Dark</v>
      </c>
      <c r="P938" s="6" t="str">
        <f>_xlfn.XLOOKUP(OrdersTable[[#This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 '!$D939,products!$A$1:$A$49,0),MATCH('orders '!I$1,products!$A$1:$G$1,0))</f>
        <v>Rob</v>
      </c>
      <c r="J939" t="str">
        <f>INDEX(products!$A$1:$G$49,MATCH('orders '!$D939,products!$A$1:$A$49,0),MATCH('orders '!J$1,products!$A$1:$G$1,0))</f>
        <v>M</v>
      </c>
      <c r="K939" s="6">
        <f>INDEX(products!$A$1:$G$49,MATCH('orders '!$D939,products!$A$1:$A$49,0),MATCH('orders '!K$1,products!$A$1:$G$1,0))</f>
        <v>2.5</v>
      </c>
      <c r="L939" s="6">
        <f>INDEX(products!$A$1:$G$49,MATCH('orders '!$D939,products!$A$1:$A$49,0),MATCH('orders '!L$1,products!$A$1:$G$1,0))</f>
        <v>22.884999999999998</v>
      </c>
      <c r="M939" s="6">
        <f t="shared" si="42"/>
        <v>91.539999999999992</v>
      </c>
      <c r="N939" t="str">
        <f t="shared" si="43"/>
        <v>Robusta</v>
      </c>
      <c r="O939" t="str">
        <f t="shared" si="44"/>
        <v>Medium</v>
      </c>
      <c r="P939" s="6" t="str">
        <f>_xlfn.XLOOKUP(OrdersTable[[#This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 '!$D940,products!$A$1:$A$49,0),MATCH('orders '!I$1,products!$A$1:$G$1,0))</f>
        <v>Exc</v>
      </c>
      <c r="J940" t="str">
        <f>INDEX(products!$A$1:$G$49,MATCH('orders '!$D940,products!$A$1:$A$49,0),MATCH('orders '!J$1,products!$A$1:$G$1,0))</f>
        <v>L</v>
      </c>
      <c r="K940" s="6">
        <f>INDEX(products!$A$1:$G$49,MATCH('orders '!$D940,products!$A$1:$A$49,0),MATCH('orders '!K$1,products!$A$1:$G$1,0))</f>
        <v>1</v>
      </c>
      <c r="L940" s="6">
        <f>INDEX(products!$A$1:$G$49,MATCH('orders '!$D940,products!$A$1:$A$49,0),MATCH('orders '!L$1,products!$A$1:$G$1,0))</f>
        <v>14.85</v>
      </c>
      <c r="M940" s="6">
        <f t="shared" si="42"/>
        <v>74.25</v>
      </c>
      <c r="N940" t="str">
        <f t="shared" si="43"/>
        <v>Excelsa</v>
      </c>
      <c r="O940" t="str">
        <f t="shared" si="44"/>
        <v>Light</v>
      </c>
      <c r="P940" s="6" t="str">
        <f>_xlfn.XLOOKUP(OrdersTable[[#This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 '!$D941,products!$A$1:$A$49,0),MATCH('orders '!I$1,products!$A$1:$G$1,0))</f>
        <v>Lib</v>
      </c>
      <c r="J941" t="str">
        <f>INDEX(products!$A$1:$G$49,MATCH('orders '!$D941,products!$A$1:$A$49,0),MATCH('orders '!J$1,products!$A$1:$G$1,0))</f>
        <v>L</v>
      </c>
      <c r="K941" s="6">
        <f>INDEX(products!$A$1:$G$49,MATCH('orders '!$D941,products!$A$1:$A$49,0),MATCH('orders '!K$1,products!$A$1:$G$1,0))</f>
        <v>0.2</v>
      </c>
      <c r="L941" s="6">
        <f>INDEX(products!$A$1:$G$49,MATCH('orders '!$D941,products!$A$1:$A$49,0),MATCH('orders '!L$1,products!$A$1:$G$1,0))</f>
        <v>4.7549999999999999</v>
      </c>
      <c r="M941" s="6">
        <f t="shared" si="42"/>
        <v>28.53</v>
      </c>
      <c r="N941" t="str">
        <f t="shared" si="43"/>
        <v>Liberia</v>
      </c>
      <c r="O941" t="str">
        <f t="shared" si="44"/>
        <v>Light</v>
      </c>
      <c r="P941" s="6" t="str">
        <f>_xlfn.XLOOKUP(OrdersTable[[#This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 '!$D942,products!$A$1:$A$49,0),MATCH('orders '!I$1,products!$A$1:$G$1,0))</f>
        <v>Rob</v>
      </c>
      <c r="J942" t="str">
        <f>INDEX(products!$A$1:$G$49,MATCH('orders '!$D942,products!$A$1:$A$49,0),MATCH('orders '!J$1,products!$A$1:$G$1,0))</f>
        <v>L</v>
      </c>
      <c r="K942" s="6">
        <f>INDEX(products!$A$1:$G$49,MATCH('orders '!$D942,products!$A$1:$A$49,0),MATCH('orders '!K$1,products!$A$1:$G$1,0))</f>
        <v>0.5</v>
      </c>
      <c r="L942" s="6">
        <f>INDEX(products!$A$1:$G$49,MATCH('orders '!$D942,products!$A$1:$A$49,0),MATCH('orders '!L$1,products!$A$1:$G$1,0))</f>
        <v>7.169999999999999</v>
      </c>
      <c r="M942" s="6">
        <f t="shared" si="42"/>
        <v>14.339999999999998</v>
      </c>
      <c r="N942" t="str">
        <f t="shared" si="43"/>
        <v>Robusta</v>
      </c>
      <c r="O942" t="str">
        <f t="shared" si="44"/>
        <v>Light</v>
      </c>
      <c r="P942" s="6" t="str">
        <f>_xlfn.XLOOKUP(OrdersTable[[#This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 '!$D943,products!$A$1:$A$49,0),MATCH('orders '!I$1,products!$A$1:$G$1,0))</f>
        <v>Ara</v>
      </c>
      <c r="J943" t="str">
        <f>INDEX(products!$A$1:$G$49,MATCH('orders '!$D943,products!$A$1:$A$49,0),MATCH('orders '!J$1,products!$A$1:$G$1,0))</f>
        <v>L</v>
      </c>
      <c r="K943" s="6">
        <f>INDEX(products!$A$1:$G$49,MATCH('orders '!$D943,products!$A$1:$A$49,0),MATCH('orders '!K$1,products!$A$1:$G$1,0))</f>
        <v>0.5</v>
      </c>
      <c r="L943" s="6">
        <f>INDEX(products!$A$1:$G$49,MATCH('orders '!$D943,products!$A$1:$A$49,0),MATCH('orders '!L$1,products!$A$1:$G$1,0))</f>
        <v>7.77</v>
      </c>
      <c r="M943" s="6">
        <f t="shared" si="42"/>
        <v>15.54</v>
      </c>
      <c r="N943" t="str">
        <f t="shared" si="43"/>
        <v>Arabica</v>
      </c>
      <c r="O943" t="str">
        <f t="shared" si="44"/>
        <v>Light</v>
      </c>
      <c r="P943" s="6" t="str">
        <f>_xlfn.XLOOKUP(OrdersTable[[#This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 '!$D944,products!$A$1:$A$49,0),MATCH('orders '!I$1,products!$A$1:$G$1,0))</f>
        <v>Rob</v>
      </c>
      <c r="J944" t="str">
        <f>INDEX(products!$A$1:$G$49,MATCH('orders '!$D944,products!$A$1:$A$49,0),MATCH('orders '!J$1,products!$A$1:$G$1,0))</f>
        <v>L</v>
      </c>
      <c r="K944" s="6">
        <f>INDEX(products!$A$1:$G$49,MATCH('orders '!$D944,products!$A$1:$A$49,0),MATCH('orders '!K$1,products!$A$1:$G$1,0))</f>
        <v>1</v>
      </c>
      <c r="L944" s="6">
        <f>INDEX(products!$A$1:$G$49,MATCH('orders '!$D944,products!$A$1:$A$49,0),MATCH('orders '!L$1,products!$A$1:$G$1,0))</f>
        <v>11.95</v>
      </c>
      <c r="M944" s="6">
        <f t="shared" si="42"/>
        <v>35.849999999999994</v>
      </c>
      <c r="N944" t="str">
        <f t="shared" si="43"/>
        <v>Robusta</v>
      </c>
      <c r="O944" t="str">
        <f t="shared" si="44"/>
        <v>Light</v>
      </c>
      <c r="P944" s="6" t="str">
        <f>_xlfn.XLOOKUP(OrdersTable[[#This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 '!$D945,products!$A$1:$A$49,0),MATCH('orders '!I$1,products!$A$1:$G$1,0))</f>
        <v>Ara</v>
      </c>
      <c r="J945" t="str">
        <f>INDEX(products!$A$1:$G$49,MATCH('orders '!$D945,products!$A$1:$A$49,0),MATCH('orders '!J$1,products!$A$1:$G$1,0))</f>
        <v>L</v>
      </c>
      <c r="K945" s="6">
        <f>INDEX(products!$A$1:$G$49,MATCH('orders '!$D945,products!$A$1:$A$49,0),MATCH('orders '!K$1,products!$A$1:$G$1,0))</f>
        <v>0.5</v>
      </c>
      <c r="L945" s="6">
        <f>INDEX(products!$A$1:$G$49,MATCH('orders '!$D945,products!$A$1:$A$49,0),MATCH('orders '!L$1,products!$A$1:$G$1,0))</f>
        <v>7.77</v>
      </c>
      <c r="M945" s="6">
        <f t="shared" si="42"/>
        <v>46.62</v>
      </c>
      <c r="N945" t="str">
        <f t="shared" si="43"/>
        <v>Arabica</v>
      </c>
      <c r="O945" t="str">
        <f t="shared" si="44"/>
        <v>Light</v>
      </c>
      <c r="P945" s="6" t="str">
        <f>_xlfn.XLOOKUP(OrdersTable[[#This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 '!$D946,products!$A$1:$A$49,0),MATCH('orders '!I$1,products!$A$1:$G$1,0))</f>
        <v>Rob</v>
      </c>
      <c r="J946" t="str">
        <f>INDEX(products!$A$1:$G$49,MATCH('orders '!$D946,products!$A$1:$A$49,0),MATCH('orders '!J$1,products!$A$1:$G$1,0))</f>
        <v>L</v>
      </c>
      <c r="K946" s="6">
        <f>INDEX(products!$A$1:$G$49,MATCH('orders '!$D946,products!$A$1:$A$49,0),MATCH('orders '!K$1,products!$A$1:$G$1,0))</f>
        <v>0.5</v>
      </c>
      <c r="L946" s="6">
        <f>INDEX(products!$A$1:$G$49,MATCH('orders '!$D946,products!$A$1:$A$49,0),MATCH('orders '!L$1,products!$A$1:$G$1,0))</f>
        <v>7.169999999999999</v>
      </c>
      <c r="M946" s="6">
        <f t="shared" si="42"/>
        <v>35.849999999999994</v>
      </c>
      <c r="N946" t="str">
        <f t="shared" si="43"/>
        <v>Robusta</v>
      </c>
      <c r="O946" t="str">
        <f t="shared" si="44"/>
        <v>Light</v>
      </c>
      <c r="P946" s="6" t="str">
        <f>_xlfn.XLOOKUP(OrdersTable[[#This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 '!$D947,products!$A$1:$A$49,0),MATCH('orders '!I$1,products!$A$1:$G$1,0))</f>
        <v>Lib</v>
      </c>
      <c r="J947" t="str">
        <f>INDEX(products!$A$1:$G$49,MATCH('orders '!$D947,products!$A$1:$A$49,0),MATCH('orders '!J$1,products!$A$1:$G$1,0))</f>
        <v>D</v>
      </c>
      <c r="K947" s="6">
        <f>INDEX(products!$A$1:$G$49,MATCH('orders '!$D947,products!$A$1:$A$49,0),MATCH('orders '!K$1,products!$A$1:$G$1,0))</f>
        <v>2.5</v>
      </c>
      <c r="L947" s="6">
        <f>INDEX(products!$A$1:$G$49,MATCH('orders '!$D947,products!$A$1:$A$49,0),MATCH('orders '!L$1,products!$A$1:$G$1,0))</f>
        <v>29.784999999999997</v>
      </c>
      <c r="M947" s="6">
        <f t="shared" si="42"/>
        <v>119.13999999999999</v>
      </c>
      <c r="N947" t="str">
        <f t="shared" si="43"/>
        <v>Liberia</v>
      </c>
      <c r="O947" t="str">
        <f t="shared" si="44"/>
        <v>Dark</v>
      </c>
      <c r="P947" s="6" t="str">
        <f>_xlfn.XLOOKUP(OrdersTable[[#This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 '!$D948,products!$A$1:$A$49,0),MATCH('orders '!I$1,products!$A$1:$G$1,0))</f>
        <v>Lib</v>
      </c>
      <c r="J948" t="str">
        <f>INDEX(products!$A$1:$G$49,MATCH('orders '!$D948,products!$A$1:$A$49,0),MATCH('orders '!J$1,products!$A$1:$G$1,0))</f>
        <v>D</v>
      </c>
      <c r="K948" s="6">
        <f>INDEX(products!$A$1:$G$49,MATCH('orders '!$D948,products!$A$1:$A$49,0),MATCH('orders '!K$1,products!$A$1:$G$1,0))</f>
        <v>0.5</v>
      </c>
      <c r="L948" s="6">
        <f>INDEX(products!$A$1:$G$49,MATCH('orders '!$D948,products!$A$1:$A$49,0),MATCH('orders '!L$1,products!$A$1:$G$1,0))</f>
        <v>7.77</v>
      </c>
      <c r="M948" s="6">
        <f t="shared" si="42"/>
        <v>23.31</v>
      </c>
      <c r="N948" t="str">
        <f t="shared" si="43"/>
        <v>Liberia</v>
      </c>
      <c r="O948" t="str">
        <f t="shared" si="44"/>
        <v>Dark</v>
      </c>
      <c r="P948" s="6" t="str">
        <f>_xlfn.XLOOKUP(OrdersTable[[#This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 '!$D949,products!$A$1:$A$49,0),MATCH('orders '!I$1,products!$A$1:$G$1,0))</f>
        <v>Ara</v>
      </c>
      <c r="J949" t="str">
        <f>INDEX(products!$A$1:$G$49,MATCH('orders '!$D949,products!$A$1:$A$49,0),MATCH('orders '!J$1,products!$A$1:$G$1,0))</f>
        <v>M</v>
      </c>
      <c r="K949" s="6">
        <f>INDEX(products!$A$1:$G$49,MATCH('orders '!$D949,products!$A$1:$A$49,0),MATCH('orders '!K$1,products!$A$1:$G$1,0))</f>
        <v>1</v>
      </c>
      <c r="L949" s="6">
        <f>INDEX(products!$A$1:$G$49,MATCH('orders '!$D949,products!$A$1:$A$49,0),MATCH('orders '!L$1,products!$A$1:$G$1,0))</f>
        <v>11.25</v>
      </c>
      <c r="M949" s="6">
        <f t="shared" si="42"/>
        <v>11.25</v>
      </c>
      <c r="N949" t="str">
        <f t="shared" si="43"/>
        <v>Arabica</v>
      </c>
      <c r="O949" t="str">
        <f t="shared" si="44"/>
        <v>Medium</v>
      </c>
      <c r="P949" s="6" t="str">
        <f>_xlfn.XLOOKUP(OrdersTable[[#This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 '!$D950,products!$A$1:$A$49,0),MATCH('orders '!I$1,products!$A$1:$G$1,0))</f>
        <v>Exc</v>
      </c>
      <c r="J950" t="str">
        <f>INDEX(products!$A$1:$G$49,MATCH('orders '!$D950,products!$A$1:$A$49,0),MATCH('orders '!J$1,products!$A$1:$G$1,0))</f>
        <v>D</v>
      </c>
      <c r="K950" s="6">
        <f>INDEX(products!$A$1:$G$49,MATCH('orders '!$D950,products!$A$1:$A$49,0),MATCH('orders '!K$1,products!$A$1:$G$1,0))</f>
        <v>2.5</v>
      </c>
      <c r="L950" s="6">
        <f>INDEX(products!$A$1:$G$49,MATCH('orders '!$D950,products!$A$1:$A$49,0),MATCH('orders '!L$1,products!$A$1:$G$1,0))</f>
        <v>27.945</v>
      </c>
      <c r="M950" s="6">
        <f t="shared" si="42"/>
        <v>83.835000000000008</v>
      </c>
      <c r="N950" t="str">
        <f t="shared" si="43"/>
        <v>Excelsa</v>
      </c>
      <c r="O950" t="str">
        <f t="shared" si="44"/>
        <v>Dark</v>
      </c>
      <c r="P950" s="6" t="str">
        <f>_xlfn.XLOOKUP(OrdersTable[[#This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 '!$D951,products!$A$1:$A$49,0),MATCH('orders '!I$1,products!$A$1:$G$1,0))</f>
        <v>Rob</v>
      </c>
      <c r="J951" t="str">
        <f>INDEX(products!$A$1:$G$49,MATCH('orders '!$D951,products!$A$1:$A$49,0),MATCH('orders '!J$1,products!$A$1:$G$1,0))</f>
        <v>L</v>
      </c>
      <c r="K951" s="6">
        <f>INDEX(products!$A$1:$G$49,MATCH('orders '!$D951,products!$A$1:$A$49,0),MATCH('orders '!K$1,products!$A$1:$G$1,0))</f>
        <v>2.5</v>
      </c>
      <c r="L951" s="6">
        <f>INDEX(products!$A$1:$G$49,MATCH('orders '!$D951,products!$A$1:$A$49,0),MATCH('orders '!L$1,products!$A$1:$G$1,0))</f>
        <v>27.484999999999996</v>
      </c>
      <c r="M951" s="6">
        <f t="shared" si="42"/>
        <v>109.93999999999998</v>
      </c>
      <c r="N951" t="str">
        <f t="shared" si="43"/>
        <v>Robusta</v>
      </c>
      <c r="O951" t="str">
        <f t="shared" si="44"/>
        <v>Light</v>
      </c>
      <c r="P951" s="6" t="str">
        <f>_xlfn.XLOOKUP(OrdersTable[[#This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 '!$D952,products!$A$1:$A$49,0),MATCH('orders '!I$1,products!$A$1:$G$1,0))</f>
        <v>Rob</v>
      </c>
      <c r="J952" t="str">
        <f>INDEX(products!$A$1:$G$49,MATCH('orders '!$D952,products!$A$1:$A$49,0),MATCH('orders '!J$1,products!$A$1:$G$1,0))</f>
        <v>L</v>
      </c>
      <c r="K952" s="6">
        <f>INDEX(products!$A$1:$G$49,MATCH('orders '!$D952,products!$A$1:$A$49,0),MATCH('orders '!K$1,products!$A$1:$G$1,0))</f>
        <v>0.2</v>
      </c>
      <c r="L952" s="6">
        <f>INDEX(products!$A$1:$G$49,MATCH('orders '!$D952,products!$A$1:$A$49,0),MATCH('orders '!L$1,products!$A$1:$G$1,0))</f>
        <v>3.5849999999999995</v>
      </c>
      <c r="M952" s="6">
        <f t="shared" si="42"/>
        <v>14.339999999999998</v>
      </c>
      <c r="N952" t="str">
        <f t="shared" si="43"/>
        <v>Robusta</v>
      </c>
      <c r="O952" t="str">
        <f t="shared" si="44"/>
        <v>Light</v>
      </c>
      <c r="P952" s="6" t="str">
        <f>_xlfn.XLOOKUP(OrdersTable[[#This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 '!$D953,products!$A$1:$A$49,0),MATCH('orders '!I$1,products!$A$1:$G$1,0))</f>
        <v>Rob</v>
      </c>
      <c r="J953" t="str">
        <f>INDEX(products!$A$1:$G$49,MATCH('orders '!$D953,products!$A$1:$A$49,0),MATCH('orders '!J$1,products!$A$1:$G$1,0))</f>
        <v>L</v>
      </c>
      <c r="K953" s="6">
        <f>INDEX(products!$A$1:$G$49,MATCH('orders '!$D953,products!$A$1:$A$49,0),MATCH('orders '!K$1,products!$A$1:$G$1,0))</f>
        <v>0.2</v>
      </c>
      <c r="L953" s="6">
        <f>INDEX(products!$A$1:$G$49,MATCH('orders '!$D953,products!$A$1:$A$49,0),MATCH('orders '!L$1,products!$A$1:$G$1,0))</f>
        <v>3.5849999999999995</v>
      </c>
      <c r="M953" s="6">
        <f t="shared" si="42"/>
        <v>21.509999999999998</v>
      </c>
      <c r="N953" t="str">
        <f t="shared" si="43"/>
        <v>Robusta</v>
      </c>
      <c r="O953" t="str">
        <f t="shared" si="44"/>
        <v>Light</v>
      </c>
      <c r="P953" s="6" t="str">
        <f>_xlfn.XLOOKUP(OrdersTable[[#This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 '!$D954,products!$A$1:$A$49,0),MATCH('orders '!I$1,products!$A$1:$G$1,0))</f>
        <v>Ara</v>
      </c>
      <c r="J954" t="str">
        <f>INDEX(products!$A$1:$G$49,MATCH('orders '!$D954,products!$A$1:$A$49,0),MATCH('orders '!J$1,products!$A$1:$G$1,0))</f>
        <v>M</v>
      </c>
      <c r="K954" s="6">
        <f>INDEX(products!$A$1:$G$49,MATCH('orders '!$D954,products!$A$1:$A$49,0),MATCH('orders '!K$1,products!$A$1:$G$1,0))</f>
        <v>1</v>
      </c>
      <c r="L954" s="6">
        <f>INDEX(products!$A$1:$G$49,MATCH('orders '!$D954,products!$A$1:$A$49,0),MATCH('orders '!L$1,products!$A$1:$G$1,0))</f>
        <v>11.25</v>
      </c>
      <c r="M954" s="6">
        <f t="shared" si="42"/>
        <v>22.5</v>
      </c>
      <c r="N954" t="str">
        <f t="shared" si="43"/>
        <v>Arabica</v>
      </c>
      <c r="O954" t="str">
        <f t="shared" si="44"/>
        <v>Medium</v>
      </c>
      <c r="P954" s="6" t="str">
        <f>_xlfn.XLOOKUP(OrdersTable[[#This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 '!$D955,products!$A$1:$A$49,0),MATCH('orders '!I$1,products!$A$1:$G$1,0))</f>
        <v>Ara</v>
      </c>
      <c r="J955" t="str">
        <f>INDEX(products!$A$1:$G$49,MATCH('orders '!$D955,products!$A$1:$A$49,0),MATCH('orders '!J$1,products!$A$1:$G$1,0))</f>
        <v>L</v>
      </c>
      <c r="K955" s="6">
        <f>INDEX(products!$A$1:$G$49,MATCH('orders '!$D955,products!$A$1:$A$49,0),MATCH('orders '!K$1,products!$A$1:$G$1,0))</f>
        <v>0.2</v>
      </c>
      <c r="L955" s="6">
        <f>INDEX(products!$A$1:$G$49,MATCH('orders '!$D955,products!$A$1:$A$49,0),MATCH('orders '!L$1,products!$A$1:$G$1,0))</f>
        <v>3.8849999999999998</v>
      </c>
      <c r="M955" s="6">
        <f t="shared" si="42"/>
        <v>3.8849999999999998</v>
      </c>
      <c r="N955" t="str">
        <f t="shared" si="43"/>
        <v>Arabica</v>
      </c>
      <c r="O955" t="str">
        <f t="shared" si="44"/>
        <v>Light</v>
      </c>
      <c r="P955" s="6" t="str">
        <f>_xlfn.XLOOKUP(OrdersTable[[#This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 '!$D956,products!$A$1:$A$49,0),MATCH('orders '!I$1,products!$A$1:$G$1,0))</f>
        <v>Exc</v>
      </c>
      <c r="J956" t="str">
        <f>INDEX(products!$A$1:$G$49,MATCH('orders '!$D956,products!$A$1:$A$49,0),MATCH('orders '!J$1,products!$A$1:$G$1,0))</f>
        <v>D</v>
      </c>
      <c r="K956" s="6">
        <f>INDEX(products!$A$1:$G$49,MATCH('orders '!$D956,products!$A$1:$A$49,0),MATCH('orders '!K$1,products!$A$1:$G$1,0))</f>
        <v>2.5</v>
      </c>
      <c r="L956" s="6">
        <f>INDEX(products!$A$1:$G$49,MATCH('orders '!$D956,products!$A$1:$A$49,0),MATCH('orders '!L$1,products!$A$1:$G$1,0))</f>
        <v>27.945</v>
      </c>
      <c r="M956" s="6">
        <f t="shared" si="42"/>
        <v>27.945</v>
      </c>
      <c r="N956" t="str">
        <f t="shared" si="43"/>
        <v>Excelsa</v>
      </c>
      <c r="O956" t="str">
        <f t="shared" si="44"/>
        <v>Dark</v>
      </c>
      <c r="P956" s="6" t="str">
        <f>_xlfn.XLOOKUP(OrdersTable[[#This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 '!$D957,products!$A$1:$A$49,0),MATCH('orders '!I$1,products!$A$1:$G$1,0))</f>
        <v>Exc</v>
      </c>
      <c r="J957" t="str">
        <f>INDEX(products!$A$1:$G$49,MATCH('orders '!$D957,products!$A$1:$A$49,0),MATCH('orders '!J$1,products!$A$1:$G$1,0))</f>
        <v>L</v>
      </c>
      <c r="K957" s="6">
        <f>INDEX(products!$A$1:$G$49,MATCH('orders '!$D957,products!$A$1:$A$49,0),MATCH('orders '!K$1,products!$A$1:$G$1,0))</f>
        <v>2.5</v>
      </c>
      <c r="L957" s="6">
        <f>INDEX(products!$A$1:$G$49,MATCH('orders '!$D957,products!$A$1:$A$49,0),MATCH('orders '!L$1,products!$A$1:$G$1,0))</f>
        <v>34.154999999999994</v>
      </c>
      <c r="M957" s="6">
        <f t="shared" si="42"/>
        <v>170.77499999999998</v>
      </c>
      <c r="N957" t="str">
        <f t="shared" si="43"/>
        <v>Excelsa</v>
      </c>
      <c r="O957" t="str">
        <f t="shared" si="44"/>
        <v>Light</v>
      </c>
      <c r="P957" s="6" t="str">
        <f>_xlfn.XLOOKUP(OrdersTable[[#This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 '!$D958,products!$A$1:$A$49,0),MATCH('orders '!I$1,products!$A$1:$G$1,0))</f>
        <v>Rob</v>
      </c>
      <c r="J958" t="str">
        <f>INDEX(products!$A$1:$G$49,MATCH('orders '!$D958,products!$A$1:$A$49,0),MATCH('orders '!J$1,products!$A$1:$G$1,0))</f>
        <v>L</v>
      </c>
      <c r="K958" s="6">
        <f>INDEX(products!$A$1:$G$49,MATCH('orders '!$D958,products!$A$1:$A$49,0),MATCH('orders '!K$1,products!$A$1:$G$1,0))</f>
        <v>2.5</v>
      </c>
      <c r="L958" s="6">
        <f>INDEX(products!$A$1:$G$49,MATCH('orders '!$D958,products!$A$1:$A$49,0),MATCH('orders '!L$1,products!$A$1:$G$1,0))</f>
        <v>27.484999999999996</v>
      </c>
      <c r="M958" s="6">
        <f t="shared" si="42"/>
        <v>54.969999999999992</v>
      </c>
      <c r="N958" t="str">
        <f t="shared" si="43"/>
        <v>Robusta</v>
      </c>
      <c r="O958" t="str">
        <f t="shared" si="44"/>
        <v>Light</v>
      </c>
      <c r="P958" s="6" t="str">
        <f>_xlfn.XLOOKUP(OrdersTable[[#This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 '!$D959,products!$A$1:$A$49,0),MATCH('orders '!I$1,products!$A$1:$G$1,0))</f>
        <v>Exc</v>
      </c>
      <c r="J959" t="str">
        <f>INDEX(products!$A$1:$G$49,MATCH('orders '!$D959,products!$A$1:$A$49,0),MATCH('orders '!J$1,products!$A$1:$G$1,0))</f>
        <v>L</v>
      </c>
      <c r="K959" s="6">
        <f>INDEX(products!$A$1:$G$49,MATCH('orders '!$D959,products!$A$1:$A$49,0),MATCH('orders '!K$1,products!$A$1:$G$1,0))</f>
        <v>1</v>
      </c>
      <c r="L959" s="6">
        <f>INDEX(products!$A$1:$G$49,MATCH('orders '!$D959,products!$A$1:$A$49,0),MATCH('orders '!L$1,products!$A$1:$G$1,0))</f>
        <v>14.85</v>
      </c>
      <c r="M959" s="6">
        <f t="shared" si="42"/>
        <v>14.85</v>
      </c>
      <c r="N959" t="str">
        <f t="shared" si="43"/>
        <v>Excelsa</v>
      </c>
      <c r="O959" t="str">
        <f t="shared" si="44"/>
        <v>Light</v>
      </c>
      <c r="P959" s="6" t="str">
        <f>_xlfn.XLOOKUP(OrdersTable[[#This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 '!$D960,products!$A$1:$A$49,0),MATCH('orders '!I$1,products!$A$1:$G$1,0))</f>
        <v>Ara</v>
      </c>
      <c r="J960" t="str">
        <f>INDEX(products!$A$1:$G$49,MATCH('orders '!$D960,products!$A$1:$A$49,0),MATCH('orders '!J$1,products!$A$1:$G$1,0))</f>
        <v>L</v>
      </c>
      <c r="K960" s="6">
        <f>INDEX(products!$A$1:$G$49,MATCH('orders '!$D960,products!$A$1:$A$49,0),MATCH('orders '!K$1,products!$A$1:$G$1,0))</f>
        <v>0.2</v>
      </c>
      <c r="L960" s="6">
        <f>INDEX(products!$A$1:$G$49,MATCH('orders '!$D960,products!$A$1:$A$49,0),MATCH('orders '!L$1,products!$A$1:$G$1,0))</f>
        <v>3.8849999999999998</v>
      </c>
      <c r="M960" s="6">
        <f t="shared" si="42"/>
        <v>7.77</v>
      </c>
      <c r="N960" t="str">
        <f t="shared" si="43"/>
        <v>Arabica</v>
      </c>
      <c r="O960" t="str">
        <f t="shared" si="44"/>
        <v>Light</v>
      </c>
      <c r="P960" s="6" t="str">
        <f>_xlfn.XLOOKUP(OrdersTable[[#This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 '!$D961,products!$A$1:$A$49,0),MATCH('orders '!I$1,products!$A$1:$G$1,0))</f>
        <v>Lib</v>
      </c>
      <c r="J961" t="str">
        <f>INDEX(products!$A$1:$G$49,MATCH('orders '!$D961,products!$A$1:$A$49,0),MATCH('orders '!J$1,products!$A$1:$G$1,0))</f>
        <v>L</v>
      </c>
      <c r="K961" s="6">
        <f>INDEX(products!$A$1:$G$49,MATCH('orders '!$D961,products!$A$1:$A$49,0),MATCH('orders '!K$1,products!$A$1:$G$1,0))</f>
        <v>0.2</v>
      </c>
      <c r="L961" s="6">
        <f>INDEX(products!$A$1:$G$49,MATCH('orders '!$D961,products!$A$1:$A$49,0),MATCH('orders '!L$1,products!$A$1:$G$1,0))</f>
        <v>4.7549999999999999</v>
      </c>
      <c r="M961" s="6">
        <f t="shared" si="42"/>
        <v>23.774999999999999</v>
      </c>
      <c r="N961" t="str">
        <f t="shared" si="43"/>
        <v>Liberia</v>
      </c>
      <c r="O961" t="str">
        <f t="shared" si="44"/>
        <v>Light</v>
      </c>
      <c r="P961" s="6" t="str">
        <f>_xlfn.XLOOKUP(OrdersTable[[#This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 '!$D962,products!$A$1:$A$49,0),MATCH('orders '!I$1,products!$A$1:$G$1,0))</f>
        <v>Lib</v>
      </c>
      <c r="J962" t="str">
        <f>INDEX(products!$A$1:$G$49,MATCH('orders '!$D962,products!$A$1:$A$49,0),MATCH('orders '!J$1,products!$A$1:$G$1,0))</f>
        <v>L</v>
      </c>
      <c r="K962" s="6">
        <f>INDEX(products!$A$1:$G$49,MATCH('orders '!$D962,products!$A$1:$A$49,0),MATCH('orders '!K$1,products!$A$1:$G$1,0))</f>
        <v>1</v>
      </c>
      <c r="L962" s="6">
        <f>INDEX(products!$A$1:$G$49,MATCH('orders '!$D962,products!$A$1:$A$49,0),MATCH('orders '!L$1,products!$A$1:$G$1,0))</f>
        <v>15.85</v>
      </c>
      <c r="M962" s="6">
        <f t="shared" si="42"/>
        <v>79.25</v>
      </c>
      <c r="N962" t="str">
        <f t="shared" si="43"/>
        <v>Liberia</v>
      </c>
      <c r="O962" t="str">
        <f t="shared" si="44"/>
        <v>Light</v>
      </c>
      <c r="P962" s="6" t="str">
        <f>_xlfn.XLOOKUP(OrdersTable[[#This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 '!$D963,products!$A$1:$A$49,0),MATCH('orders '!I$1,products!$A$1:$G$1,0))</f>
        <v>Ara</v>
      </c>
      <c r="J963" t="str">
        <f>INDEX(products!$A$1:$G$49,MATCH('orders '!$D963,products!$A$1:$A$49,0),MATCH('orders '!J$1,products!$A$1:$G$1,0))</f>
        <v>D</v>
      </c>
      <c r="K963" s="6">
        <f>INDEX(products!$A$1:$G$49,MATCH('orders '!$D963,products!$A$1:$A$49,0),MATCH('orders '!K$1,products!$A$1:$G$1,0))</f>
        <v>2.5</v>
      </c>
      <c r="L963" s="6">
        <f>INDEX(products!$A$1:$G$49,MATCH('orders '!$D963,products!$A$1:$A$49,0),MATCH('orders '!L$1,products!$A$1:$G$1,0))</f>
        <v>22.884999999999998</v>
      </c>
      <c r="M963" s="6">
        <f t="shared" ref="M963:M1001" si="45">L963*E963</f>
        <v>45.769999999999996</v>
      </c>
      <c r="N963" t="str">
        <f t="shared" ref="N963:N1001" si="46">IF(I963="Rob","Robusta",IF(I963="Exc","Excelsa",IF(I963="Ara","Arabica",IF(I963="Lib","Liberia"))))</f>
        <v>Arabica</v>
      </c>
      <c r="O963" t="str">
        <f t="shared" ref="O963:O1001" si="47">IF(J963="M","Medium",IF(J963="L","Light",IF(J963="D","Dark","")))</f>
        <v>Dark</v>
      </c>
      <c r="P963" s="6" t="str">
        <f>_xlfn.XLOOKUP(OrdersTable[[#This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 '!$D964,products!$A$1:$A$49,0),MATCH('orders '!I$1,products!$A$1:$G$1,0))</f>
        <v>Rob</v>
      </c>
      <c r="J964" t="str">
        <f>INDEX(products!$A$1:$G$49,MATCH('orders '!$D964,products!$A$1:$A$49,0),MATCH('orders '!J$1,products!$A$1:$G$1,0))</f>
        <v>D</v>
      </c>
      <c r="K964" s="6">
        <f>INDEX(products!$A$1:$G$49,MATCH('orders '!$D964,products!$A$1:$A$49,0),MATCH('orders '!K$1,products!$A$1:$G$1,0))</f>
        <v>1</v>
      </c>
      <c r="L964" s="6">
        <f>INDEX(products!$A$1:$G$49,MATCH('orders '!$D964,products!$A$1:$A$49,0),MATCH('orders '!L$1,products!$A$1:$G$1,0))</f>
        <v>8.9499999999999993</v>
      </c>
      <c r="M964" s="6">
        <f t="shared" si="45"/>
        <v>8.9499999999999993</v>
      </c>
      <c r="N964" t="str">
        <f t="shared" si="46"/>
        <v>Robusta</v>
      </c>
      <c r="O964" t="str">
        <f t="shared" si="47"/>
        <v>Dark</v>
      </c>
      <c r="P964" s="6" t="str">
        <f>_xlfn.XLOOKUP(OrdersTable[[#This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 '!$D965,products!$A$1:$A$49,0),MATCH('orders '!I$1,products!$A$1:$G$1,0))</f>
        <v>Rob</v>
      </c>
      <c r="J965" t="str">
        <f>INDEX(products!$A$1:$G$49,MATCH('orders '!$D965,products!$A$1:$A$49,0),MATCH('orders '!J$1,products!$A$1:$G$1,0))</f>
        <v>M</v>
      </c>
      <c r="K965" s="6">
        <f>INDEX(products!$A$1:$G$49,MATCH('orders '!$D965,products!$A$1:$A$49,0),MATCH('orders '!K$1,products!$A$1:$G$1,0))</f>
        <v>0.5</v>
      </c>
      <c r="L965" s="6">
        <f>INDEX(products!$A$1:$G$49,MATCH('orders '!$D965,products!$A$1:$A$49,0),MATCH('orders '!L$1,products!$A$1:$G$1,0))</f>
        <v>5.97</v>
      </c>
      <c r="M965" s="6">
        <f t="shared" si="45"/>
        <v>23.88</v>
      </c>
      <c r="N965" t="str">
        <f t="shared" si="46"/>
        <v>Robusta</v>
      </c>
      <c r="O965" t="str">
        <f t="shared" si="47"/>
        <v>Medium</v>
      </c>
      <c r="P965" s="6" t="str">
        <f>_xlfn.XLOOKUP(OrdersTable[[#This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 '!$D966,products!$A$1:$A$49,0),MATCH('orders '!I$1,products!$A$1:$G$1,0))</f>
        <v>Exc</v>
      </c>
      <c r="J966" t="str">
        <f>INDEX(products!$A$1:$G$49,MATCH('orders '!$D966,products!$A$1:$A$49,0),MATCH('orders '!J$1,products!$A$1:$G$1,0))</f>
        <v>L</v>
      </c>
      <c r="K966" s="6">
        <f>INDEX(products!$A$1:$G$49,MATCH('orders '!$D966,products!$A$1:$A$49,0),MATCH('orders '!K$1,products!$A$1:$G$1,0))</f>
        <v>0.2</v>
      </c>
      <c r="L966" s="6">
        <f>INDEX(products!$A$1:$G$49,MATCH('orders '!$D966,products!$A$1:$A$49,0),MATCH('orders '!L$1,products!$A$1:$G$1,0))</f>
        <v>4.4550000000000001</v>
      </c>
      <c r="M966" s="6">
        <f t="shared" si="45"/>
        <v>22.274999999999999</v>
      </c>
      <c r="N966" t="str">
        <f t="shared" si="46"/>
        <v>Excelsa</v>
      </c>
      <c r="O966" t="str">
        <f t="shared" si="47"/>
        <v>Light</v>
      </c>
      <c r="P966" s="6" t="str">
        <f>_xlfn.XLOOKUP(OrdersTable[[#This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 '!$D967,products!$A$1:$A$49,0),MATCH('orders '!I$1,products!$A$1:$G$1,0))</f>
        <v>Rob</v>
      </c>
      <c r="J967" t="str">
        <f>INDEX(products!$A$1:$G$49,MATCH('orders '!$D967,products!$A$1:$A$49,0),MATCH('orders '!J$1,products!$A$1:$G$1,0))</f>
        <v>M</v>
      </c>
      <c r="K967" s="6">
        <f>INDEX(products!$A$1:$G$49,MATCH('orders '!$D967,products!$A$1:$A$49,0),MATCH('orders '!K$1,products!$A$1:$G$1,0))</f>
        <v>1</v>
      </c>
      <c r="L967" s="6">
        <f>INDEX(products!$A$1:$G$49,MATCH('orders '!$D967,products!$A$1:$A$49,0),MATCH('orders '!L$1,products!$A$1:$G$1,0))</f>
        <v>9.9499999999999993</v>
      </c>
      <c r="M967" s="6">
        <f t="shared" si="45"/>
        <v>29.849999999999998</v>
      </c>
      <c r="N967" t="str">
        <f t="shared" si="46"/>
        <v>Robusta</v>
      </c>
      <c r="O967" t="str">
        <f t="shared" si="47"/>
        <v>Medium</v>
      </c>
      <c r="P967" s="6" t="str">
        <f>_xlfn.XLOOKUP(OrdersTable[[#This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 '!$D968,products!$A$1:$A$49,0),MATCH('orders '!I$1,products!$A$1:$G$1,0))</f>
        <v>Exc</v>
      </c>
      <c r="J968" t="str">
        <f>INDEX(products!$A$1:$G$49,MATCH('orders '!$D968,products!$A$1:$A$49,0),MATCH('orders '!J$1,products!$A$1:$G$1,0))</f>
        <v>L</v>
      </c>
      <c r="K968" s="6">
        <f>INDEX(products!$A$1:$G$49,MATCH('orders '!$D968,products!$A$1:$A$49,0),MATCH('orders '!K$1,products!$A$1:$G$1,0))</f>
        <v>0.5</v>
      </c>
      <c r="L968" s="6">
        <f>INDEX(products!$A$1:$G$49,MATCH('orders '!$D968,products!$A$1:$A$49,0),MATCH('orders '!L$1,products!$A$1:$G$1,0))</f>
        <v>8.91</v>
      </c>
      <c r="M968" s="6">
        <f t="shared" si="45"/>
        <v>53.46</v>
      </c>
      <c r="N968" t="str">
        <f t="shared" si="46"/>
        <v>Excelsa</v>
      </c>
      <c r="O968" t="str">
        <f t="shared" si="47"/>
        <v>Light</v>
      </c>
      <c r="P968" s="6" t="str">
        <f>_xlfn.XLOOKUP(OrdersTable[[#This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 '!$D969,products!$A$1:$A$49,0),MATCH('orders '!I$1,products!$A$1:$G$1,0))</f>
        <v>Rob</v>
      </c>
      <c r="J969" t="str">
        <f>INDEX(products!$A$1:$G$49,MATCH('orders '!$D969,products!$A$1:$A$49,0),MATCH('orders '!J$1,products!$A$1:$G$1,0))</f>
        <v>D</v>
      </c>
      <c r="K969" s="6">
        <f>INDEX(products!$A$1:$G$49,MATCH('orders '!$D969,products!$A$1:$A$49,0),MATCH('orders '!K$1,products!$A$1:$G$1,0))</f>
        <v>0.2</v>
      </c>
      <c r="L969" s="6">
        <f>INDEX(products!$A$1:$G$49,MATCH('orders '!$D969,products!$A$1:$A$49,0),MATCH('orders '!L$1,products!$A$1:$G$1,0))</f>
        <v>2.6849999999999996</v>
      </c>
      <c r="M969" s="6">
        <f t="shared" si="45"/>
        <v>2.6849999999999996</v>
      </c>
      <c r="N969" t="str">
        <f t="shared" si="46"/>
        <v>Robusta</v>
      </c>
      <c r="O969" t="str">
        <f t="shared" si="47"/>
        <v>Dark</v>
      </c>
      <c r="P969" s="6" t="str">
        <f>_xlfn.XLOOKUP(OrdersTable[[#This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 '!$D970,products!$A$1:$A$49,0),MATCH('orders '!I$1,products!$A$1:$G$1,0))</f>
        <v>Rob</v>
      </c>
      <c r="J970" t="str">
        <f>INDEX(products!$A$1:$G$49,MATCH('orders '!$D970,products!$A$1:$A$49,0),MATCH('orders '!J$1,products!$A$1:$G$1,0))</f>
        <v>M</v>
      </c>
      <c r="K970" s="6">
        <f>INDEX(products!$A$1:$G$49,MATCH('orders '!$D970,products!$A$1:$A$49,0),MATCH('orders '!K$1,products!$A$1:$G$1,0))</f>
        <v>0.2</v>
      </c>
      <c r="L970" s="6">
        <f>INDEX(products!$A$1:$G$49,MATCH('orders '!$D970,products!$A$1:$A$49,0),MATCH('orders '!L$1,products!$A$1:$G$1,0))</f>
        <v>2.9849999999999999</v>
      </c>
      <c r="M970" s="6">
        <f t="shared" si="45"/>
        <v>5.97</v>
      </c>
      <c r="N970" t="str">
        <f t="shared" si="46"/>
        <v>Robusta</v>
      </c>
      <c r="O970" t="str">
        <f t="shared" si="47"/>
        <v>Medium</v>
      </c>
      <c r="P970" s="6" t="str">
        <f>_xlfn.XLOOKUP(OrdersTable[[#This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 '!$D971,products!$A$1:$A$49,0),MATCH('orders '!I$1,products!$A$1:$G$1,0))</f>
        <v>Lib</v>
      </c>
      <c r="J971" t="str">
        <f>INDEX(products!$A$1:$G$49,MATCH('orders '!$D971,products!$A$1:$A$49,0),MATCH('orders '!J$1,products!$A$1:$G$1,0))</f>
        <v>D</v>
      </c>
      <c r="K971" s="6">
        <f>INDEX(products!$A$1:$G$49,MATCH('orders '!$D971,products!$A$1:$A$49,0),MATCH('orders '!K$1,products!$A$1:$G$1,0))</f>
        <v>1</v>
      </c>
      <c r="L971" s="6">
        <f>INDEX(products!$A$1:$G$49,MATCH('orders '!$D971,products!$A$1:$A$49,0),MATCH('orders '!L$1,products!$A$1:$G$1,0))</f>
        <v>12.95</v>
      </c>
      <c r="M971" s="6">
        <f t="shared" si="45"/>
        <v>12.95</v>
      </c>
      <c r="N971" t="str">
        <f t="shared" si="46"/>
        <v>Liberia</v>
      </c>
      <c r="O971" t="str">
        <f t="shared" si="47"/>
        <v>Dark</v>
      </c>
      <c r="P971" s="6" t="str">
        <f>_xlfn.XLOOKUP(OrdersTable[[#This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 '!$D972,products!$A$1:$A$49,0),MATCH('orders '!I$1,products!$A$1:$G$1,0))</f>
        <v>Exc</v>
      </c>
      <c r="J972" t="str">
        <f>INDEX(products!$A$1:$G$49,MATCH('orders '!$D972,products!$A$1:$A$49,0),MATCH('orders '!J$1,products!$A$1:$G$1,0))</f>
        <v>M</v>
      </c>
      <c r="K972" s="6">
        <f>INDEX(products!$A$1:$G$49,MATCH('orders '!$D972,products!$A$1:$A$49,0),MATCH('orders '!K$1,products!$A$1:$G$1,0))</f>
        <v>0.5</v>
      </c>
      <c r="L972" s="6">
        <f>INDEX(products!$A$1:$G$49,MATCH('orders '!$D972,products!$A$1:$A$49,0),MATCH('orders '!L$1,products!$A$1:$G$1,0))</f>
        <v>8.25</v>
      </c>
      <c r="M972" s="6">
        <f t="shared" si="45"/>
        <v>8.25</v>
      </c>
      <c r="N972" t="str">
        <f t="shared" si="46"/>
        <v>Excelsa</v>
      </c>
      <c r="O972" t="str">
        <f t="shared" si="47"/>
        <v>Medium</v>
      </c>
      <c r="P972" s="6" t="str">
        <f>_xlfn.XLOOKUP(OrdersTable[[#This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 '!$D973,products!$A$1:$A$49,0),MATCH('orders '!I$1,products!$A$1:$G$1,0))</f>
        <v>Ara</v>
      </c>
      <c r="J973" t="str">
        <f>INDEX(products!$A$1:$G$49,MATCH('orders '!$D973,products!$A$1:$A$49,0),MATCH('orders '!J$1,products!$A$1:$G$1,0))</f>
        <v>L</v>
      </c>
      <c r="K973" s="6">
        <f>INDEX(products!$A$1:$G$49,MATCH('orders '!$D973,products!$A$1:$A$49,0),MATCH('orders '!K$1,products!$A$1:$G$1,0))</f>
        <v>2.5</v>
      </c>
      <c r="L973" s="6">
        <f>INDEX(products!$A$1:$G$49,MATCH('orders '!$D973,products!$A$1:$A$49,0),MATCH('orders '!L$1,products!$A$1:$G$1,0))</f>
        <v>29.784999999999997</v>
      </c>
      <c r="M973" s="6">
        <f t="shared" si="45"/>
        <v>148.92499999999998</v>
      </c>
      <c r="N973" t="str">
        <f t="shared" si="46"/>
        <v>Arabica</v>
      </c>
      <c r="O973" t="str">
        <f t="shared" si="47"/>
        <v>Light</v>
      </c>
      <c r="P973" s="6" t="str">
        <f>_xlfn.XLOOKUP(OrdersTable[[#This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 '!$D974,products!$A$1:$A$49,0),MATCH('orders '!I$1,products!$A$1:$G$1,0))</f>
        <v>Ara</v>
      </c>
      <c r="J974" t="str">
        <f>INDEX(products!$A$1:$G$49,MATCH('orders '!$D974,products!$A$1:$A$49,0),MATCH('orders '!J$1,products!$A$1:$G$1,0))</f>
        <v>L</v>
      </c>
      <c r="K974" s="6">
        <f>INDEX(products!$A$1:$G$49,MATCH('orders '!$D974,products!$A$1:$A$49,0),MATCH('orders '!K$1,products!$A$1:$G$1,0))</f>
        <v>2.5</v>
      </c>
      <c r="L974" s="6">
        <f>INDEX(products!$A$1:$G$49,MATCH('orders '!$D974,products!$A$1:$A$49,0),MATCH('orders '!L$1,products!$A$1:$G$1,0))</f>
        <v>29.784999999999997</v>
      </c>
      <c r="M974" s="6">
        <f t="shared" si="45"/>
        <v>89.35499999999999</v>
      </c>
      <c r="N974" t="str">
        <f t="shared" si="46"/>
        <v>Arabica</v>
      </c>
      <c r="O974" t="str">
        <f t="shared" si="47"/>
        <v>Light</v>
      </c>
      <c r="P974" s="6" t="str">
        <f>_xlfn.XLOOKUP(OrdersTable[[#This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 '!$D975,products!$A$1:$A$49,0),MATCH('orders '!I$1,products!$A$1:$G$1,0))</f>
        <v>Lib</v>
      </c>
      <c r="J975" t="str">
        <f>INDEX(products!$A$1:$G$49,MATCH('orders '!$D975,products!$A$1:$A$49,0),MATCH('orders '!J$1,products!$A$1:$G$1,0))</f>
        <v>M</v>
      </c>
      <c r="K975" s="6">
        <f>INDEX(products!$A$1:$G$49,MATCH('orders '!$D975,products!$A$1:$A$49,0),MATCH('orders '!K$1,products!$A$1:$G$1,0))</f>
        <v>1</v>
      </c>
      <c r="L975" s="6">
        <f>INDEX(products!$A$1:$G$49,MATCH('orders '!$D975,products!$A$1:$A$49,0),MATCH('orders '!L$1,products!$A$1:$G$1,0))</f>
        <v>14.55</v>
      </c>
      <c r="M975" s="6">
        <f t="shared" si="45"/>
        <v>87.300000000000011</v>
      </c>
      <c r="N975" t="str">
        <f t="shared" si="46"/>
        <v>Liberia</v>
      </c>
      <c r="O975" t="str">
        <f t="shared" si="47"/>
        <v>Medium</v>
      </c>
      <c r="P975" s="6" t="str">
        <f>_xlfn.XLOOKUP(OrdersTable[[#This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 '!$D976,products!$A$1:$A$49,0),MATCH('orders '!I$1,products!$A$1:$G$1,0))</f>
        <v>Rob</v>
      </c>
      <c r="J976" t="str">
        <f>INDEX(products!$A$1:$G$49,MATCH('orders '!$D976,products!$A$1:$A$49,0),MATCH('orders '!J$1,products!$A$1:$G$1,0))</f>
        <v>D</v>
      </c>
      <c r="K976" s="6">
        <f>INDEX(products!$A$1:$G$49,MATCH('orders '!$D976,products!$A$1:$A$49,0),MATCH('orders '!K$1,products!$A$1:$G$1,0))</f>
        <v>0.5</v>
      </c>
      <c r="L976" s="6">
        <f>INDEX(products!$A$1:$G$49,MATCH('orders '!$D976,products!$A$1:$A$49,0),MATCH('orders '!L$1,products!$A$1:$G$1,0))</f>
        <v>5.3699999999999992</v>
      </c>
      <c r="M976" s="6">
        <f t="shared" si="45"/>
        <v>5.3699999999999992</v>
      </c>
      <c r="N976" t="str">
        <f t="shared" si="46"/>
        <v>Robusta</v>
      </c>
      <c r="O976" t="str">
        <f t="shared" si="47"/>
        <v>Dark</v>
      </c>
      <c r="P976" s="6" t="str">
        <f>_xlfn.XLOOKUP(OrdersTable[[#This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 '!$D977,products!$A$1:$A$49,0),MATCH('orders '!I$1,products!$A$1:$G$1,0))</f>
        <v>Ara</v>
      </c>
      <c r="J977" t="str">
        <f>INDEX(products!$A$1:$G$49,MATCH('orders '!$D977,products!$A$1:$A$49,0),MATCH('orders '!J$1,products!$A$1:$G$1,0))</f>
        <v>D</v>
      </c>
      <c r="K977" s="6">
        <f>INDEX(products!$A$1:$G$49,MATCH('orders '!$D977,products!$A$1:$A$49,0),MATCH('orders '!K$1,products!$A$1:$G$1,0))</f>
        <v>0.2</v>
      </c>
      <c r="L977" s="6">
        <f>INDEX(products!$A$1:$G$49,MATCH('orders '!$D977,products!$A$1:$A$49,0),MATCH('orders '!L$1,products!$A$1:$G$1,0))</f>
        <v>2.9849999999999999</v>
      </c>
      <c r="M977" s="6">
        <f t="shared" si="45"/>
        <v>8.9550000000000001</v>
      </c>
      <c r="N977" t="str">
        <f t="shared" si="46"/>
        <v>Arabica</v>
      </c>
      <c r="O977" t="str">
        <f t="shared" si="47"/>
        <v>Dark</v>
      </c>
      <c r="P977" s="6" t="str">
        <f>_xlfn.XLOOKUP(OrdersTable[[#This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 '!$D978,products!$A$1:$A$49,0),MATCH('orders '!I$1,products!$A$1:$G$1,0))</f>
        <v>Rob</v>
      </c>
      <c r="J978" t="str">
        <f>INDEX(products!$A$1:$G$49,MATCH('orders '!$D978,products!$A$1:$A$49,0),MATCH('orders '!J$1,products!$A$1:$G$1,0))</f>
        <v>L</v>
      </c>
      <c r="K978" s="6">
        <f>INDEX(products!$A$1:$G$49,MATCH('orders '!$D978,products!$A$1:$A$49,0),MATCH('orders '!K$1,products!$A$1:$G$1,0))</f>
        <v>2.5</v>
      </c>
      <c r="L978" s="6">
        <f>INDEX(products!$A$1:$G$49,MATCH('orders '!$D978,products!$A$1:$A$49,0),MATCH('orders '!L$1,products!$A$1:$G$1,0))</f>
        <v>27.484999999999996</v>
      </c>
      <c r="M978" s="6">
        <f t="shared" si="45"/>
        <v>137.42499999999998</v>
      </c>
      <c r="N978" t="str">
        <f t="shared" si="46"/>
        <v>Robusta</v>
      </c>
      <c r="O978" t="str">
        <f t="shared" si="47"/>
        <v>Light</v>
      </c>
      <c r="P978" s="6" t="str">
        <f>_xlfn.XLOOKUP(OrdersTable[[#This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 '!$D979,products!$A$1:$A$49,0),MATCH('orders '!I$1,products!$A$1:$G$1,0))</f>
        <v>Rob</v>
      </c>
      <c r="J979" t="str">
        <f>INDEX(products!$A$1:$G$49,MATCH('orders '!$D979,products!$A$1:$A$49,0),MATCH('orders '!J$1,products!$A$1:$G$1,0))</f>
        <v>L</v>
      </c>
      <c r="K979" s="6">
        <f>INDEX(products!$A$1:$G$49,MATCH('orders '!$D979,products!$A$1:$A$49,0),MATCH('orders '!K$1,products!$A$1:$G$1,0))</f>
        <v>1</v>
      </c>
      <c r="L979" s="6">
        <f>INDEX(products!$A$1:$G$49,MATCH('orders '!$D979,products!$A$1:$A$49,0),MATCH('orders '!L$1,products!$A$1:$G$1,0))</f>
        <v>11.95</v>
      </c>
      <c r="M979" s="6">
        <f t="shared" si="45"/>
        <v>59.75</v>
      </c>
      <c r="N979" t="str">
        <f t="shared" si="46"/>
        <v>Robusta</v>
      </c>
      <c r="O979" t="str">
        <f t="shared" si="47"/>
        <v>Light</v>
      </c>
      <c r="P979" s="6" t="str">
        <f>_xlfn.XLOOKUP(OrdersTable[[#This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 '!$D980,products!$A$1:$A$49,0),MATCH('orders '!I$1,products!$A$1:$G$1,0))</f>
        <v>Ara</v>
      </c>
      <c r="J980" t="str">
        <f>INDEX(products!$A$1:$G$49,MATCH('orders '!$D980,products!$A$1:$A$49,0),MATCH('orders '!J$1,products!$A$1:$G$1,0))</f>
        <v>L</v>
      </c>
      <c r="K980" s="6">
        <f>INDEX(products!$A$1:$G$49,MATCH('orders '!$D980,products!$A$1:$A$49,0),MATCH('orders '!K$1,products!$A$1:$G$1,0))</f>
        <v>0.5</v>
      </c>
      <c r="L980" s="6">
        <f>INDEX(products!$A$1:$G$49,MATCH('orders '!$D980,products!$A$1:$A$49,0),MATCH('orders '!L$1,products!$A$1:$G$1,0))</f>
        <v>7.77</v>
      </c>
      <c r="M980" s="6">
        <f t="shared" si="45"/>
        <v>23.31</v>
      </c>
      <c r="N980" t="str">
        <f t="shared" si="46"/>
        <v>Arabica</v>
      </c>
      <c r="O980" t="str">
        <f t="shared" si="47"/>
        <v>Light</v>
      </c>
      <c r="P980" s="6" t="str">
        <f>_xlfn.XLOOKUP(OrdersTable[[#This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 '!$D981,products!$A$1:$A$49,0),MATCH('orders '!I$1,products!$A$1:$G$1,0))</f>
        <v>Rob</v>
      </c>
      <c r="J981" t="str">
        <f>INDEX(products!$A$1:$G$49,MATCH('orders '!$D981,products!$A$1:$A$49,0),MATCH('orders '!J$1,products!$A$1:$G$1,0))</f>
        <v>D</v>
      </c>
      <c r="K981" s="6">
        <f>INDEX(products!$A$1:$G$49,MATCH('orders '!$D981,products!$A$1:$A$49,0),MATCH('orders '!K$1,products!$A$1:$G$1,0))</f>
        <v>0.5</v>
      </c>
      <c r="L981" s="6">
        <f>INDEX(products!$A$1:$G$49,MATCH('orders '!$D981,products!$A$1:$A$49,0),MATCH('orders '!L$1,products!$A$1:$G$1,0))</f>
        <v>5.3699999999999992</v>
      </c>
      <c r="M981" s="6">
        <f t="shared" si="45"/>
        <v>10.739999999999998</v>
      </c>
      <c r="N981" t="str">
        <f t="shared" si="46"/>
        <v>Robusta</v>
      </c>
      <c r="O981" t="str">
        <f t="shared" si="47"/>
        <v>Dark</v>
      </c>
      <c r="P981" s="6" t="str">
        <f>_xlfn.XLOOKUP(OrdersTable[[#This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 '!$D982,products!$A$1:$A$49,0),MATCH('orders '!I$1,products!$A$1:$G$1,0))</f>
        <v>Exc</v>
      </c>
      <c r="J982" t="str">
        <f>INDEX(products!$A$1:$G$49,MATCH('orders '!$D982,products!$A$1:$A$49,0),MATCH('orders '!J$1,products!$A$1:$G$1,0))</f>
        <v>D</v>
      </c>
      <c r="K982" s="6">
        <f>INDEX(products!$A$1:$G$49,MATCH('orders '!$D982,products!$A$1:$A$49,0),MATCH('orders '!K$1,products!$A$1:$G$1,0))</f>
        <v>2.5</v>
      </c>
      <c r="L982" s="6">
        <f>INDEX(products!$A$1:$G$49,MATCH('orders '!$D982,products!$A$1:$A$49,0),MATCH('orders '!L$1,products!$A$1:$G$1,0))</f>
        <v>27.945</v>
      </c>
      <c r="M982" s="6">
        <f t="shared" si="45"/>
        <v>167.67000000000002</v>
      </c>
      <c r="N982" t="str">
        <f t="shared" si="46"/>
        <v>Excelsa</v>
      </c>
      <c r="O982" t="str">
        <f t="shared" si="47"/>
        <v>Dark</v>
      </c>
      <c r="P982" s="6" t="str">
        <f>_xlfn.XLOOKUP(OrdersTable[[#This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 '!$D983,products!$A$1:$A$49,0),MATCH('orders '!I$1,products!$A$1:$G$1,0))</f>
        <v>Exc</v>
      </c>
      <c r="J983" t="str">
        <f>INDEX(products!$A$1:$G$49,MATCH('orders '!$D983,products!$A$1:$A$49,0),MATCH('orders '!J$1,products!$A$1:$G$1,0))</f>
        <v>D</v>
      </c>
      <c r="K983" s="6">
        <f>INDEX(products!$A$1:$G$49,MATCH('orders '!$D983,products!$A$1:$A$49,0),MATCH('orders '!K$1,products!$A$1:$G$1,0))</f>
        <v>0.2</v>
      </c>
      <c r="L983" s="6">
        <f>INDEX(products!$A$1:$G$49,MATCH('orders '!$D983,products!$A$1:$A$49,0),MATCH('orders '!L$1,products!$A$1:$G$1,0))</f>
        <v>3.645</v>
      </c>
      <c r="M983" s="6">
        <f t="shared" si="45"/>
        <v>21.87</v>
      </c>
      <c r="N983" t="str">
        <f t="shared" si="46"/>
        <v>Excelsa</v>
      </c>
      <c r="O983" t="str">
        <f t="shared" si="47"/>
        <v>Dark</v>
      </c>
      <c r="P983" s="6" t="str">
        <f>_xlfn.XLOOKUP(OrdersTable[[#This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 '!$D984,products!$A$1:$A$49,0),MATCH('orders '!I$1,products!$A$1:$G$1,0))</f>
        <v>Rob</v>
      </c>
      <c r="J984" t="str">
        <f>INDEX(products!$A$1:$G$49,MATCH('orders '!$D984,products!$A$1:$A$49,0),MATCH('orders '!J$1,products!$A$1:$G$1,0))</f>
        <v>L</v>
      </c>
      <c r="K984" s="6">
        <f>INDEX(products!$A$1:$G$49,MATCH('orders '!$D984,products!$A$1:$A$49,0),MATCH('orders '!K$1,products!$A$1:$G$1,0))</f>
        <v>1</v>
      </c>
      <c r="L984" s="6">
        <f>INDEX(products!$A$1:$G$49,MATCH('orders '!$D984,products!$A$1:$A$49,0),MATCH('orders '!L$1,products!$A$1:$G$1,0))</f>
        <v>11.95</v>
      </c>
      <c r="M984" s="6">
        <f t="shared" si="45"/>
        <v>23.9</v>
      </c>
      <c r="N984" t="str">
        <f t="shared" si="46"/>
        <v>Robusta</v>
      </c>
      <c r="O984" t="str">
        <f t="shared" si="47"/>
        <v>Light</v>
      </c>
      <c r="P984" s="6" t="str">
        <f>_xlfn.XLOOKUP(OrdersTable[[#This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 '!$D985,products!$A$1:$A$49,0),MATCH('orders '!I$1,products!$A$1:$G$1,0))</f>
        <v>Ara</v>
      </c>
      <c r="J985" t="str">
        <f>INDEX(products!$A$1:$G$49,MATCH('orders '!$D985,products!$A$1:$A$49,0),MATCH('orders '!J$1,products!$A$1:$G$1,0))</f>
        <v>M</v>
      </c>
      <c r="K985" s="6">
        <f>INDEX(products!$A$1:$G$49,MATCH('orders '!$D985,products!$A$1:$A$49,0),MATCH('orders '!K$1,products!$A$1:$G$1,0))</f>
        <v>0.2</v>
      </c>
      <c r="L985" s="6">
        <f>INDEX(products!$A$1:$G$49,MATCH('orders '!$D985,products!$A$1:$A$49,0),MATCH('orders '!L$1,products!$A$1:$G$1,0))</f>
        <v>3.375</v>
      </c>
      <c r="M985" s="6">
        <f t="shared" si="45"/>
        <v>6.75</v>
      </c>
      <c r="N985" t="str">
        <f t="shared" si="46"/>
        <v>Arabica</v>
      </c>
      <c r="O985" t="str">
        <f t="shared" si="47"/>
        <v>Medium</v>
      </c>
      <c r="P985" s="6" t="str">
        <f>_xlfn.XLOOKUP(OrdersTable[[#This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 '!$D986,products!$A$1:$A$49,0),MATCH('orders '!I$1,products!$A$1:$G$1,0))</f>
        <v>Exc</v>
      </c>
      <c r="J986" t="str">
        <f>INDEX(products!$A$1:$G$49,MATCH('orders '!$D986,products!$A$1:$A$49,0),MATCH('orders '!J$1,products!$A$1:$G$1,0))</f>
        <v>M</v>
      </c>
      <c r="K986" s="6">
        <f>INDEX(products!$A$1:$G$49,MATCH('orders '!$D986,products!$A$1:$A$49,0),MATCH('orders '!K$1,products!$A$1:$G$1,0))</f>
        <v>2.5</v>
      </c>
      <c r="L986" s="6">
        <f>INDEX(products!$A$1:$G$49,MATCH('orders '!$D986,products!$A$1:$A$49,0),MATCH('orders '!L$1,products!$A$1:$G$1,0))</f>
        <v>31.624999999999996</v>
      </c>
      <c r="M986" s="6">
        <f t="shared" si="45"/>
        <v>31.624999999999996</v>
      </c>
      <c r="N986" t="str">
        <f t="shared" si="46"/>
        <v>Excelsa</v>
      </c>
      <c r="O986" t="str">
        <f t="shared" si="47"/>
        <v>Medium</v>
      </c>
      <c r="P986" s="6" t="str">
        <f>_xlfn.XLOOKUP(OrdersTable[[#This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 '!$D987,products!$A$1:$A$49,0),MATCH('orders '!I$1,products!$A$1:$G$1,0))</f>
        <v>Rob</v>
      </c>
      <c r="J987" t="str">
        <f>INDEX(products!$A$1:$G$49,MATCH('orders '!$D987,products!$A$1:$A$49,0),MATCH('orders '!J$1,products!$A$1:$G$1,0))</f>
        <v>L</v>
      </c>
      <c r="K987" s="6">
        <f>INDEX(products!$A$1:$G$49,MATCH('orders '!$D987,products!$A$1:$A$49,0),MATCH('orders '!K$1,products!$A$1:$G$1,0))</f>
        <v>1</v>
      </c>
      <c r="L987" s="6">
        <f>INDEX(products!$A$1:$G$49,MATCH('orders '!$D987,products!$A$1:$A$49,0),MATCH('orders '!L$1,products!$A$1:$G$1,0))</f>
        <v>11.95</v>
      </c>
      <c r="M987" s="6">
        <f t="shared" si="45"/>
        <v>47.8</v>
      </c>
      <c r="N987" t="str">
        <f t="shared" si="46"/>
        <v>Robusta</v>
      </c>
      <c r="O987" t="str">
        <f t="shared" si="47"/>
        <v>Light</v>
      </c>
      <c r="P987" s="6" t="str">
        <f>_xlfn.XLOOKUP(OrdersTable[[#This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 '!$D988,products!$A$1:$A$49,0),MATCH('orders '!I$1,products!$A$1:$G$1,0))</f>
        <v>Lib</v>
      </c>
      <c r="J988" t="str">
        <f>INDEX(products!$A$1:$G$49,MATCH('orders '!$D988,products!$A$1:$A$49,0),MATCH('orders '!J$1,products!$A$1:$G$1,0))</f>
        <v>M</v>
      </c>
      <c r="K988" s="6">
        <f>INDEX(products!$A$1:$G$49,MATCH('orders '!$D988,products!$A$1:$A$49,0),MATCH('orders '!K$1,products!$A$1:$G$1,0))</f>
        <v>2.5</v>
      </c>
      <c r="L988" s="6">
        <f>INDEX(products!$A$1:$G$49,MATCH('orders '!$D988,products!$A$1:$A$49,0),MATCH('orders '!L$1,products!$A$1:$G$1,0))</f>
        <v>33.464999999999996</v>
      </c>
      <c r="M988" s="6">
        <f t="shared" si="45"/>
        <v>33.464999999999996</v>
      </c>
      <c r="N988" t="str">
        <f t="shared" si="46"/>
        <v>Liberia</v>
      </c>
      <c r="O988" t="str">
        <f t="shared" si="47"/>
        <v>Medium</v>
      </c>
      <c r="P988" s="6" t="str">
        <f>_xlfn.XLOOKUP(OrdersTable[[#This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 '!$D989,products!$A$1:$A$49,0),MATCH('orders '!I$1,products!$A$1:$G$1,0))</f>
        <v>Ara</v>
      </c>
      <c r="J989" t="str">
        <f>INDEX(products!$A$1:$G$49,MATCH('orders '!$D989,products!$A$1:$A$49,0),MATCH('orders '!J$1,products!$A$1:$G$1,0))</f>
        <v>D</v>
      </c>
      <c r="K989" s="6">
        <f>INDEX(products!$A$1:$G$49,MATCH('orders '!$D989,products!$A$1:$A$49,0),MATCH('orders '!K$1,products!$A$1:$G$1,0))</f>
        <v>0.5</v>
      </c>
      <c r="L989" s="6">
        <f>INDEX(products!$A$1:$G$49,MATCH('orders '!$D989,products!$A$1:$A$49,0),MATCH('orders '!L$1,products!$A$1:$G$1,0))</f>
        <v>5.97</v>
      </c>
      <c r="M989" s="6">
        <f t="shared" si="45"/>
        <v>29.849999999999998</v>
      </c>
      <c r="N989" t="str">
        <f t="shared" si="46"/>
        <v>Arabica</v>
      </c>
      <c r="O989" t="str">
        <f t="shared" si="47"/>
        <v>Dark</v>
      </c>
      <c r="P989" s="6" t="str">
        <f>_xlfn.XLOOKUP(OrdersTable[[#This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 '!$D990,products!$A$1:$A$49,0),MATCH('orders '!I$1,products!$A$1:$G$1,0))</f>
        <v>Rob</v>
      </c>
      <c r="J990" t="str">
        <f>INDEX(products!$A$1:$G$49,MATCH('orders '!$D990,products!$A$1:$A$49,0),MATCH('orders '!J$1,products!$A$1:$G$1,0))</f>
        <v>M</v>
      </c>
      <c r="K990" s="6">
        <f>INDEX(products!$A$1:$G$49,MATCH('orders '!$D990,products!$A$1:$A$49,0),MATCH('orders '!K$1,products!$A$1:$G$1,0))</f>
        <v>1</v>
      </c>
      <c r="L990" s="6">
        <f>INDEX(products!$A$1:$G$49,MATCH('orders '!$D990,products!$A$1:$A$49,0),MATCH('orders '!L$1,products!$A$1:$G$1,0))</f>
        <v>9.9499999999999993</v>
      </c>
      <c r="M990" s="6">
        <f t="shared" si="45"/>
        <v>29.849999999999998</v>
      </c>
      <c r="N990" t="str">
        <f t="shared" si="46"/>
        <v>Robusta</v>
      </c>
      <c r="O990" t="str">
        <f t="shared" si="47"/>
        <v>Medium</v>
      </c>
      <c r="P990" s="6" t="str">
        <f>_xlfn.XLOOKUP(OrdersTable[[#This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 '!$D991,products!$A$1:$A$49,0),MATCH('orders '!I$1,products!$A$1:$G$1,0))</f>
        <v>Ara</v>
      </c>
      <c r="J991" t="str">
        <f>INDEX(products!$A$1:$G$49,MATCH('orders '!$D991,products!$A$1:$A$49,0),MATCH('orders '!J$1,products!$A$1:$G$1,0))</f>
        <v>M</v>
      </c>
      <c r="K991" s="6">
        <f>INDEX(products!$A$1:$G$49,MATCH('orders '!$D991,products!$A$1:$A$49,0),MATCH('orders '!K$1,products!$A$1:$G$1,0))</f>
        <v>2.5</v>
      </c>
      <c r="L991" s="6">
        <f>INDEX(products!$A$1:$G$49,MATCH('orders '!$D991,products!$A$1:$A$49,0),MATCH('orders '!L$1,products!$A$1:$G$1,0))</f>
        <v>25.874999999999996</v>
      </c>
      <c r="M991" s="6">
        <f t="shared" si="45"/>
        <v>155.24999999999997</v>
      </c>
      <c r="N991" t="str">
        <f t="shared" si="46"/>
        <v>Arabica</v>
      </c>
      <c r="O991" t="str">
        <f t="shared" si="47"/>
        <v>Medium</v>
      </c>
      <c r="P991" s="6" t="str">
        <f>_xlfn.XLOOKUP(OrdersTable[[#This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 '!$D992,products!$A$1:$A$49,0),MATCH('orders '!I$1,products!$A$1:$G$1,0))</f>
        <v>Exc</v>
      </c>
      <c r="J992" t="str">
        <f>INDEX(products!$A$1:$G$49,MATCH('orders '!$D992,products!$A$1:$A$49,0),MATCH('orders '!J$1,products!$A$1:$G$1,0))</f>
        <v>D</v>
      </c>
      <c r="K992" s="6">
        <f>INDEX(products!$A$1:$G$49,MATCH('orders '!$D992,products!$A$1:$A$49,0),MATCH('orders '!K$1,products!$A$1:$G$1,0))</f>
        <v>0.2</v>
      </c>
      <c r="L992" s="6">
        <f>INDEX(products!$A$1:$G$49,MATCH('orders '!$D992,products!$A$1:$A$49,0),MATCH('orders '!L$1,products!$A$1:$G$1,0))</f>
        <v>3.645</v>
      </c>
      <c r="M992" s="6">
        <f t="shared" si="45"/>
        <v>18.225000000000001</v>
      </c>
      <c r="N992" t="str">
        <f t="shared" si="46"/>
        <v>Excelsa</v>
      </c>
      <c r="O992" t="str">
        <f t="shared" si="47"/>
        <v>Dark</v>
      </c>
      <c r="P992" s="6" t="str">
        <f>_xlfn.XLOOKUP(OrdersTable[[#This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 '!$D993,products!$A$1:$A$49,0),MATCH('orders '!I$1,products!$A$1:$G$1,0))</f>
        <v>Lib</v>
      </c>
      <c r="J993" t="str">
        <f>INDEX(products!$A$1:$G$49,MATCH('orders '!$D993,products!$A$1:$A$49,0),MATCH('orders '!J$1,products!$A$1:$G$1,0))</f>
        <v>D</v>
      </c>
      <c r="K993" s="6">
        <f>INDEX(products!$A$1:$G$49,MATCH('orders '!$D993,products!$A$1:$A$49,0),MATCH('orders '!K$1,products!$A$1:$G$1,0))</f>
        <v>0.5</v>
      </c>
      <c r="L993" s="6">
        <f>INDEX(products!$A$1:$G$49,MATCH('orders '!$D993,products!$A$1:$A$49,0),MATCH('orders '!L$1,products!$A$1:$G$1,0))</f>
        <v>7.77</v>
      </c>
      <c r="M993" s="6">
        <f t="shared" si="45"/>
        <v>15.54</v>
      </c>
      <c r="N993" t="str">
        <f t="shared" si="46"/>
        <v>Liberia</v>
      </c>
      <c r="O993" t="str">
        <f t="shared" si="47"/>
        <v>Dark</v>
      </c>
      <c r="P993" s="6" t="str">
        <f>_xlfn.XLOOKUP(OrdersTable[[#This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 '!$D994,products!$A$1:$A$49,0),MATCH('orders '!I$1,products!$A$1:$G$1,0))</f>
        <v>Lib</v>
      </c>
      <c r="J994" t="str">
        <f>INDEX(products!$A$1:$G$49,MATCH('orders '!$D994,products!$A$1:$A$49,0),MATCH('orders '!J$1,products!$A$1:$G$1,0))</f>
        <v>L</v>
      </c>
      <c r="K994" s="6">
        <f>INDEX(products!$A$1:$G$49,MATCH('orders '!$D994,products!$A$1:$A$49,0),MATCH('orders '!K$1,products!$A$1:$G$1,0))</f>
        <v>2.5</v>
      </c>
      <c r="L994" s="6">
        <f>INDEX(products!$A$1:$G$49,MATCH('orders '!$D994,products!$A$1:$A$49,0),MATCH('orders '!L$1,products!$A$1:$G$1,0))</f>
        <v>36.454999999999998</v>
      </c>
      <c r="M994" s="6">
        <f t="shared" si="45"/>
        <v>109.36499999999999</v>
      </c>
      <c r="N994" t="str">
        <f t="shared" si="46"/>
        <v>Liberia</v>
      </c>
      <c r="O994" t="str">
        <f t="shared" si="47"/>
        <v>Light</v>
      </c>
      <c r="P994" s="6" t="str">
        <f>_xlfn.XLOOKUP(OrdersTable[[#This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 '!$D995,products!$A$1:$A$49,0),MATCH('orders '!I$1,products!$A$1:$G$1,0))</f>
        <v>Ara</v>
      </c>
      <c r="J995" t="str">
        <f>INDEX(products!$A$1:$G$49,MATCH('orders '!$D995,products!$A$1:$A$49,0),MATCH('orders '!J$1,products!$A$1:$G$1,0))</f>
        <v>L</v>
      </c>
      <c r="K995" s="6">
        <f>INDEX(products!$A$1:$G$49,MATCH('orders '!$D995,products!$A$1:$A$49,0),MATCH('orders '!K$1,products!$A$1:$G$1,0))</f>
        <v>1</v>
      </c>
      <c r="L995" s="6">
        <f>INDEX(products!$A$1:$G$49,MATCH('orders '!$D995,products!$A$1:$A$49,0),MATCH('orders '!L$1,products!$A$1:$G$1,0))</f>
        <v>12.95</v>
      </c>
      <c r="M995" s="6">
        <f t="shared" si="45"/>
        <v>77.699999999999989</v>
      </c>
      <c r="N995" t="str">
        <f t="shared" si="46"/>
        <v>Arabica</v>
      </c>
      <c r="O995" t="str">
        <f t="shared" si="47"/>
        <v>Light</v>
      </c>
      <c r="P995" s="6" t="str">
        <f>_xlfn.XLOOKUP(OrdersTable[[#This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 '!$D996,products!$A$1:$A$49,0),MATCH('orders '!I$1,products!$A$1:$G$1,0))</f>
        <v>Ara</v>
      </c>
      <c r="J996" t="str">
        <f>INDEX(products!$A$1:$G$49,MATCH('orders '!$D996,products!$A$1:$A$49,0),MATCH('orders '!J$1,products!$A$1:$G$1,0))</f>
        <v>D</v>
      </c>
      <c r="K996" s="6">
        <f>INDEX(products!$A$1:$G$49,MATCH('orders '!$D996,products!$A$1:$A$49,0),MATCH('orders '!K$1,products!$A$1:$G$1,0))</f>
        <v>0.2</v>
      </c>
      <c r="L996" s="6">
        <f>INDEX(products!$A$1:$G$49,MATCH('orders '!$D996,products!$A$1:$A$49,0),MATCH('orders '!L$1,products!$A$1:$G$1,0))</f>
        <v>2.9849999999999999</v>
      </c>
      <c r="M996" s="6">
        <f t="shared" si="45"/>
        <v>8.9550000000000001</v>
      </c>
      <c r="N996" t="str">
        <f t="shared" si="46"/>
        <v>Arabica</v>
      </c>
      <c r="O996" t="str">
        <f t="shared" si="47"/>
        <v>Dark</v>
      </c>
      <c r="P996" s="6" t="str">
        <f>_xlfn.XLOOKUP(OrdersTable[[#This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 '!$D997,products!$A$1:$A$49,0),MATCH('orders '!I$1,products!$A$1:$G$1,0))</f>
        <v>Rob</v>
      </c>
      <c r="J997" t="str">
        <f>INDEX(products!$A$1:$G$49,MATCH('orders '!$D997,products!$A$1:$A$49,0),MATCH('orders '!J$1,products!$A$1:$G$1,0))</f>
        <v>L</v>
      </c>
      <c r="K997" s="6">
        <f>INDEX(products!$A$1:$G$49,MATCH('orders '!$D997,products!$A$1:$A$49,0),MATCH('orders '!K$1,products!$A$1:$G$1,0))</f>
        <v>2.5</v>
      </c>
      <c r="L997" s="6">
        <f>INDEX(products!$A$1:$G$49,MATCH('orders '!$D997,products!$A$1:$A$49,0),MATCH('orders '!L$1,products!$A$1:$G$1,0))</f>
        <v>27.484999999999996</v>
      </c>
      <c r="M997" s="6">
        <f t="shared" si="45"/>
        <v>27.484999999999996</v>
      </c>
      <c r="N997" t="str">
        <f t="shared" si="46"/>
        <v>Robusta</v>
      </c>
      <c r="O997" t="str">
        <f t="shared" si="47"/>
        <v>Light</v>
      </c>
      <c r="P997" s="6" t="str">
        <f>_xlfn.XLOOKUP(OrdersTable[[#This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 '!$D998,products!$A$1:$A$49,0),MATCH('orders '!I$1,products!$A$1:$G$1,0))</f>
        <v>Rob</v>
      </c>
      <c r="J998" t="str">
        <f>INDEX(products!$A$1:$G$49,MATCH('orders '!$D998,products!$A$1:$A$49,0),MATCH('orders '!J$1,products!$A$1:$G$1,0))</f>
        <v>M</v>
      </c>
      <c r="K998" s="6">
        <f>INDEX(products!$A$1:$G$49,MATCH('orders '!$D998,products!$A$1:$A$49,0),MATCH('orders '!K$1,products!$A$1:$G$1,0))</f>
        <v>0.5</v>
      </c>
      <c r="L998" s="6">
        <f>INDEX(products!$A$1:$G$49,MATCH('orders '!$D998,products!$A$1:$A$49,0),MATCH('orders '!L$1,products!$A$1:$G$1,0))</f>
        <v>5.97</v>
      </c>
      <c r="M998" s="6">
        <f t="shared" si="45"/>
        <v>29.849999999999998</v>
      </c>
      <c r="N998" t="str">
        <f t="shared" si="46"/>
        <v>Robusta</v>
      </c>
      <c r="O998" t="str">
        <f t="shared" si="47"/>
        <v>Medium</v>
      </c>
      <c r="P998" s="6" t="str">
        <f>_xlfn.XLOOKUP(OrdersTable[[#This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 '!$D999,products!$A$1:$A$49,0),MATCH('orders '!I$1,products!$A$1:$G$1,0))</f>
        <v>Ara</v>
      </c>
      <c r="J999" t="str">
        <f>INDEX(products!$A$1:$G$49,MATCH('orders '!$D999,products!$A$1:$A$49,0),MATCH('orders '!J$1,products!$A$1:$G$1,0))</f>
        <v>M</v>
      </c>
      <c r="K999" s="6">
        <f>INDEX(products!$A$1:$G$49,MATCH('orders '!$D999,products!$A$1:$A$49,0),MATCH('orders '!K$1,products!$A$1:$G$1,0))</f>
        <v>0.5</v>
      </c>
      <c r="L999" s="6">
        <f>INDEX(products!$A$1:$G$49,MATCH('orders '!$D999,products!$A$1:$A$49,0),MATCH('orders '!L$1,products!$A$1:$G$1,0))</f>
        <v>6.75</v>
      </c>
      <c r="M999" s="6">
        <f t="shared" si="45"/>
        <v>27</v>
      </c>
      <c r="N999" t="str">
        <f t="shared" si="46"/>
        <v>Arabica</v>
      </c>
      <c r="O999" t="str">
        <f t="shared" si="47"/>
        <v>Medium</v>
      </c>
      <c r="P999" s="6" t="str">
        <f>_xlfn.XLOOKUP(OrdersTable[[#This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 '!$D1000,products!$A$1:$A$49,0),MATCH('orders '!I$1,products!$A$1:$G$1,0))</f>
        <v>Ara</v>
      </c>
      <c r="J1000" t="str">
        <f>INDEX(products!$A$1:$G$49,MATCH('orders '!$D1000,products!$A$1:$A$49,0),MATCH('orders '!J$1,products!$A$1:$G$1,0))</f>
        <v>D</v>
      </c>
      <c r="K1000" s="6">
        <f>INDEX(products!$A$1:$G$49,MATCH('orders '!$D1000,products!$A$1:$A$49,0),MATCH('orders '!K$1,products!$A$1:$G$1,0))</f>
        <v>1</v>
      </c>
      <c r="L1000" s="6">
        <f>INDEX(products!$A$1:$G$49,MATCH('orders '!$D1000,products!$A$1:$A$49,0),MATCH('orders '!L$1,products!$A$1:$G$1,0))</f>
        <v>9.9499999999999993</v>
      </c>
      <c r="M1000" s="6">
        <f t="shared" si="45"/>
        <v>9.9499999999999993</v>
      </c>
      <c r="N1000" t="str">
        <f t="shared" si="46"/>
        <v>Arabica</v>
      </c>
      <c r="O1000" t="str">
        <f t="shared" si="47"/>
        <v>Dark</v>
      </c>
      <c r="P1000" s="6" t="str">
        <f>_xlfn.XLOOKUP(OrdersTable[[#This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 '!$D1001,products!$A$1:$A$49,0),MATCH('orders '!I$1,products!$A$1:$G$1,0))</f>
        <v>Exc</v>
      </c>
      <c r="J1001" t="str">
        <f>INDEX(products!$A$1:$G$49,MATCH('orders '!$D1001,products!$A$1:$A$49,0),MATCH('orders '!J$1,products!$A$1:$G$1,0))</f>
        <v>M</v>
      </c>
      <c r="K1001" s="6">
        <f>INDEX(products!$A$1:$G$49,MATCH('orders '!$D1001,products!$A$1:$A$49,0),MATCH('orders '!K$1,products!$A$1:$G$1,0))</f>
        <v>0.2</v>
      </c>
      <c r="L1001" s="6">
        <f>INDEX(products!$A$1:$G$49,MATCH('orders '!$D1001,products!$A$1:$A$49,0),MATCH('orders '!L$1,products!$A$1:$G$1,0))</f>
        <v>4.125</v>
      </c>
      <c r="M1001" s="6">
        <f t="shared" si="45"/>
        <v>12.375</v>
      </c>
      <c r="N1001" t="str">
        <f t="shared" si="46"/>
        <v>Excelsa</v>
      </c>
      <c r="O1001" t="str">
        <f t="shared" si="47"/>
        <v>Medium</v>
      </c>
      <c r="P1001" s="6"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H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raw_orders</vt:lpstr>
      <vt:lpstr>Dashboard</vt:lpstr>
      <vt:lpstr>TotalSales</vt:lpstr>
      <vt:lpstr>SalesbyCountry</vt:lpstr>
      <vt:lpstr>TopCustomers</vt:lpstr>
      <vt:lpstr>orders </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Harry</dc:creator>
  <cp:keywords/>
  <dc:description/>
  <cp:lastModifiedBy>Harry</cp:lastModifiedBy>
  <cp:revision/>
  <dcterms:created xsi:type="dcterms:W3CDTF">2022-11-26T09:51:45Z</dcterms:created>
  <dcterms:modified xsi:type="dcterms:W3CDTF">2025-02-05T01:28:26Z</dcterms:modified>
  <cp:category/>
  <cp:contentStatus/>
</cp:coreProperties>
</file>