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shay\Third Year\Sem 1\DRM\"/>
    </mc:Choice>
  </mc:AlternateContent>
  <xr:revisionPtr revIDLastSave="0" documentId="13_ncr:1_{B8DFA3AA-42BA-4C2D-8D71-D7ACB79023C8}" xr6:coauthVersionLast="47" xr6:coauthVersionMax="47" xr10:uidLastSave="{00000000-0000-0000-0000-000000000000}"/>
  <bookViews>
    <workbookView xWindow="828" yWindow="-108" windowWidth="22320" windowHeight="13176" activeTab="1" xr2:uid="{AF217DD0-5AA3-4342-95FC-D4B35C3FE2C7}"/>
  </bookViews>
  <sheets>
    <sheet name="Delta" sheetId="1" r:id="rId1"/>
    <sheet name="Th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F60" i="1"/>
  <c r="G61" i="1"/>
  <c r="F61" i="1"/>
  <c r="G64" i="1"/>
  <c r="F64" i="1"/>
  <c r="G63" i="1"/>
  <c r="F63" i="1"/>
  <c r="H63" i="1" s="1"/>
  <c r="G62" i="1"/>
  <c r="F62" i="1"/>
  <c r="G49" i="1"/>
  <c r="F49" i="1"/>
  <c r="H49" i="1" s="1"/>
  <c r="G50" i="1"/>
  <c r="F50" i="1"/>
  <c r="H50" i="1" s="1"/>
  <c r="G53" i="1"/>
  <c r="F53" i="1"/>
  <c r="G52" i="1"/>
  <c r="F52" i="1"/>
  <c r="H52" i="1" s="1"/>
  <c r="G51" i="1"/>
  <c r="F51" i="1"/>
  <c r="H51" i="1" s="1"/>
  <c r="G38" i="1"/>
  <c r="F38" i="1"/>
  <c r="H38" i="1" s="1"/>
  <c r="G39" i="1"/>
  <c r="F39" i="1"/>
  <c r="H39" i="1" s="1"/>
  <c r="G42" i="1"/>
  <c r="F42" i="1"/>
  <c r="G41" i="1"/>
  <c r="F41" i="1"/>
  <c r="H41" i="1" s="1"/>
  <c r="G40" i="1"/>
  <c r="F40" i="1"/>
  <c r="H40" i="1" s="1"/>
  <c r="G27" i="1"/>
  <c r="F27" i="1"/>
  <c r="H27" i="1" s="1"/>
  <c r="G28" i="1"/>
  <c r="F28" i="1"/>
  <c r="G31" i="1"/>
  <c r="F31" i="1"/>
  <c r="G30" i="1"/>
  <c r="F30" i="1"/>
  <c r="H30" i="1" s="1"/>
  <c r="G29" i="1"/>
  <c r="F29" i="1"/>
  <c r="H29" i="1" s="1"/>
  <c r="G17" i="1"/>
  <c r="F17" i="1"/>
  <c r="H17" i="1" s="1"/>
  <c r="G18" i="1"/>
  <c r="F18" i="1"/>
  <c r="H18" i="1" s="1"/>
  <c r="G21" i="1"/>
  <c r="F21" i="1"/>
  <c r="G20" i="1"/>
  <c r="F20" i="1"/>
  <c r="H20" i="1" s="1"/>
  <c r="G19" i="1"/>
  <c r="F19" i="1"/>
  <c r="H19" i="1" s="1"/>
  <c r="G6" i="1"/>
  <c r="F6" i="1"/>
  <c r="H6" i="1" s="1"/>
  <c r="G7" i="1"/>
  <c r="F7" i="1"/>
  <c r="H7" i="1" s="1"/>
  <c r="G10" i="1"/>
  <c r="F10" i="1"/>
  <c r="G9" i="1"/>
  <c r="F9" i="1"/>
  <c r="H9" i="1" s="1"/>
  <c r="G8" i="1"/>
  <c r="F8" i="1"/>
  <c r="H8" i="1" s="1"/>
  <c r="O64" i="2"/>
  <c r="M29" i="2"/>
  <c r="N29" i="2"/>
  <c r="N31" i="2"/>
  <c r="N28" i="2"/>
  <c r="M41" i="2"/>
  <c r="N41" i="2"/>
  <c r="N38" i="2"/>
  <c r="N37" i="2"/>
  <c r="N50" i="2"/>
  <c r="M49" i="2"/>
  <c r="M59" i="2"/>
  <c r="N59" i="2"/>
  <c r="O59" i="2"/>
  <c r="M60" i="2"/>
  <c r="N60" i="2"/>
  <c r="O60" i="2"/>
  <c r="M61" i="2"/>
  <c r="O61" i="2" s="1"/>
  <c r="N61" i="2"/>
  <c r="M62" i="2"/>
  <c r="O62" i="2" s="1"/>
  <c r="N62" i="2"/>
  <c r="M63" i="2"/>
  <c r="N63" i="2"/>
  <c r="O63" i="2"/>
  <c r="L17" i="2"/>
  <c r="L27" i="2"/>
  <c r="O27" i="2" s="1"/>
  <c r="L38" i="2"/>
  <c r="L48" i="2"/>
  <c r="L59" i="2"/>
  <c r="L60" i="2"/>
  <c r="L61" i="2"/>
  <c r="L62" i="2"/>
  <c r="L63" i="2"/>
  <c r="J17" i="2"/>
  <c r="N17" i="2" s="1"/>
  <c r="J29" i="2"/>
  <c r="J30" i="2"/>
  <c r="N30" i="2" s="1"/>
  <c r="J31" i="2"/>
  <c r="J28" i="2"/>
  <c r="J27" i="2"/>
  <c r="N27" i="2" s="1"/>
  <c r="J39" i="2"/>
  <c r="N39" i="2" s="1"/>
  <c r="J40" i="2"/>
  <c r="N40" i="2" s="1"/>
  <c r="J41" i="2"/>
  <c r="J38" i="2"/>
  <c r="J37" i="2"/>
  <c r="J50" i="2"/>
  <c r="J51" i="2"/>
  <c r="N51" i="2" s="1"/>
  <c r="J52" i="2"/>
  <c r="N52" i="2" s="1"/>
  <c r="J49" i="2"/>
  <c r="N49" i="2" s="1"/>
  <c r="J48" i="2"/>
  <c r="N48" i="2" s="1"/>
  <c r="J59" i="2"/>
  <c r="J60" i="2"/>
  <c r="J61" i="2"/>
  <c r="J62" i="2"/>
  <c r="J63" i="2"/>
  <c r="I17" i="2"/>
  <c r="M17" i="2" s="1"/>
  <c r="I29" i="2"/>
  <c r="I30" i="2"/>
  <c r="M30" i="2" s="1"/>
  <c r="I31" i="2"/>
  <c r="M31" i="2" s="1"/>
  <c r="O31" i="2" s="1"/>
  <c r="I28" i="2"/>
  <c r="M28" i="2" s="1"/>
  <c r="I27" i="2"/>
  <c r="M27" i="2" s="1"/>
  <c r="I39" i="2"/>
  <c r="M39" i="2" s="1"/>
  <c r="O39" i="2" s="1"/>
  <c r="I40" i="2"/>
  <c r="M40" i="2" s="1"/>
  <c r="I41" i="2"/>
  <c r="I38" i="2"/>
  <c r="M38" i="2" s="1"/>
  <c r="O38" i="2" s="1"/>
  <c r="I37" i="2"/>
  <c r="M37" i="2" s="1"/>
  <c r="O37" i="2" s="1"/>
  <c r="I50" i="2"/>
  <c r="M50" i="2" s="1"/>
  <c r="I51" i="2"/>
  <c r="M51" i="2" s="1"/>
  <c r="I52" i="2"/>
  <c r="M52" i="2" s="1"/>
  <c r="I49" i="2"/>
  <c r="I48" i="2"/>
  <c r="M48" i="2" s="1"/>
  <c r="I59" i="2"/>
  <c r="I60" i="2"/>
  <c r="I61" i="2"/>
  <c r="I62" i="2"/>
  <c r="I63" i="2"/>
  <c r="H39" i="2"/>
  <c r="L39" i="2" s="1"/>
  <c r="H40" i="2"/>
  <c r="L40" i="2" s="1"/>
  <c r="H41" i="2"/>
  <c r="L41" i="2" s="1"/>
  <c r="O41" i="2" s="1"/>
  <c r="H38" i="2"/>
  <c r="H37" i="2"/>
  <c r="L37" i="2" s="1"/>
  <c r="H50" i="2"/>
  <c r="L50" i="2" s="1"/>
  <c r="H51" i="2"/>
  <c r="L51" i="2" s="1"/>
  <c r="H52" i="2"/>
  <c r="L52" i="2" s="1"/>
  <c r="H49" i="2"/>
  <c r="L49" i="2" s="1"/>
  <c r="H48" i="2"/>
  <c r="H59" i="2"/>
  <c r="H60" i="2"/>
  <c r="H61" i="2"/>
  <c r="H62" i="2"/>
  <c r="H63" i="2"/>
  <c r="H30" i="2"/>
  <c r="L30" i="2" s="1"/>
  <c r="H31" i="2"/>
  <c r="L31" i="2" s="1"/>
  <c r="H28" i="2"/>
  <c r="L28" i="2" s="1"/>
  <c r="H27" i="2"/>
  <c r="H29" i="2"/>
  <c r="L29" i="2" s="1"/>
  <c r="O29" i="2" s="1"/>
  <c r="I20" i="2"/>
  <c r="I21" i="2"/>
  <c r="I18" i="2"/>
  <c r="H20" i="2"/>
  <c r="H21" i="2"/>
  <c r="H18" i="2"/>
  <c r="H19" i="2"/>
  <c r="O49" i="2" l="1"/>
  <c r="O48" i="2"/>
  <c r="O53" i="2" s="1"/>
  <c r="O52" i="2"/>
  <c r="O51" i="2"/>
  <c r="O50" i="2"/>
  <c r="O40" i="2"/>
  <c r="O42" i="2" s="1"/>
  <c r="O30" i="2"/>
  <c r="O28" i="2"/>
  <c r="O32" i="2" s="1"/>
  <c r="O17" i="2"/>
  <c r="H61" i="1"/>
  <c r="H62" i="1"/>
  <c r="H60" i="1"/>
  <c r="H28" i="1"/>
  <c r="H10" i="1"/>
  <c r="H53" i="1"/>
  <c r="H55" i="1" s="1"/>
  <c r="H21" i="1"/>
  <c r="H64" i="1"/>
  <c r="H31" i="1"/>
  <c r="H33" i="1" s="1"/>
  <c r="H42" i="1"/>
  <c r="H44" i="1"/>
  <c r="H12" i="1"/>
  <c r="H23" i="1"/>
  <c r="H66" i="1"/>
  <c r="H8" i="2" l="1"/>
  <c r="L8" i="2" s="1"/>
  <c r="I8" i="2"/>
  <c r="M8" i="2" s="1"/>
  <c r="J8" i="2"/>
  <c r="N8" i="2" s="1"/>
  <c r="H9" i="2"/>
  <c r="L9" i="2" s="1"/>
  <c r="I9" i="2"/>
  <c r="M9" i="2" s="1"/>
  <c r="J9" i="2"/>
  <c r="N9" i="2" s="1"/>
  <c r="H10" i="2"/>
  <c r="L10" i="2" s="1"/>
  <c r="I10" i="2"/>
  <c r="M10" i="2" s="1"/>
  <c r="J10" i="2"/>
  <c r="N10" i="2" s="1"/>
  <c r="H7" i="2"/>
  <c r="L7" i="2" s="1"/>
  <c r="I7" i="2"/>
  <c r="M7" i="2" s="1"/>
  <c r="J7" i="2"/>
  <c r="N7" i="2" s="1"/>
  <c r="H6" i="2"/>
  <c r="L6" i="2" s="1"/>
  <c r="I6" i="2"/>
  <c r="M6" i="2" s="1"/>
  <c r="J6" i="2"/>
  <c r="N6" i="2" s="1"/>
  <c r="L19" i="2"/>
  <c r="I19" i="2"/>
  <c r="M19" i="2" s="1"/>
  <c r="J19" i="2"/>
  <c r="N19" i="2" s="1"/>
  <c r="L20" i="2"/>
  <c r="M20" i="2"/>
  <c r="J20" i="2"/>
  <c r="N20" i="2" s="1"/>
  <c r="L21" i="2"/>
  <c r="M21" i="2"/>
  <c r="J21" i="2"/>
  <c r="N21" i="2" s="1"/>
  <c r="L18" i="2"/>
  <c r="M18" i="2"/>
  <c r="J18" i="2"/>
  <c r="N18" i="2" s="1"/>
  <c r="O21" i="2" l="1"/>
  <c r="O9" i="2"/>
  <c r="O6" i="2"/>
  <c r="O20" i="2"/>
  <c r="O8" i="2"/>
  <c r="O7" i="2"/>
  <c r="O18" i="2"/>
  <c r="O19" i="2"/>
  <c r="O10" i="2"/>
  <c r="O22" i="2" l="1"/>
  <c r="O11" i="2"/>
</calcChain>
</file>

<file path=xl/sharedStrings.xml><?xml version="1.0" encoding="utf-8"?>
<sst xmlns="http://schemas.openxmlformats.org/spreadsheetml/2006/main" count="188" uniqueCount="34">
  <si>
    <t>Strike</t>
  </si>
  <si>
    <t>CE Price at month begin</t>
  </si>
  <si>
    <t>Underlying price at begin</t>
  </si>
  <si>
    <t>Change in option price</t>
  </si>
  <si>
    <t>Change in asset price</t>
  </si>
  <si>
    <t>Delta</t>
  </si>
  <si>
    <t>Expiry Series</t>
  </si>
  <si>
    <t>Average Delta</t>
  </si>
  <si>
    <t>Portfolio Theta</t>
  </si>
  <si>
    <t>Theta at strike</t>
  </si>
  <si>
    <t>Theta of underlying</t>
  </si>
  <si>
    <t>Theta of PE</t>
  </si>
  <si>
    <t>Theta of CE</t>
  </si>
  <si>
    <t>Number of days</t>
  </si>
  <si>
    <t>Change in PE price</t>
  </si>
  <si>
    <t>Change in CE price</t>
  </si>
  <si>
    <t>PE Price at month begin</t>
  </si>
  <si>
    <t>April</t>
  </si>
  <si>
    <t>May</t>
  </si>
  <si>
    <t>June</t>
  </si>
  <si>
    <t>July</t>
  </si>
  <si>
    <t>5th May 2021</t>
  </si>
  <si>
    <t>4th June 2021</t>
  </si>
  <si>
    <t>5th July 2021</t>
  </si>
  <si>
    <t>5th August 2021</t>
  </si>
  <si>
    <t>August</t>
  </si>
  <si>
    <t>3rd September 2021</t>
  </si>
  <si>
    <t>September</t>
  </si>
  <si>
    <t>5th October 2021</t>
  </si>
  <si>
    <t>CE Price at month mid</t>
  </si>
  <si>
    <t>Underlying price at month mid</t>
  </si>
  <si>
    <t>THETA CALCULATION</t>
  </si>
  <si>
    <t>DELTA CALCULATION</t>
  </si>
  <si>
    <t>PE Price at month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</si>
</sst>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2" fillId="0" borderId="0" xfId="0" applyNumberFormat="1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1" fillId="0" borderId="0" xfId="1" applyFont="1" applyAlignment="1">
      <alignment wrapText="1"/>
    </xf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4" fillId="4" borderId="0" xfId="0" applyFont="1" applyFill="1"/>
    <xf numFmtId="0" fontId="1" fillId="4" borderId="0" xfId="1" applyFont="1" applyFill="1" applyAlignment="1">
      <alignment wrapText="1"/>
    </xf>
    <xf numFmtId="0" fontId="1" fillId="0" borderId="0" xfId="1" applyFont="1" applyFill="1" applyAlignment="1">
      <alignment wrapText="1"/>
    </xf>
    <xf numFmtId="0" fontId="7" fillId="0" borderId="0" xfId="1" applyFont="1" applyAlignment="1">
      <alignment wrapText="1"/>
    </xf>
    <xf numFmtId="0" fontId="7" fillId="2" borderId="0" xfId="0" applyFont="1" applyFill="1"/>
    <xf numFmtId="0" fontId="7" fillId="0" borderId="0" xfId="0" applyFont="1"/>
    <xf numFmtId="0" fontId="7" fillId="0" borderId="0" xfId="1" applyFont="1" applyFill="1" applyAlignment="1">
      <alignment wrapText="1"/>
    </xf>
    <xf numFmtId="0" fontId="7" fillId="0" borderId="0" xfId="0" applyFont="1" applyAlignment="1">
      <alignment vertical="center"/>
    </xf>
    <xf numFmtId="0" fontId="7" fillId="0" borderId="0" xfId="1" applyFont="1" applyFill="1"/>
    <xf numFmtId="0" fontId="7" fillId="0" borderId="0" xfId="1" applyFont="1"/>
    <xf numFmtId="0" fontId="1" fillId="3" borderId="0" xfId="1" applyFont="1" applyFill="1" applyAlignment="1">
      <alignment wrapText="1"/>
    </xf>
    <xf numFmtId="0" fontId="7" fillId="3" borderId="0" xfId="1" applyFont="1" applyFill="1"/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2" fontId="7" fillId="0" borderId="0" xfId="1" applyNumberFormat="1" applyFont="1" applyFill="1"/>
    <xf numFmtId="0" fontId="7" fillId="5" borderId="0" xfId="0" applyFont="1" applyFill="1"/>
    <xf numFmtId="0" fontId="3" fillId="5" borderId="0" xfId="0" applyFont="1" applyFill="1"/>
    <xf numFmtId="0" fontId="1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</cellXfs>
  <cellStyles count="2">
    <cellStyle name="Normal" xfId="0" builtinId="0"/>
    <cellStyle name="Normal 2" xfId="1" xr:uid="{27F98A01-CA54-C84E-BF52-D2B3C5FE05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DC40-35E3-0240-96CD-7F8D34503C68}">
  <dimension ref="A1:H77"/>
  <sheetViews>
    <sheetView zoomScaleNormal="100" workbookViewId="0">
      <selection activeCell="J3" sqref="J3"/>
    </sheetView>
  </sheetViews>
  <sheetFormatPr defaultColWidth="10.69921875" defaultRowHeight="15.6" x14ac:dyDescent="0.3"/>
  <cols>
    <col min="1" max="1" width="8.5" customWidth="1"/>
    <col min="2" max="2" width="23.5" customWidth="1"/>
    <col min="3" max="3" width="19.69921875" customWidth="1"/>
    <col min="4" max="4" width="24.19921875" customWidth="1"/>
    <col min="5" max="5" width="27.19921875" bestFit="1" customWidth="1"/>
    <col min="6" max="6" width="19.5" customWidth="1"/>
    <col min="7" max="7" width="26.5" bestFit="1" customWidth="1"/>
  </cols>
  <sheetData>
    <row r="1" spans="1:8" ht="21" x14ac:dyDescent="0.4">
      <c r="A1" s="1"/>
      <c r="D1" s="27" t="s">
        <v>32</v>
      </c>
      <c r="E1" s="27"/>
      <c r="F1" s="27"/>
    </row>
    <row r="3" spans="1:8" x14ac:dyDescent="0.3">
      <c r="A3" s="5" t="s">
        <v>17</v>
      </c>
      <c r="B3" s="6"/>
    </row>
    <row r="4" spans="1:8" x14ac:dyDescent="0.3">
      <c r="A4" s="5" t="s">
        <v>6</v>
      </c>
      <c r="B4" s="5" t="s">
        <v>21</v>
      </c>
    </row>
    <row r="5" spans="1:8" x14ac:dyDescent="0.3">
      <c r="A5" s="13" t="s">
        <v>0</v>
      </c>
      <c r="B5" s="13" t="s">
        <v>1</v>
      </c>
      <c r="C5" s="13" t="s">
        <v>29</v>
      </c>
      <c r="D5" s="13" t="s">
        <v>2</v>
      </c>
      <c r="E5" s="13" t="s">
        <v>30</v>
      </c>
      <c r="F5" s="13" t="s">
        <v>3</v>
      </c>
      <c r="G5" s="13" t="s">
        <v>4</v>
      </c>
      <c r="H5" s="13" t="s">
        <v>5</v>
      </c>
    </row>
    <row r="6" spans="1:8" x14ac:dyDescent="0.3">
      <c r="A6" s="10">
        <v>45200</v>
      </c>
      <c r="B6">
        <v>567.5</v>
      </c>
      <c r="C6">
        <v>1611.5</v>
      </c>
      <c r="D6">
        <v>45685</v>
      </c>
      <c r="E6">
        <v>47022</v>
      </c>
      <c r="F6">
        <f>C6-B6</f>
        <v>1044</v>
      </c>
      <c r="G6">
        <f>E6-D6</f>
        <v>1337</v>
      </c>
      <c r="H6">
        <f>F6/G6</f>
        <v>0.7808526551982049</v>
      </c>
    </row>
    <row r="7" spans="1:8" x14ac:dyDescent="0.3">
      <c r="A7" s="10">
        <v>45400</v>
      </c>
      <c r="B7">
        <v>475</v>
      </c>
      <c r="C7">
        <v>1442</v>
      </c>
      <c r="D7">
        <v>45685</v>
      </c>
      <c r="E7">
        <v>47022</v>
      </c>
      <c r="F7">
        <f>C7-B7</f>
        <v>967</v>
      </c>
      <c r="G7">
        <f>E7-D7</f>
        <v>1337</v>
      </c>
      <c r="H7">
        <f>F7/G7</f>
        <v>0.72326103216155568</v>
      </c>
    </row>
    <row r="8" spans="1:8" x14ac:dyDescent="0.3">
      <c r="A8" s="10">
        <v>45600</v>
      </c>
      <c r="B8">
        <v>393</v>
      </c>
      <c r="C8">
        <v>1280</v>
      </c>
      <c r="D8">
        <v>45685</v>
      </c>
      <c r="E8">
        <v>47022</v>
      </c>
      <c r="F8">
        <f>C8-B8</f>
        <v>887</v>
      </c>
      <c r="G8">
        <f>E8-D8</f>
        <v>1337</v>
      </c>
      <c r="H8">
        <f>F8/G8</f>
        <v>0.66342557965594617</v>
      </c>
    </row>
    <row r="9" spans="1:8" x14ac:dyDescent="0.3">
      <c r="A9" s="10">
        <v>45800</v>
      </c>
      <c r="B9">
        <v>322</v>
      </c>
      <c r="C9">
        <v>1127</v>
      </c>
      <c r="D9">
        <v>45685</v>
      </c>
      <c r="E9">
        <v>47022</v>
      </c>
      <c r="F9">
        <f>C9-B9</f>
        <v>805</v>
      </c>
      <c r="G9">
        <f>E9-D9</f>
        <v>1337</v>
      </c>
      <c r="H9">
        <f>F9/G9</f>
        <v>0.60209424083769636</v>
      </c>
    </row>
    <row r="10" spans="1:8" x14ac:dyDescent="0.3">
      <c r="A10" s="10">
        <v>46000</v>
      </c>
      <c r="B10">
        <v>260.5</v>
      </c>
      <c r="C10">
        <v>983</v>
      </c>
      <c r="D10">
        <v>45685</v>
      </c>
      <c r="E10">
        <v>47022</v>
      </c>
      <c r="F10">
        <f>C10-B10</f>
        <v>722.5</v>
      </c>
      <c r="G10">
        <f>E10-D10</f>
        <v>1337</v>
      </c>
      <c r="H10">
        <f>F10/G10</f>
        <v>0.54038893044128644</v>
      </c>
    </row>
    <row r="11" spans="1:8" x14ac:dyDescent="0.3">
      <c r="A11" s="10"/>
    </row>
    <row r="12" spans="1:8" x14ac:dyDescent="0.3">
      <c r="G12" s="8" t="s">
        <v>7</v>
      </c>
      <c r="H12" s="11">
        <f>AVERAGE(H6:H10)</f>
        <v>0.66200448765893782</v>
      </c>
    </row>
    <row r="14" spans="1:8" x14ac:dyDescent="0.3">
      <c r="A14" s="5" t="s">
        <v>18</v>
      </c>
      <c r="B14" s="6"/>
    </row>
    <row r="15" spans="1:8" x14ac:dyDescent="0.3">
      <c r="A15" s="5" t="s">
        <v>6</v>
      </c>
      <c r="B15" s="5" t="s">
        <v>22</v>
      </c>
    </row>
    <row r="16" spans="1:8" x14ac:dyDescent="0.3">
      <c r="A16" s="14" t="s">
        <v>0</v>
      </c>
      <c r="B16" s="14" t="s">
        <v>1</v>
      </c>
      <c r="C16" s="14" t="s">
        <v>29</v>
      </c>
      <c r="D16" s="14" t="s">
        <v>2</v>
      </c>
      <c r="E16" s="14" t="s">
        <v>30</v>
      </c>
      <c r="F16" s="14" t="s">
        <v>3</v>
      </c>
      <c r="G16" s="14" t="s">
        <v>4</v>
      </c>
      <c r="H16" s="14" t="s">
        <v>5</v>
      </c>
    </row>
    <row r="17" spans="1:8" x14ac:dyDescent="0.3">
      <c r="A17" s="10">
        <v>47600</v>
      </c>
      <c r="B17">
        <v>678.5</v>
      </c>
      <c r="C17">
        <v>547</v>
      </c>
      <c r="D17" s="26">
        <v>47915</v>
      </c>
      <c r="E17" s="26">
        <v>47682</v>
      </c>
      <c r="F17" s="26">
        <f>C17-B17</f>
        <v>-131.5</v>
      </c>
      <c r="G17" s="26">
        <f>E17-D17</f>
        <v>-233</v>
      </c>
      <c r="H17" s="26">
        <f>F17/G17</f>
        <v>0.56437768240343344</v>
      </c>
    </row>
    <row r="18" spans="1:8" x14ac:dyDescent="0.3">
      <c r="A18" s="10">
        <v>47800</v>
      </c>
      <c r="B18">
        <v>580</v>
      </c>
      <c r="C18">
        <v>450</v>
      </c>
      <c r="D18" s="26">
        <v>47915</v>
      </c>
      <c r="E18" s="26">
        <v>47682</v>
      </c>
      <c r="F18" s="26">
        <f>C18-B18</f>
        <v>-130</v>
      </c>
      <c r="G18" s="26">
        <f>E18-D18</f>
        <v>-233</v>
      </c>
      <c r="H18" s="26">
        <f>F18/G18</f>
        <v>0.55793991416309008</v>
      </c>
    </row>
    <row r="19" spans="1:8" x14ac:dyDescent="0.3">
      <c r="A19" s="10">
        <v>48000</v>
      </c>
      <c r="B19">
        <v>491.5</v>
      </c>
      <c r="C19">
        <v>365.5</v>
      </c>
      <c r="D19" s="26">
        <v>47915</v>
      </c>
      <c r="E19" s="26">
        <v>47682</v>
      </c>
      <c r="F19" s="26">
        <f>C19-B19</f>
        <v>-126</v>
      </c>
      <c r="G19" s="26">
        <f>E19-D19</f>
        <v>-233</v>
      </c>
      <c r="H19" s="26">
        <f>F19/G19</f>
        <v>0.54077253218884125</v>
      </c>
    </row>
    <row r="20" spans="1:8" x14ac:dyDescent="0.3">
      <c r="A20" s="10">
        <v>48200</v>
      </c>
      <c r="B20">
        <v>413</v>
      </c>
      <c r="C20">
        <v>292.5</v>
      </c>
      <c r="D20" s="26">
        <v>47915</v>
      </c>
      <c r="E20" s="26">
        <v>47682</v>
      </c>
      <c r="F20" s="26">
        <f>C20-B20</f>
        <v>-120.5</v>
      </c>
      <c r="G20" s="26">
        <f>E20-D20</f>
        <v>-233</v>
      </c>
      <c r="H20" s="26">
        <f>F20/G20</f>
        <v>0.51716738197424894</v>
      </c>
    </row>
    <row r="21" spans="1:8" x14ac:dyDescent="0.3">
      <c r="A21" s="10">
        <v>48400</v>
      </c>
      <c r="B21">
        <v>344</v>
      </c>
      <c r="C21">
        <v>231</v>
      </c>
      <c r="D21" s="26">
        <v>47915</v>
      </c>
      <c r="E21" s="26">
        <v>47682</v>
      </c>
      <c r="F21" s="26">
        <f>C21-B21</f>
        <v>-113</v>
      </c>
      <c r="G21" s="26">
        <f>E21-D21</f>
        <v>-233</v>
      </c>
      <c r="H21" s="26">
        <f>F21/G21</f>
        <v>0.48497854077253216</v>
      </c>
    </row>
    <row r="23" spans="1:8" x14ac:dyDescent="0.3">
      <c r="G23" s="8" t="s">
        <v>7</v>
      </c>
      <c r="H23" s="11">
        <f>AVERAGE(H17:H21)</f>
        <v>0.53304721030042912</v>
      </c>
    </row>
    <row r="24" spans="1:8" x14ac:dyDescent="0.3">
      <c r="A24" s="5" t="s">
        <v>19</v>
      </c>
      <c r="B24" s="6"/>
    </row>
    <row r="25" spans="1:8" x14ac:dyDescent="0.3">
      <c r="A25" s="5" t="s">
        <v>6</v>
      </c>
      <c r="B25" s="5" t="s">
        <v>23</v>
      </c>
    </row>
    <row r="26" spans="1:8" x14ac:dyDescent="0.3">
      <c r="A26" s="13" t="s">
        <v>0</v>
      </c>
      <c r="B26" s="13" t="s">
        <v>1</v>
      </c>
      <c r="C26" s="13" t="s">
        <v>29</v>
      </c>
      <c r="D26" s="13" t="s">
        <v>2</v>
      </c>
      <c r="E26" s="13" t="s">
        <v>30</v>
      </c>
      <c r="F26" s="13" t="s">
        <v>3</v>
      </c>
      <c r="G26" s="13" t="s">
        <v>4</v>
      </c>
      <c r="H26" s="13" t="s">
        <v>5</v>
      </c>
    </row>
    <row r="27" spans="1:8" x14ac:dyDescent="0.3">
      <c r="A27" s="10">
        <v>47600</v>
      </c>
      <c r="B27">
        <v>1220</v>
      </c>
      <c r="C27">
        <v>589</v>
      </c>
      <c r="D27">
        <v>48911</v>
      </c>
      <c r="E27">
        <v>46592</v>
      </c>
      <c r="F27">
        <f>C27-B27</f>
        <v>-631</v>
      </c>
      <c r="G27">
        <f>E27-D27</f>
        <v>-2319</v>
      </c>
      <c r="H27">
        <f>F27/G27</f>
        <v>0.27210004312203534</v>
      </c>
    </row>
    <row r="28" spans="1:8" x14ac:dyDescent="0.3">
      <c r="A28" s="10">
        <v>47800</v>
      </c>
      <c r="B28">
        <v>1081</v>
      </c>
      <c r="C28">
        <v>501.5</v>
      </c>
      <c r="D28">
        <v>48911</v>
      </c>
      <c r="E28">
        <v>46592</v>
      </c>
      <c r="F28">
        <f>C28-B28</f>
        <v>-579.5</v>
      </c>
      <c r="G28">
        <f>E28-D28</f>
        <v>-2319</v>
      </c>
      <c r="H28">
        <f>F28/G28</f>
        <v>0.24989219491159984</v>
      </c>
    </row>
    <row r="29" spans="1:8" x14ac:dyDescent="0.3">
      <c r="A29" s="10">
        <v>48000</v>
      </c>
      <c r="B29">
        <v>491.5</v>
      </c>
      <c r="C29">
        <v>423</v>
      </c>
      <c r="D29">
        <v>48911</v>
      </c>
      <c r="E29">
        <v>46592</v>
      </c>
      <c r="F29">
        <f>C29-B29</f>
        <v>-68.5</v>
      </c>
      <c r="G29">
        <f>E29-D29</f>
        <v>-2319</v>
      </c>
      <c r="H29">
        <f>F29/G29</f>
        <v>2.9538594221647261E-2</v>
      </c>
    </row>
    <row r="30" spans="1:8" x14ac:dyDescent="0.3">
      <c r="A30" s="10">
        <v>48200</v>
      </c>
      <c r="B30">
        <v>830.5</v>
      </c>
      <c r="C30">
        <v>354</v>
      </c>
      <c r="D30">
        <v>48911</v>
      </c>
      <c r="E30">
        <v>46592</v>
      </c>
      <c r="F30">
        <f>C30-B30</f>
        <v>-476.5</v>
      </c>
      <c r="G30">
        <f>E30-D30</f>
        <v>-2319</v>
      </c>
      <c r="H30">
        <f>F30/G30</f>
        <v>0.20547649849072877</v>
      </c>
    </row>
    <row r="31" spans="1:8" x14ac:dyDescent="0.3">
      <c r="A31" s="10">
        <v>48400</v>
      </c>
      <c r="B31">
        <v>719.5</v>
      </c>
      <c r="C31">
        <v>294</v>
      </c>
      <c r="D31">
        <v>48911</v>
      </c>
      <c r="E31">
        <v>46592</v>
      </c>
      <c r="F31">
        <f>C31-B31</f>
        <v>-425.5</v>
      </c>
      <c r="G31">
        <f>E31-D31</f>
        <v>-2319</v>
      </c>
      <c r="H31">
        <f>F31/G31</f>
        <v>0.18348426045709357</v>
      </c>
    </row>
    <row r="33" spans="1:8" x14ac:dyDescent="0.3">
      <c r="G33" s="8" t="s">
        <v>7</v>
      </c>
      <c r="H33" s="11">
        <f>AVERAGE(H27:H31)</f>
        <v>0.18809831824062095</v>
      </c>
    </row>
    <row r="34" spans="1:8" x14ac:dyDescent="0.3">
      <c r="A34" s="1"/>
    </row>
    <row r="35" spans="1:8" x14ac:dyDescent="0.3">
      <c r="A35" s="5" t="s">
        <v>20</v>
      </c>
      <c r="B35" s="5"/>
    </row>
    <row r="36" spans="1:8" x14ac:dyDescent="0.3">
      <c r="A36" s="5" t="s">
        <v>6</v>
      </c>
      <c r="B36" s="5" t="s">
        <v>24</v>
      </c>
    </row>
    <row r="37" spans="1:8" x14ac:dyDescent="0.3">
      <c r="A37" s="13" t="s">
        <v>0</v>
      </c>
      <c r="B37" s="13" t="s">
        <v>1</v>
      </c>
      <c r="C37" s="13" t="s">
        <v>29</v>
      </c>
      <c r="D37" s="13" t="s">
        <v>2</v>
      </c>
      <c r="E37" s="13" t="s">
        <v>30</v>
      </c>
      <c r="F37" s="13" t="s">
        <v>3</v>
      </c>
      <c r="G37" s="13" t="s">
        <v>4</v>
      </c>
      <c r="H37" s="13" t="s">
        <v>5</v>
      </c>
    </row>
    <row r="38" spans="1:8" x14ac:dyDescent="0.3">
      <c r="A38" s="10">
        <v>46200</v>
      </c>
      <c r="B38">
        <v>1740.5</v>
      </c>
      <c r="C38">
        <v>2013</v>
      </c>
      <c r="D38">
        <v>47694</v>
      </c>
      <c r="E38">
        <v>48040</v>
      </c>
      <c r="F38">
        <f>C38-B38</f>
        <v>272.5</v>
      </c>
      <c r="G38">
        <f>E38-D38</f>
        <v>346</v>
      </c>
      <c r="H38">
        <f>F38/G38</f>
        <v>0.78757225433526012</v>
      </c>
    </row>
    <row r="39" spans="1:8" x14ac:dyDescent="0.3">
      <c r="A39" s="10">
        <v>46400</v>
      </c>
      <c r="B39">
        <v>1560</v>
      </c>
      <c r="C39">
        <v>1804</v>
      </c>
      <c r="D39">
        <v>47694</v>
      </c>
      <c r="E39">
        <v>48040</v>
      </c>
      <c r="F39">
        <f>C39-B39</f>
        <v>244</v>
      </c>
      <c r="G39">
        <f>E39-D39</f>
        <v>346</v>
      </c>
      <c r="H39">
        <f>F39/G39</f>
        <v>0.7052023121387283</v>
      </c>
    </row>
    <row r="40" spans="1:8" x14ac:dyDescent="0.3">
      <c r="A40" s="10">
        <v>46600</v>
      </c>
      <c r="B40">
        <v>1134</v>
      </c>
      <c r="C40">
        <v>1335</v>
      </c>
      <c r="D40">
        <v>47694</v>
      </c>
      <c r="E40">
        <v>48040</v>
      </c>
      <c r="F40">
        <f>C40-B40</f>
        <v>201</v>
      </c>
      <c r="G40">
        <f>E40-D40</f>
        <v>346</v>
      </c>
      <c r="H40">
        <f>F40/G40</f>
        <v>0.58092485549132944</v>
      </c>
    </row>
    <row r="41" spans="1:8" x14ac:dyDescent="0.3">
      <c r="A41" s="10">
        <v>46800</v>
      </c>
      <c r="B41">
        <v>1001</v>
      </c>
      <c r="C41">
        <v>1168</v>
      </c>
      <c r="D41">
        <v>47694</v>
      </c>
      <c r="E41">
        <v>48040</v>
      </c>
      <c r="F41">
        <f>C41-B41</f>
        <v>167</v>
      </c>
      <c r="G41">
        <f>E41-D41</f>
        <v>346</v>
      </c>
      <c r="H41">
        <f>F41/G41</f>
        <v>0.48265895953757226</v>
      </c>
    </row>
    <row r="42" spans="1:8" x14ac:dyDescent="0.3">
      <c r="A42" s="10">
        <v>47000</v>
      </c>
      <c r="B42">
        <v>878</v>
      </c>
      <c r="C42">
        <v>1019</v>
      </c>
      <c r="D42">
        <v>47694</v>
      </c>
      <c r="E42">
        <v>48040</v>
      </c>
      <c r="F42">
        <f>C42-B42</f>
        <v>141</v>
      </c>
      <c r="G42">
        <f>E42-D42</f>
        <v>346</v>
      </c>
      <c r="H42">
        <f>F42/G42</f>
        <v>0.40751445086705201</v>
      </c>
    </row>
    <row r="44" spans="1:8" x14ac:dyDescent="0.3">
      <c r="A44" s="2"/>
      <c r="B44" s="3"/>
      <c r="C44" s="3"/>
      <c r="D44" s="3"/>
      <c r="E44" s="3"/>
      <c r="F44" s="3"/>
      <c r="G44" s="8" t="s">
        <v>7</v>
      </c>
      <c r="H44" s="11">
        <f>AVERAGE(H38:H42)</f>
        <v>0.59277456647398841</v>
      </c>
    </row>
    <row r="45" spans="1:8" x14ac:dyDescent="0.3">
      <c r="A45" s="2"/>
      <c r="B45" s="4"/>
      <c r="C45" s="3"/>
      <c r="D45" s="3"/>
      <c r="E45" s="3"/>
      <c r="F45" s="3"/>
      <c r="G45" s="3"/>
      <c r="H45" s="3"/>
    </row>
    <row r="46" spans="1:8" x14ac:dyDescent="0.3">
      <c r="A46" s="5" t="s">
        <v>25</v>
      </c>
      <c r="B46" s="5"/>
    </row>
    <row r="47" spans="1:8" x14ac:dyDescent="0.3">
      <c r="A47" s="5" t="s">
        <v>6</v>
      </c>
      <c r="B47" s="5" t="s">
        <v>26</v>
      </c>
    </row>
    <row r="48" spans="1:8" x14ac:dyDescent="0.3">
      <c r="A48" s="13" t="s">
        <v>0</v>
      </c>
      <c r="B48" s="13" t="s">
        <v>1</v>
      </c>
      <c r="C48" s="13" t="s">
        <v>29</v>
      </c>
      <c r="D48" s="13" t="s">
        <v>2</v>
      </c>
      <c r="E48" s="13" t="s">
        <v>30</v>
      </c>
      <c r="F48" s="13" t="s">
        <v>3</v>
      </c>
      <c r="G48" s="13" t="s">
        <v>4</v>
      </c>
      <c r="H48" s="13" t="s">
        <v>5</v>
      </c>
    </row>
    <row r="49" spans="1:8" x14ac:dyDescent="0.3">
      <c r="A49" s="10">
        <v>45600</v>
      </c>
      <c r="B49">
        <v>2053</v>
      </c>
      <c r="C49">
        <v>1633</v>
      </c>
      <c r="D49">
        <v>47842</v>
      </c>
      <c r="E49">
        <v>46886</v>
      </c>
      <c r="F49">
        <f>C49-B49</f>
        <v>-420</v>
      </c>
      <c r="G49">
        <f>E49-D49</f>
        <v>-956</v>
      </c>
      <c r="H49">
        <f>F49/G49</f>
        <v>0.43933054393305437</v>
      </c>
    </row>
    <row r="50" spans="1:8" x14ac:dyDescent="0.3">
      <c r="A50" s="10">
        <v>45800</v>
      </c>
      <c r="B50">
        <v>1874</v>
      </c>
      <c r="C50">
        <v>1450</v>
      </c>
      <c r="D50">
        <v>47842</v>
      </c>
      <c r="E50">
        <v>46886</v>
      </c>
      <c r="F50">
        <f>C50-B50</f>
        <v>-424</v>
      </c>
      <c r="G50">
        <f>E50-D50</f>
        <v>-956</v>
      </c>
      <c r="H50">
        <f>F50/G50</f>
        <v>0.44351464435146443</v>
      </c>
    </row>
    <row r="51" spans="1:8" x14ac:dyDescent="0.3">
      <c r="A51" s="10">
        <v>46000</v>
      </c>
      <c r="B51">
        <v>1701</v>
      </c>
      <c r="C51">
        <v>1273</v>
      </c>
      <c r="D51">
        <v>47842</v>
      </c>
      <c r="E51">
        <v>46886</v>
      </c>
      <c r="F51">
        <f>C51-B51</f>
        <v>-428</v>
      </c>
      <c r="G51">
        <f>E51-D51</f>
        <v>-956</v>
      </c>
      <c r="H51">
        <f>F51/G51</f>
        <v>0.44769874476987448</v>
      </c>
    </row>
    <row r="52" spans="1:8" x14ac:dyDescent="0.3">
      <c r="A52" s="10">
        <v>46200</v>
      </c>
      <c r="B52">
        <v>1533.5</v>
      </c>
      <c r="C52">
        <v>1104.5</v>
      </c>
      <c r="D52">
        <v>47842</v>
      </c>
      <c r="E52">
        <v>46886</v>
      </c>
      <c r="F52">
        <f>C52-B52</f>
        <v>-429</v>
      </c>
      <c r="G52">
        <f>E52-D52</f>
        <v>-956</v>
      </c>
      <c r="H52">
        <f>F52/G52</f>
        <v>0.44874476987447698</v>
      </c>
    </row>
    <row r="53" spans="1:8" x14ac:dyDescent="0.3">
      <c r="A53" s="10">
        <v>46400</v>
      </c>
      <c r="B53">
        <v>1373.5</v>
      </c>
      <c r="C53">
        <v>946</v>
      </c>
      <c r="D53">
        <v>47842</v>
      </c>
      <c r="E53">
        <v>46886</v>
      </c>
      <c r="F53">
        <f>C53-B53</f>
        <v>-427.5</v>
      </c>
      <c r="G53">
        <f>E53-D53</f>
        <v>-956</v>
      </c>
      <c r="H53">
        <f>F53/G53</f>
        <v>0.44717573221757323</v>
      </c>
    </row>
    <row r="54" spans="1:8" x14ac:dyDescent="0.3">
      <c r="A54" s="2"/>
      <c r="B54" s="3"/>
      <c r="C54" s="3"/>
      <c r="D54" s="3"/>
      <c r="E54" s="3"/>
      <c r="F54" s="3"/>
      <c r="G54" s="3"/>
      <c r="H54" s="3"/>
    </row>
    <row r="55" spans="1:8" x14ac:dyDescent="0.3">
      <c r="A55" s="2"/>
      <c r="B55" s="3"/>
      <c r="C55" s="3"/>
      <c r="D55" s="3"/>
      <c r="E55" s="3"/>
      <c r="F55" s="3"/>
      <c r="G55" s="8" t="s">
        <v>7</v>
      </c>
      <c r="H55" s="11">
        <f>AVERAGE(H49:H53)</f>
        <v>0.44529288702928876</v>
      </c>
    </row>
    <row r="56" spans="1:8" x14ac:dyDescent="0.3">
      <c r="A56" s="2"/>
      <c r="B56" s="3"/>
      <c r="C56" s="3"/>
      <c r="D56" s="3"/>
      <c r="E56" s="3"/>
      <c r="F56" s="3"/>
      <c r="G56" s="1"/>
    </row>
    <row r="57" spans="1:8" x14ac:dyDescent="0.3">
      <c r="A57" s="7" t="s">
        <v>27</v>
      </c>
      <c r="B57" s="7"/>
      <c r="C57" s="3"/>
      <c r="D57" s="3"/>
      <c r="E57" s="3"/>
      <c r="F57" s="3"/>
    </row>
    <row r="58" spans="1:8" x14ac:dyDescent="0.3">
      <c r="A58" s="5" t="s">
        <v>6</v>
      </c>
      <c r="B58" s="5" t="s">
        <v>28</v>
      </c>
    </row>
    <row r="59" spans="1:8" x14ac:dyDescent="0.3">
      <c r="A59" s="13" t="s">
        <v>0</v>
      </c>
      <c r="B59" s="13" t="s">
        <v>1</v>
      </c>
      <c r="C59" s="13" t="s">
        <v>29</v>
      </c>
      <c r="D59" s="13" t="s">
        <v>2</v>
      </c>
      <c r="E59" s="13" t="s">
        <v>30</v>
      </c>
      <c r="F59" s="13" t="s">
        <v>3</v>
      </c>
      <c r="G59" s="13" t="s">
        <v>4</v>
      </c>
      <c r="H59" s="13" t="s">
        <v>5</v>
      </c>
    </row>
    <row r="60" spans="1:8" x14ac:dyDescent="0.3">
      <c r="A60" s="10">
        <v>47600</v>
      </c>
      <c r="B60">
        <v>650.5</v>
      </c>
      <c r="C60">
        <v>136</v>
      </c>
      <c r="D60">
        <v>47021</v>
      </c>
      <c r="E60">
        <v>46025</v>
      </c>
      <c r="F60">
        <f>C60-B60</f>
        <v>-514.5</v>
      </c>
      <c r="G60">
        <f>E60-D60</f>
        <v>-996</v>
      </c>
      <c r="H60">
        <f>F60/G60</f>
        <v>0.51656626506024095</v>
      </c>
    </row>
    <row r="61" spans="1:8" x14ac:dyDescent="0.3">
      <c r="A61" s="10">
        <v>47800</v>
      </c>
      <c r="B61">
        <v>569</v>
      </c>
      <c r="C61">
        <v>102</v>
      </c>
      <c r="D61">
        <v>47021</v>
      </c>
      <c r="E61">
        <v>46025</v>
      </c>
      <c r="F61">
        <f>C61-B61</f>
        <v>-467</v>
      </c>
      <c r="G61">
        <f>E61-D61</f>
        <v>-996</v>
      </c>
      <c r="H61">
        <f>F61/G61</f>
        <v>0.46887550200803213</v>
      </c>
    </row>
    <row r="62" spans="1:8" x14ac:dyDescent="0.3">
      <c r="A62" s="10">
        <v>48000</v>
      </c>
      <c r="B62">
        <v>495</v>
      </c>
      <c r="C62">
        <v>72</v>
      </c>
      <c r="D62">
        <v>47021</v>
      </c>
      <c r="E62">
        <v>46025</v>
      </c>
      <c r="F62">
        <f>C62-B62</f>
        <v>-423</v>
      </c>
      <c r="G62">
        <f>E62-D62</f>
        <v>-996</v>
      </c>
      <c r="H62">
        <f>F62/G62</f>
        <v>0.4246987951807229</v>
      </c>
    </row>
    <row r="63" spans="1:8" x14ac:dyDescent="0.3">
      <c r="A63" s="10">
        <v>48200</v>
      </c>
      <c r="B63">
        <v>202</v>
      </c>
      <c r="C63">
        <v>54.5</v>
      </c>
      <c r="D63">
        <v>47021</v>
      </c>
      <c r="E63">
        <v>46025</v>
      </c>
      <c r="F63">
        <f>C63-B63</f>
        <v>-147.5</v>
      </c>
      <c r="G63">
        <f>E63-D63</f>
        <v>-996</v>
      </c>
      <c r="H63">
        <f>F63/G63</f>
        <v>0.14809236947791166</v>
      </c>
    </row>
    <row r="64" spans="1:8" x14ac:dyDescent="0.3">
      <c r="A64" s="10">
        <v>48400</v>
      </c>
      <c r="B64">
        <v>71.5</v>
      </c>
      <c r="C64">
        <v>38.5</v>
      </c>
      <c r="D64">
        <v>47021</v>
      </c>
      <c r="E64">
        <v>46025</v>
      </c>
      <c r="F64">
        <f>C64-B64</f>
        <v>-33</v>
      </c>
      <c r="G64">
        <f>E64-D64</f>
        <v>-996</v>
      </c>
      <c r="H64">
        <f>F64/G64</f>
        <v>3.313253012048193E-2</v>
      </c>
    </row>
    <row r="66" spans="1:8" x14ac:dyDescent="0.3">
      <c r="G66" s="8" t="s">
        <v>7</v>
      </c>
      <c r="H66" s="11">
        <f>AVERAGE(H60:H64)</f>
        <v>0.31827309236947793</v>
      </c>
    </row>
    <row r="68" spans="1:8" x14ac:dyDescent="0.3">
      <c r="A68" s="2"/>
      <c r="B68" s="2"/>
      <c r="C68" s="3"/>
      <c r="D68" s="3"/>
      <c r="E68" s="3"/>
      <c r="F68" s="3"/>
      <c r="G68" s="1"/>
    </row>
    <row r="69" spans="1:8" x14ac:dyDescent="0.3">
      <c r="A69" s="1"/>
      <c r="B69" s="1"/>
    </row>
    <row r="70" spans="1:8" x14ac:dyDescent="0.3">
      <c r="A70" s="1"/>
      <c r="B70" s="1"/>
      <c r="C70" s="1"/>
      <c r="D70" s="1"/>
      <c r="E70" s="1"/>
      <c r="F70" s="1"/>
      <c r="G70" s="1"/>
      <c r="H70" s="1"/>
    </row>
    <row r="71" spans="1:8" x14ac:dyDescent="0.3">
      <c r="A71" s="10"/>
    </row>
    <row r="72" spans="1:8" x14ac:dyDescent="0.3">
      <c r="A72" s="10"/>
    </row>
    <row r="73" spans="1:8" x14ac:dyDescent="0.3">
      <c r="A73" s="10"/>
    </row>
    <row r="74" spans="1:8" x14ac:dyDescent="0.3">
      <c r="A74" s="10"/>
    </row>
    <row r="75" spans="1:8" x14ac:dyDescent="0.3">
      <c r="A75" s="10"/>
    </row>
    <row r="77" spans="1:8" x14ac:dyDescent="0.3">
      <c r="G77" s="1"/>
    </row>
  </sheetData>
  <sortState xmlns:xlrd2="http://schemas.microsoft.com/office/spreadsheetml/2017/richdata2" ref="A60:H64">
    <sortCondition ref="A60:A64"/>
  </sortState>
  <mergeCells count="1">
    <mergeCell ref="D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A170-6050-7040-9B4A-1B14C1FAB6FA}">
  <dimension ref="A1:S101"/>
  <sheetViews>
    <sheetView tabSelected="1" zoomScaleNormal="100" workbookViewId="0">
      <selection activeCell="P2" sqref="P2"/>
    </sheetView>
  </sheetViews>
  <sheetFormatPr defaultColWidth="11.296875" defaultRowHeight="15.6" x14ac:dyDescent="0.3"/>
  <cols>
    <col min="1" max="1" width="6" style="23" customWidth="1"/>
    <col min="2" max="2" width="13.296875" style="23" customWidth="1"/>
    <col min="3" max="3" width="10.3984375" style="23" customWidth="1"/>
    <col min="4" max="4" width="10.19921875" style="23" customWidth="1"/>
    <col min="5" max="5" width="10.59765625" style="23" customWidth="1"/>
    <col min="6" max="6" width="10.09765625" style="23" customWidth="1"/>
    <col min="7" max="7" width="13.69921875" style="23" customWidth="1"/>
    <col min="8" max="8" width="10" style="23" customWidth="1"/>
    <col min="9" max="9" width="10.09765625" style="23" customWidth="1"/>
    <col min="10" max="10" width="10.69921875" style="23" customWidth="1"/>
    <col min="11" max="11" width="10" style="23" customWidth="1"/>
    <col min="12" max="12" width="9.796875" style="23" customWidth="1"/>
    <col min="13" max="13" width="11.19921875" style="23" customWidth="1"/>
    <col min="14" max="14" width="14.8984375" style="23" customWidth="1"/>
    <col min="15" max="15" width="11.8984375" style="23" customWidth="1"/>
    <col min="16" max="16384" width="11.296875" style="23"/>
  </cols>
  <sheetData>
    <row r="1" spans="1:15" s="17" customFormat="1" ht="21" x14ac:dyDescent="0.4">
      <c r="A1" s="9"/>
      <c r="C1" s="9"/>
      <c r="G1" s="28" t="s">
        <v>31</v>
      </c>
      <c r="H1" s="28"/>
      <c r="I1" s="28"/>
      <c r="J1" s="28"/>
      <c r="K1" s="28"/>
    </row>
    <row r="2" spans="1:15" s="17" customFormat="1" x14ac:dyDescent="0.3"/>
    <row r="3" spans="1:15" s="17" customFormat="1" x14ac:dyDescent="0.3">
      <c r="A3" s="5" t="s">
        <v>17</v>
      </c>
      <c r="B3" s="18"/>
      <c r="C3" s="30"/>
      <c r="D3" s="20"/>
    </row>
    <row r="4" spans="1:15" s="17" customFormat="1" x14ac:dyDescent="0.3">
      <c r="A4" s="5" t="s">
        <v>6</v>
      </c>
      <c r="B4" s="5" t="s">
        <v>21</v>
      </c>
      <c r="C4" s="30"/>
      <c r="D4" s="16"/>
    </row>
    <row r="5" spans="1:15" s="17" customFormat="1" ht="46.8" x14ac:dyDescent="0.3">
      <c r="A5" s="13" t="s">
        <v>0</v>
      </c>
      <c r="B5" s="32" t="s">
        <v>1</v>
      </c>
      <c r="C5" s="32" t="s">
        <v>29</v>
      </c>
      <c r="D5" s="15" t="s">
        <v>16</v>
      </c>
      <c r="E5" s="15" t="s">
        <v>33</v>
      </c>
      <c r="F5" s="32" t="s">
        <v>2</v>
      </c>
      <c r="G5" s="32" t="s">
        <v>30</v>
      </c>
      <c r="H5" s="15" t="s">
        <v>15</v>
      </c>
      <c r="I5" s="15" t="s">
        <v>14</v>
      </c>
      <c r="J5" s="15" t="s">
        <v>4</v>
      </c>
      <c r="K5" s="15" t="s">
        <v>13</v>
      </c>
      <c r="L5" s="15" t="s">
        <v>12</v>
      </c>
      <c r="M5" s="15" t="s">
        <v>11</v>
      </c>
      <c r="N5" s="15" t="s">
        <v>10</v>
      </c>
      <c r="O5" s="15" t="s">
        <v>9</v>
      </c>
    </row>
    <row r="6" spans="1:15" x14ac:dyDescent="0.3">
      <c r="A6" s="10">
        <v>45200</v>
      </c>
      <c r="B6">
        <v>567.5</v>
      </c>
      <c r="C6">
        <v>1611.5</v>
      </c>
      <c r="D6" s="19">
        <v>573.5</v>
      </c>
      <c r="E6" s="19">
        <v>89.5</v>
      </c>
      <c r="F6">
        <v>45685</v>
      </c>
      <c r="G6">
        <v>47022</v>
      </c>
      <c r="H6" s="22">
        <f>C6-B6</f>
        <v>1044</v>
      </c>
      <c r="I6" s="22">
        <f>E6-D6</f>
        <v>-484</v>
      </c>
      <c r="J6" s="22">
        <f>G6-F6</f>
        <v>1337</v>
      </c>
      <c r="K6" s="22">
        <v>9</v>
      </c>
      <c r="L6" s="29">
        <f>H6/K6</f>
        <v>116</v>
      </c>
      <c r="M6" s="29">
        <f>I6/K6</f>
        <v>-53.777777777777779</v>
      </c>
      <c r="N6" s="29">
        <f>J6/K6</f>
        <v>148.55555555555554</v>
      </c>
      <c r="O6" s="29">
        <f>3*L6+2*M6+N6</f>
        <v>389</v>
      </c>
    </row>
    <row r="7" spans="1:15" x14ac:dyDescent="0.3">
      <c r="A7" s="10">
        <v>45400</v>
      </c>
      <c r="B7">
        <v>475</v>
      </c>
      <c r="C7">
        <v>1442</v>
      </c>
      <c r="D7" s="19">
        <v>680</v>
      </c>
      <c r="E7" s="19">
        <v>119.5</v>
      </c>
      <c r="F7">
        <v>45685</v>
      </c>
      <c r="G7">
        <v>47022</v>
      </c>
      <c r="H7" s="22">
        <f>C7-B7</f>
        <v>967</v>
      </c>
      <c r="I7" s="22">
        <f>E7-D7</f>
        <v>-560.5</v>
      </c>
      <c r="J7" s="22">
        <f>G7-F7</f>
        <v>1337</v>
      </c>
      <c r="K7" s="22">
        <v>9</v>
      </c>
      <c r="L7" s="29">
        <f>H7/K7</f>
        <v>107.44444444444444</v>
      </c>
      <c r="M7" s="29">
        <f>I7/K7</f>
        <v>-62.277777777777779</v>
      </c>
      <c r="N7" s="29">
        <f>J7/K7</f>
        <v>148.55555555555554</v>
      </c>
      <c r="O7" s="29">
        <f>3*L7+2*M7+N7</f>
        <v>346.33333333333331</v>
      </c>
    </row>
    <row r="8" spans="1:15" x14ac:dyDescent="0.3">
      <c r="A8" s="10">
        <v>45600</v>
      </c>
      <c r="B8">
        <v>393</v>
      </c>
      <c r="C8">
        <v>1280</v>
      </c>
      <c r="D8" s="19">
        <v>798</v>
      </c>
      <c r="E8" s="19">
        <v>157.5</v>
      </c>
      <c r="F8">
        <v>45685</v>
      </c>
      <c r="G8">
        <v>47022</v>
      </c>
      <c r="H8" s="22">
        <f>C8-B8</f>
        <v>887</v>
      </c>
      <c r="I8" s="22">
        <f>E8-D8</f>
        <v>-640.5</v>
      </c>
      <c r="J8" s="22">
        <f>G8-F8</f>
        <v>1337</v>
      </c>
      <c r="K8" s="22">
        <v>9</v>
      </c>
      <c r="L8" s="29">
        <f>H8/K8</f>
        <v>98.555555555555557</v>
      </c>
      <c r="M8" s="29">
        <f>I8/K8</f>
        <v>-71.166666666666671</v>
      </c>
      <c r="N8" s="29">
        <f>J8/K8</f>
        <v>148.55555555555554</v>
      </c>
      <c r="O8" s="29">
        <f>3*L8+2*M8+N8</f>
        <v>301.88888888888891</v>
      </c>
    </row>
    <row r="9" spans="1:15" x14ac:dyDescent="0.3">
      <c r="A9" s="10">
        <v>45800</v>
      </c>
      <c r="B9">
        <v>322</v>
      </c>
      <c r="C9">
        <v>1127</v>
      </c>
      <c r="D9" s="19">
        <v>926</v>
      </c>
      <c r="E9" s="19">
        <v>203.5</v>
      </c>
      <c r="F9">
        <v>45685</v>
      </c>
      <c r="G9">
        <v>47022</v>
      </c>
      <c r="H9" s="22">
        <f>C9-B9</f>
        <v>805</v>
      </c>
      <c r="I9" s="22">
        <f>E9-D9</f>
        <v>-722.5</v>
      </c>
      <c r="J9" s="22">
        <f>G9-F9</f>
        <v>1337</v>
      </c>
      <c r="K9" s="22">
        <v>9</v>
      </c>
      <c r="L9" s="29">
        <f>H9/K9</f>
        <v>89.444444444444443</v>
      </c>
      <c r="M9" s="29">
        <f>I9/K9</f>
        <v>-80.277777777777771</v>
      </c>
      <c r="N9" s="29">
        <f>J9/K9</f>
        <v>148.55555555555554</v>
      </c>
      <c r="O9" s="29">
        <f>3*L9+2*M9+N9</f>
        <v>256.33333333333331</v>
      </c>
    </row>
    <row r="10" spans="1:15" x14ac:dyDescent="0.3">
      <c r="A10" s="10">
        <v>46000</v>
      </c>
      <c r="B10">
        <v>260.5</v>
      </c>
      <c r="C10">
        <v>983</v>
      </c>
      <c r="D10" s="19">
        <v>1064</v>
      </c>
      <c r="E10" s="19">
        <v>259</v>
      </c>
      <c r="F10">
        <v>45685</v>
      </c>
      <c r="G10">
        <v>47022</v>
      </c>
      <c r="H10" s="22">
        <f>C10-B10</f>
        <v>722.5</v>
      </c>
      <c r="I10" s="22">
        <f>E10-D10</f>
        <v>-805</v>
      </c>
      <c r="J10" s="22">
        <f>G10-F10</f>
        <v>1337</v>
      </c>
      <c r="K10" s="22">
        <v>9</v>
      </c>
      <c r="L10" s="29">
        <f>H10/K10</f>
        <v>80.277777777777771</v>
      </c>
      <c r="M10" s="29">
        <f>I10/K10</f>
        <v>-89.444444444444443</v>
      </c>
      <c r="N10" s="29">
        <f>J10/K10</f>
        <v>148.55555555555554</v>
      </c>
      <c r="O10" s="29">
        <f>3*L10+2*M10+N10</f>
        <v>210.49999999999997</v>
      </c>
    </row>
    <row r="11" spans="1:15" x14ac:dyDescent="0.3">
      <c r="A11" s="21"/>
      <c r="B11" s="19"/>
      <c r="C11" s="19"/>
      <c r="N11" s="24" t="s">
        <v>8</v>
      </c>
      <c r="O11" s="25">
        <f>AVERAGE(O6:O10)</f>
        <v>300.81111111111107</v>
      </c>
    </row>
    <row r="12" spans="1:15" x14ac:dyDescent="0.3">
      <c r="A12" s="19"/>
      <c r="B12" s="19"/>
      <c r="C12" s="19"/>
    </row>
    <row r="13" spans="1:15" x14ac:dyDescent="0.3">
      <c r="A13" s="19"/>
      <c r="B13" s="19"/>
      <c r="C13" s="19"/>
    </row>
    <row r="14" spans="1:15" x14ac:dyDescent="0.3">
      <c r="A14" s="5" t="s">
        <v>18</v>
      </c>
      <c r="B14" s="18"/>
      <c r="C14" s="30"/>
    </row>
    <row r="15" spans="1:15" x14ac:dyDescent="0.3">
      <c r="A15" s="5" t="s">
        <v>6</v>
      </c>
      <c r="B15" s="5" t="s">
        <v>22</v>
      </c>
      <c r="C15" s="30"/>
      <c r="D15" s="2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46.8" x14ac:dyDescent="0.3">
      <c r="A16" s="14" t="s">
        <v>0</v>
      </c>
      <c r="B16" s="33" t="s">
        <v>1</v>
      </c>
      <c r="C16" s="33" t="s">
        <v>29</v>
      </c>
      <c r="D16" s="15" t="s">
        <v>16</v>
      </c>
      <c r="E16" s="15" t="s">
        <v>33</v>
      </c>
      <c r="F16" s="33" t="s">
        <v>2</v>
      </c>
      <c r="G16" s="33" t="s">
        <v>30</v>
      </c>
      <c r="H16" s="15" t="s">
        <v>15</v>
      </c>
      <c r="I16" s="15" t="s">
        <v>14</v>
      </c>
      <c r="J16" s="15" t="s">
        <v>4</v>
      </c>
      <c r="K16" s="15" t="s">
        <v>13</v>
      </c>
      <c r="L16" s="15" t="s">
        <v>12</v>
      </c>
      <c r="M16" s="15" t="s">
        <v>11</v>
      </c>
      <c r="N16" s="15" t="s">
        <v>10</v>
      </c>
      <c r="O16" s="15" t="s">
        <v>9</v>
      </c>
    </row>
    <row r="17" spans="1:15" x14ac:dyDescent="0.3">
      <c r="A17" s="10">
        <v>47600</v>
      </c>
      <c r="B17">
        <v>678.5</v>
      </c>
      <c r="C17">
        <v>547</v>
      </c>
      <c r="D17" s="19">
        <v>577.5</v>
      </c>
      <c r="E17" s="23">
        <v>431.5</v>
      </c>
      <c r="F17" s="26">
        <v>47915</v>
      </c>
      <c r="G17" s="26">
        <v>47682</v>
      </c>
      <c r="I17" s="22">
        <f>E17-D17</f>
        <v>-146</v>
      </c>
      <c r="J17" s="22">
        <f>G17-F17</f>
        <v>-233</v>
      </c>
      <c r="K17" s="22">
        <v>10</v>
      </c>
      <c r="L17" s="22">
        <f>H17/K17</f>
        <v>0</v>
      </c>
      <c r="M17" s="22">
        <f>I17/K17</f>
        <v>-14.6</v>
      </c>
      <c r="N17" s="22">
        <f>J17/K17</f>
        <v>-23.3</v>
      </c>
      <c r="O17" s="22">
        <f>3*L17+2*M17+N17</f>
        <v>-52.5</v>
      </c>
    </row>
    <row r="18" spans="1:15" x14ac:dyDescent="0.3">
      <c r="A18" s="10">
        <v>47800</v>
      </c>
      <c r="B18">
        <v>580</v>
      </c>
      <c r="C18">
        <v>450</v>
      </c>
      <c r="D18" s="19">
        <v>678.5</v>
      </c>
      <c r="E18" s="22">
        <v>536.5</v>
      </c>
      <c r="F18" s="26">
        <v>47915</v>
      </c>
      <c r="G18" s="26">
        <v>47682</v>
      </c>
      <c r="H18" s="22">
        <f>C18-B18</f>
        <v>-130</v>
      </c>
      <c r="I18" s="22">
        <f>E18-D18</f>
        <v>-142</v>
      </c>
      <c r="J18" s="22">
        <f>G18-F18</f>
        <v>-233</v>
      </c>
      <c r="K18" s="22">
        <v>10</v>
      </c>
      <c r="L18" s="22">
        <f>H18/K18</f>
        <v>-13</v>
      </c>
      <c r="M18" s="22">
        <f>I18/K18</f>
        <v>-14.2</v>
      </c>
      <c r="N18" s="22">
        <f>J18/K18</f>
        <v>-23.3</v>
      </c>
      <c r="O18" s="22">
        <f>3*L18+2*M18+N18</f>
        <v>-90.7</v>
      </c>
    </row>
    <row r="19" spans="1:15" x14ac:dyDescent="0.3">
      <c r="A19" s="10">
        <v>48000</v>
      </c>
      <c r="B19">
        <v>491.5</v>
      </c>
      <c r="C19">
        <v>365.5</v>
      </c>
      <c r="D19" s="19">
        <v>789.5</v>
      </c>
      <c r="E19" s="22">
        <v>655</v>
      </c>
      <c r="F19" s="26">
        <v>47915</v>
      </c>
      <c r="G19" s="26">
        <v>47682</v>
      </c>
      <c r="H19" s="22">
        <f>C19-B19</f>
        <v>-126</v>
      </c>
      <c r="I19" s="22">
        <f>E19-D19</f>
        <v>-134.5</v>
      </c>
      <c r="J19" s="22">
        <f>G19-F19</f>
        <v>-233</v>
      </c>
      <c r="K19" s="22">
        <v>10</v>
      </c>
      <c r="L19" s="22">
        <f>H19/K19</f>
        <v>-12.6</v>
      </c>
      <c r="M19" s="22">
        <f>I19/K19</f>
        <v>-13.45</v>
      </c>
      <c r="N19" s="22">
        <f>J19/K19</f>
        <v>-23.3</v>
      </c>
      <c r="O19" s="22">
        <f>3*L19+2*M19+N19</f>
        <v>-87.999999999999986</v>
      </c>
    </row>
    <row r="20" spans="1:15" x14ac:dyDescent="0.3">
      <c r="A20" s="10">
        <v>48200</v>
      </c>
      <c r="B20">
        <v>413</v>
      </c>
      <c r="C20">
        <v>292.5</v>
      </c>
      <c r="D20" s="19">
        <v>910.5</v>
      </c>
      <c r="E20" s="22">
        <v>787</v>
      </c>
      <c r="F20" s="26">
        <v>47915</v>
      </c>
      <c r="G20" s="26">
        <v>47682</v>
      </c>
      <c r="H20" s="22">
        <f>C20-B20</f>
        <v>-120.5</v>
      </c>
      <c r="I20" s="22">
        <f>E20-D20</f>
        <v>-123.5</v>
      </c>
      <c r="J20" s="22">
        <f>G20-F20</f>
        <v>-233</v>
      </c>
      <c r="K20" s="22">
        <v>10</v>
      </c>
      <c r="L20" s="22">
        <f>H20/K20</f>
        <v>-12.05</v>
      </c>
      <c r="M20" s="22">
        <f>I20/K20</f>
        <v>-12.35</v>
      </c>
      <c r="N20" s="22">
        <f>J20/K20</f>
        <v>-23.3</v>
      </c>
      <c r="O20" s="22">
        <f>3*L20+2*M20+N20</f>
        <v>-84.15</v>
      </c>
    </row>
    <row r="21" spans="1:15" x14ac:dyDescent="0.3">
      <c r="A21" s="10">
        <v>48400</v>
      </c>
      <c r="B21">
        <v>344</v>
      </c>
      <c r="C21">
        <v>231</v>
      </c>
      <c r="D21" s="19">
        <v>1040.5</v>
      </c>
      <c r="E21" s="22">
        <v>931.5</v>
      </c>
      <c r="F21" s="26">
        <v>47915</v>
      </c>
      <c r="G21" s="26">
        <v>47682</v>
      </c>
      <c r="H21" s="22">
        <f>C21-B21</f>
        <v>-113</v>
      </c>
      <c r="I21" s="22">
        <f>E21-D21</f>
        <v>-109</v>
      </c>
      <c r="J21" s="22">
        <f>G21-F21</f>
        <v>-233</v>
      </c>
      <c r="K21" s="22">
        <v>10</v>
      </c>
      <c r="L21" s="22">
        <f>H21/K21</f>
        <v>-11.3</v>
      </c>
      <c r="M21" s="22">
        <f>I21/K21</f>
        <v>-10.9</v>
      </c>
      <c r="N21" s="22">
        <f>J21/K21</f>
        <v>-23.3</v>
      </c>
      <c r="O21" s="22">
        <f>3*L21+2*M21+N21</f>
        <v>-79</v>
      </c>
    </row>
    <row r="22" spans="1:15" x14ac:dyDescent="0.3">
      <c r="A22" s="19"/>
      <c r="B22" s="19"/>
      <c r="C22" s="19"/>
      <c r="I22" s="22"/>
      <c r="J22" s="22"/>
      <c r="L22" s="22"/>
      <c r="M22" s="22"/>
      <c r="N22" s="24" t="s">
        <v>8</v>
      </c>
      <c r="O22" s="25">
        <f>AVERAGE(O17:O21)</f>
        <v>-78.87</v>
      </c>
    </row>
    <row r="23" spans="1:15" x14ac:dyDescent="0.3">
      <c r="A23" s="19"/>
      <c r="B23" s="19"/>
      <c r="C23" s="19"/>
      <c r="I23" s="22"/>
      <c r="J23" s="22"/>
      <c r="L23" s="22"/>
      <c r="M23" s="22"/>
      <c r="N23" s="22"/>
      <c r="O23" s="22"/>
    </row>
    <row r="24" spans="1:15" x14ac:dyDescent="0.3">
      <c r="A24" s="5" t="s">
        <v>19</v>
      </c>
      <c r="B24" s="18"/>
      <c r="C24" s="30"/>
      <c r="I24" s="22"/>
      <c r="J24" s="22"/>
      <c r="L24" s="22"/>
      <c r="M24" s="22"/>
      <c r="N24" s="22"/>
      <c r="O24" s="22"/>
    </row>
    <row r="25" spans="1:15" x14ac:dyDescent="0.3">
      <c r="A25" s="5" t="s">
        <v>6</v>
      </c>
      <c r="B25" s="5" t="s">
        <v>23</v>
      </c>
      <c r="C25" s="30"/>
      <c r="D25" s="20"/>
      <c r="E25" s="17"/>
      <c r="F25" s="17"/>
      <c r="G25" s="17"/>
      <c r="H25" s="17"/>
      <c r="I25" s="22"/>
      <c r="J25" s="22"/>
      <c r="K25" s="17"/>
      <c r="L25" s="22"/>
      <c r="M25" s="22"/>
      <c r="N25" s="22"/>
      <c r="O25" s="22"/>
    </row>
    <row r="26" spans="1:15" ht="46.8" x14ac:dyDescent="0.3">
      <c r="A26" s="13" t="s">
        <v>0</v>
      </c>
      <c r="B26" s="32" t="s">
        <v>1</v>
      </c>
      <c r="C26" s="32" t="s">
        <v>29</v>
      </c>
      <c r="D26" s="15" t="s">
        <v>16</v>
      </c>
      <c r="E26" s="15" t="s">
        <v>33</v>
      </c>
      <c r="F26" s="32" t="s">
        <v>2</v>
      </c>
      <c r="G26" s="32" t="s">
        <v>30</v>
      </c>
      <c r="H26" s="15" t="s">
        <v>15</v>
      </c>
      <c r="I26" s="15" t="s">
        <v>14</v>
      </c>
      <c r="J26" s="15" t="s">
        <v>4</v>
      </c>
      <c r="K26" s="15" t="s">
        <v>13</v>
      </c>
      <c r="L26" s="15" t="s">
        <v>12</v>
      </c>
      <c r="M26" s="15" t="s">
        <v>11</v>
      </c>
      <c r="N26" s="15" t="s">
        <v>10</v>
      </c>
      <c r="O26" s="15" t="s">
        <v>9</v>
      </c>
    </row>
    <row r="27" spans="1:15" x14ac:dyDescent="0.3">
      <c r="A27" s="10">
        <v>47600</v>
      </c>
      <c r="B27">
        <v>1220</v>
      </c>
      <c r="C27">
        <v>589</v>
      </c>
      <c r="D27" s="19">
        <v>270</v>
      </c>
      <c r="E27" s="22">
        <v>710.5</v>
      </c>
      <c r="F27">
        <v>48911</v>
      </c>
      <c r="G27">
        <v>46592</v>
      </c>
      <c r="H27" s="22">
        <f>C27-B27</f>
        <v>-631</v>
      </c>
      <c r="I27" s="22">
        <f>E27-D27</f>
        <v>440.5</v>
      </c>
      <c r="J27" s="22">
        <f>G27-F27</f>
        <v>-2319</v>
      </c>
      <c r="K27" s="22">
        <v>10</v>
      </c>
      <c r="L27" s="22">
        <f>H27/K27</f>
        <v>-63.1</v>
      </c>
      <c r="M27" s="22">
        <f>I27/K27</f>
        <v>44.05</v>
      </c>
      <c r="N27" s="22">
        <f>J27/K27</f>
        <v>-231.9</v>
      </c>
      <c r="O27" s="22">
        <f>3*L27+2*M27+N27</f>
        <v>-333.1</v>
      </c>
    </row>
    <row r="28" spans="1:15" x14ac:dyDescent="0.3">
      <c r="A28" s="10">
        <v>47800</v>
      </c>
      <c r="B28">
        <v>1081</v>
      </c>
      <c r="C28">
        <v>501.5</v>
      </c>
      <c r="D28" s="19">
        <v>330.5</v>
      </c>
      <c r="E28" s="22">
        <v>822.5</v>
      </c>
      <c r="F28">
        <v>48911</v>
      </c>
      <c r="G28">
        <v>46592</v>
      </c>
      <c r="H28" s="22">
        <f>C28-B28</f>
        <v>-579.5</v>
      </c>
      <c r="I28" s="22">
        <f>E28-D28</f>
        <v>492</v>
      </c>
      <c r="J28" s="22">
        <f>G28-F28</f>
        <v>-2319</v>
      </c>
      <c r="K28" s="22">
        <v>10</v>
      </c>
      <c r="L28" s="22">
        <f>H28/K28</f>
        <v>-57.95</v>
      </c>
      <c r="M28" s="22">
        <f>I28/K28</f>
        <v>49.2</v>
      </c>
      <c r="N28" s="22">
        <f>J28/K28</f>
        <v>-231.9</v>
      </c>
      <c r="O28" s="22">
        <f>3*L28+2*M28+N28</f>
        <v>-307.35000000000002</v>
      </c>
    </row>
    <row r="29" spans="1:15" x14ac:dyDescent="0.3">
      <c r="A29" s="10">
        <v>48000</v>
      </c>
      <c r="B29">
        <v>491.5</v>
      </c>
      <c r="C29">
        <v>423</v>
      </c>
      <c r="D29" s="19">
        <v>491.5</v>
      </c>
      <c r="E29" s="22">
        <v>944</v>
      </c>
      <c r="F29">
        <v>48911</v>
      </c>
      <c r="G29">
        <v>46592</v>
      </c>
      <c r="H29" s="22">
        <f>C29-B29</f>
        <v>-68.5</v>
      </c>
      <c r="I29" s="22">
        <f>E29-D29</f>
        <v>452.5</v>
      </c>
      <c r="J29" s="22">
        <f>G29-F29</f>
        <v>-2319</v>
      </c>
      <c r="K29" s="22">
        <v>10</v>
      </c>
      <c r="L29" s="22">
        <f>H29/K29</f>
        <v>-6.85</v>
      </c>
      <c r="M29" s="22">
        <f>I29/K29</f>
        <v>45.25</v>
      </c>
      <c r="N29" s="22">
        <f>J29/K29</f>
        <v>-231.9</v>
      </c>
      <c r="O29" s="22">
        <f>3*L29+2*M29+N29</f>
        <v>-161.94999999999999</v>
      </c>
    </row>
    <row r="30" spans="1:15" x14ac:dyDescent="0.3">
      <c r="A30" s="10">
        <v>48200</v>
      </c>
      <c r="B30">
        <v>830.5</v>
      </c>
      <c r="C30">
        <v>354</v>
      </c>
      <c r="D30" s="19">
        <v>479</v>
      </c>
      <c r="E30" s="22">
        <v>1074.5</v>
      </c>
      <c r="F30">
        <v>48911</v>
      </c>
      <c r="G30">
        <v>46592</v>
      </c>
      <c r="H30" s="22">
        <f>C30-B30</f>
        <v>-476.5</v>
      </c>
      <c r="I30" s="22">
        <f>E30-D30</f>
        <v>595.5</v>
      </c>
      <c r="J30" s="22">
        <f>G30-F30</f>
        <v>-2319</v>
      </c>
      <c r="K30" s="22">
        <v>10</v>
      </c>
      <c r="L30" s="22">
        <f>H30/K30</f>
        <v>-47.65</v>
      </c>
      <c r="M30" s="22">
        <f>I30/K30</f>
        <v>59.55</v>
      </c>
      <c r="N30" s="22">
        <f>J30/K30</f>
        <v>-231.9</v>
      </c>
      <c r="O30" s="22">
        <f>3*L30+2*M30+N30</f>
        <v>-255.75</v>
      </c>
    </row>
    <row r="31" spans="1:15" x14ac:dyDescent="0.3">
      <c r="A31" s="10">
        <v>48400</v>
      </c>
      <c r="B31">
        <v>719.5</v>
      </c>
      <c r="C31">
        <v>294</v>
      </c>
      <c r="D31" s="19">
        <v>567.5</v>
      </c>
      <c r="E31" s="22">
        <v>1213.5</v>
      </c>
      <c r="F31">
        <v>48911</v>
      </c>
      <c r="G31">
        <v>46592</v>
      </c>
      <c r="H31" s="22">
        <f>C31-B31</f>
        <v>-425.5</v>
      </c>
      <c r="I31" s="22">
        <f>E31-D31</f>
        <v>646</v>
      </c>
      <c r="J31" s="22">
        <f>G31-F31</f>
        <v>-2319</v>
      </c>
      <c r="K31" s="22">
        <v>10</v>
      </c>
      <c r="L31" s="22">
        <f>H31/K31</f>
        <v>-42.55</v>
      </c>
      <c r="M31" s="22">
        <f>I31/K31</f>
        <v>64.599999999999994</v>
      </c>
      <c r="N31" s="22">
        <f>J31/K31</f>
        <v>-231.9</v>
      </c>
      <c r="O31" s="22">
        <f>3*L31+2*M31+N31</f>
        <v>-230.35000000000002</v>
      </c>
    </row>
    <row r="32" spans="1:15" x14ac:dyDescent="0.3">
      <c r="A32" s="19"/>
      <c r="B32" s="19"/>
      <c r="C32" s="19"/>
      <c r="H32" s="22"/>
      <c r="I32" s="22"/>
      <c r="J32" s="22"/>
      <c r="L32" s="22"/>
      <c r="M32" s="22"/>
      <c r="N32" s="24" t="s">
        <v>8</v>
      </c>
      <c r="O32" s="25">
        <f>AVERAGE(O27:O31)</f>
        <v>-257.7</v>
      </c>
    </row>
    <row r="33" spans="1:15" x14ac:dyDescent="0.3">
      <c r="A33" s="1"/>
      <c r="B33" s="19"/>
      <c r="C33" s="19"/>
      <c r="H33" s="22"/>
      <c r="I33" s="22"/>
      <c r="J33" s="22"/>
      <c r="L33" s="22"/>
      <c r="M33" s="22"/>
      <c r="N33" s="22"/>
      <c r="O33" s="22"/>
    </row>
    <row r="34" spans="1:15" x14ac:dyDescent="0.3">
      <c r="A34" s="5" t="s">
        <v>20</v>
      </c>
      <c r="B34" s="5"/>
      <c r="C34" s="30"/>
      <c r="H34" s="22"/>
      <c r="I34" s="22"/>
      <c r="J34" s="22"/>
      <c r="L34" s="22"/>
      <c r="M34" s="22"/>
      <c r="N34" s="22"/>
      <c r="O34" s="22"/>
    </row>
    <row r="35" spans="1:15" x14ac:dyDescent="0.3">
      <c r="A35" s="5" t="s">
        <v>6</v>
      </c>
      <c r="B35" s="5" t="s">
        <v>24</v>
      </c>
      <c r="C35" s="30"/>
      <c r="D35" s="16"/>
      <c r="E35" s="16"/>
      <c r="F35" s="16"/>
      <c r="G35" s="16"/>
      <c r="H35" s="22"/>
      <c r="I35" s="22"/>
      <c r="J35" s="22"/>
      <c r="K35" s="16"/>
      <c r="L35" s="22"/>
      <c r="M35" s="22"/>
      <c r="N35" s="22"/>
      <c r="O35" s="22"/>
    </row>
    <row r="36" spans="1:15" ht="46.8" x14ac:dyDescent="0.3">
      <c r="A36" s="13" t="s">
        <v>0</v>
      </c>
      <c r="B36" s="32" t="s">
        <v>1</v>
      </c>
      <c r="C36" s="32" t="s">
        <v>29</v>
      </c>
      <c r="D36" s="15" t="s">
        <v>16</v>
      </c>
      <c r="E36" s="15" t="s">
        <v>33</v>
      </c>
      <c r="F36" s="32" t="s">
        <v>2</v>
      </c>
      <c r="G36" s="32" t="s">
        <v>30</v>
      </c>
      <c r="H36" s="15" t="s">
        <v>15</v>
      </c>
      <c r="I36" s="15" t="s">
        <v>14</v>
      </c>
      <c r="J36" s="15" t="s">
        <v>4</v>
      </c>
      <c r="K36" s="15" t="s">
        <v>13</v>
      </c>
      <c r="L36" s="15" t="s">
        <v>12</v>
      </c>
      <c r="M36" s="15" t="s">
        <v>11</v>
      </c>
      <c r="N36" s="15" t="s">
        <v>10</v>
      </c>
      <c r="O36" s="15" t="s">
        <v>9</v>
      </c>
    </row>
    <row r="37" spans="1:15" x14ac:dyDescent="0.3">
      <c r="A37" s="10">
        <v>46200</v>
      </c>
      <c r="B37">
        <v>1740.5</v>
      </c>
      <c r="C37">
        <v>2013</v>
      </c>
      <c r="D37" s="19">
        <v>42.5</v>
      </c>
      <c r="E37" s="22">
        <v>17.5</v>
      </c>
      <c r="F37">
        <v>47694</v>
      </c>
      <c r="G37">
        <v>48040</v>
      </c>
      <c r="H37" s="22">
        <f>C37-B37</f>
        <v>272.5</v>
      </c>
      <c r="I37" s="22">
        <f>E37-D37</f>
        <v>-25</v>
      </c>
      <c r="J37" s="22">
        <f>G37-F37</f>
        <v>346</v>
      </c>
      <c r="K37" s="22">
        <v>9</v>
      </c>
      <c r="L37" s="29">
        <f>H37/K37</f>
        <v>30.277777777777779</v>
      </c>
      <c r="M37" s="29">
        <f>I37/K37</f>
        <v>-2.7777777777777777</v>
      </c>
      <c r="N37" s="29">
        <f>J37/K37</f>
        <v>38.444444444444443</v>
      </c>
      <c r="O37" s="29">
        <f>3*L37+2*M37+N37</f>
        <v>123.72222222222223</v>
      </c>
    </row>
    <row r="38" spans="1:15" x14ac:dyDescent="0.3">
      <c r="A38" s="10">
        <v>46400</v>
      </c>
      <c r="B38">
        <v>1560</v>
      </c>
      <c r="C38">
        <v>1804</v>
      </c>
      <c r="D38" s="19">
        <v>61.5</v>
      </c>
      <c r="E38" s="22">
        <v>26.5</v>
      </c>
      <c r="F38">
        <v>47694</v>
      </c>
      <c r="G38">
        <v>48040</v>
      </c>
      <c r="H38" s="22">
        <f>C38-B38</f>
        <v>244</v>
      </c>
      <c r="I38" s="22">
        <f>E38-D38</f>
        <v>-35</v>
      </c>
      <c r="J38" s="22">
        <f>G38-F38</f>
        <v>346</v>
      </c>
      <c r="K38" s="22">
        <v>9</v>
      </c>
      <c r="L38" s="29">
        <f>H38/K38</f>
        <v>27.111111111111111</v>
      </c>
      <c r="M38" s="29">
        <f>I38/K38</f>
        <v>-3.8888888888888888</v>
      </c>
      <c r="N38" s="29">
        <f>J38/K38</f>
        <v>38.444444444444443</v>
      </c>
      <c r="O38" s="29">
        <f>3*L38+2*M38+N38</f>
        <v>112</v>
      </c>
    </row>
    <row r="39" spans="1:15" x14ac:dyDescent="0.3">
      <c r="A39" s="10">
        <v>46600</v>
      </c>
      <c r="B39">
        <v>1134</v>
      </c>
      <c r="C39">
        <v>1335</v>
      </c>
      <c r="D39" s="19">
        <v>317</v>
      </c>
      <c r="E39" s="22">
        <v>39.5</v>
      </c>
      <c r="F39">
        <v>47694</v>
      </c>
      <c r="G39">
        <v>48040</v>
      </c>
      <c r="H39" s="22">
        <f>C39-B39</f>
        <v>201</v>
      </c>
      <c r="I39" s="22">
        <f>E39-D39</f>
        <v>-277.5</v>
      </c>
      <c r="J39" s="22">
        <f>G39-F39</f>
        <v>346</v>
      </c>
      <c r="K39" s="22">
        <v>9</v>
      </c>
      <c r="L39" s="29">
        <f>H39/K39</f>
        <v>22.333333333333332</v>
      </c>
      <c r="M39" s="29">
        <f>I39/K39</f>
        <v>-30.833333333333332</v>
      </c>
      <c r="N39" s="29">
        <f>J39/K39</f>
        <v>38.444444444444443</v>
      </c>
      <c r="O39" s="29">
        <f>3*L39+2*M39+N39</f>
        <v>43.777777777777779</v>
      </c>
    </row>
    <row r="40" spans="1:15" x14ac:dyDescent="0.3">
      <c r="A40" s="10">
        <v>46800</v>
      </c>
      <c r="B40">
        <v>1001</v>
      </c>
      <c r="C40">
        <v>1168</v>
      </c>
      <c r="D40" s="19">
        <v>383.5</v>
      </c>
      <c r="E40" s="22">
        <v>57.5</v>
      </c>
      <c r="F40">
        <v>47694</v>
      </c>
      <c r="G40">
        <v>48040</v>
      </c>
      <c r="H40" s="22">
        <f>C40-B40</f>
        <v>167</v>
      </c>
      <c r="I40" s="22">
        <f>E40-D40</f>
        <v>-326</v>
      </c>
      <c r="J40" s="22">
        <f>G40-F40</f>
        <v>346</v>
      </c>
      <c r="K40" s="22">
        <v>9</v>
      </c>
      <c r="L40" s="29">
        <f>H40/K40</f>
        <v>18.555555555555557</v>
      </c>
      <c r="M40" s="29">
        <f>I40/K40</f>
        <v>-36.222222222222221</v>
      </c>
      <c r="N40" s="29">
        <f>J40/K40</f>
        <v>38.444444444444443</v>
      </c>
      <c r="O40" s="29">
        <f>3*L40+2*M40+N40</f>
        <v>21.666666666666671</v>
      </c>
    </row>
    <row r="41" spans="1:15" x14ac:dyDescent="0.3">
      <c r="A41" s="10">
        <v>47000</v>
      </c>
      <c r="B41">
        <v>878</v>
      </c>
      <c r="C41">
        <v>1019</v>
      </c>
      <c r="D41" s="19">
        <v>459.5</v>
      </c>
      <c r="E41" s="22">
        <v>81.5</v>
      </c>
      <c r="F41">
        <v>47694</v>
      </c>
      <c r="G41">
        <v>48040</v>
      </c>
      <c r="H41" s="22">
        <f>C41-B41</f>
        <v>141</v>
      </c>
      <c r="I41" s="22">
        <f>E41-D41</f>
        <v>-378</v>
      </c>
      <c r="J41" s="22">
        <f>G41-F41</f>
        <v>346</v>
      </c>
      <c r="K41" s="22">
        <v>9</v>
      </c>
      <c r="L41" s="29">
        <f>H41/K41</f>
        <v>15.666666666666666</v>
      </c>
      <c r="M41" s="29">
        <f>I41/K41</f>
        <v>-42</v>
      </c>
      <c r="N41" s="29">
        <f>J41/K41</f>
        <v>38.444444444444443</v>
      </c>
      <c r="O41" s="29">
        <f>3*L41+2*M41+N41</f>
        <v>1.4444444444444429</v>
      </c>
    </row>
    <row r="42" spans="1:15" x14ac:dyDescent="0.3">
      <c r="A42" s="19"/>
      <c r="B42" s="19"/>
      <c r="C42" s="19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4" t="s">
        <v>8</v>
      </c>
      <c r="O42" s="25">
        <f>AVERAGE(O37:O41)</f>
        <v>60.522222222222226</v>
      </c>
    </row>
    <row r="43" spans="1:15" x14ac:dyDescent="0.3">
      <c r="A43" s="2"/>
      <c r="B43" s="3"/>
      <c r="C43" s="3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x14ac:dyDescent="0.3">
      <c r="A44" s="2"/>
      <c r="B44" s="4"/>
      <c r="C44" s="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x14ac:dyDescent="0.3">
      <c r="A45" s="5" t="s">
        <v>25</v>
      </c>
      <c r="B45" s="5"/>
      <c r="C45" s="3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5" x14ac:dyDescent="0.3">
      <c r="A46" s="5" t="s">
        <v>6</v>
      </c>
      <c r="B46" s="5" t="s">
        <v>26</v>
      </c>
      <c r="C46" s="30"/>
      <c r="H46" s="22"/>
      <c r="I46" s="22"/>
      <c r="J46" s="22"/>
      <c r="L46" s="22"/>
      <c r="M46" s="22"/>
      <c r="N46" s="22"/>
      <c r="O46" s="22"/>
    </row>
    <row r="47" spans="1:15" ht="46.8" x14ac:dyDescent="0.3">
      <c r="A47" s="13" t="s">
        <v>0</v>
      </c>
      <c r="B47" s="32" t="s">
        <v>1</v>
      </c>
      <c r="C47" s="32" t="s">
        <v>29</v>
      </c>
      <c r="D47" s="15" t="s">
        <v>16</v>
      </c>
      <c r="E47" s="15" t="s">
        <v>33</v>
      </c>
      <c r="F47" s="32" t="s">
        <v>2</v>
      </c>
      <c r="G47" s="32" t="s">
        <v>30</v>
      </c>
      <c r="H47" s="15" t="s">
        <v>15</v>
      </c>
      <c r="I47" s="15" t="s">
        <v>14</v>
      </c>
      <c r="J47" s="15" t="s">
        <v>4</v>
      </c>
      <c r="K47" s="15" t="s">
        <v>13</v>
      </c>
      <c r="L47" s="15" t="s">
        <v>12</v>
      </c>
      <c r="M47" s="15" t="s">
        <v>11</v>
      </c>
      <c r="N47" s="15" t="s">
        <v>10</v>
      </c>
      <c r="O47" s="15" t="s">
        <v>9</v>
      </c>
    </row>
    <row r="48" spans="1:15" x14ac:dyDescent="0.3">
      <c r="A48" s="10">
        <v>45600</v>
      </c>
      <c r="B48">
        <v>2053</v>
      </c>
      <c r="C48">
        <v>1633</v>
      </c>
      <c r="D48" s="19">
        <v>61.5</v>
      </c>
      <c r="E48" s="20">
        <v>31.5</v>
      </c>
      <c r="F48">
        <v>47842</v>
      </c>
      <c r="G48">
        <v>46886</v>
      </c>
      <c r="H48" s="22">
        <f>C48-B48</f>
        <v>-420</v>
      </c>
      <c r="I48" s="22">
        <f>E48-D48</f>
        <v>-30</v>
      </c>
      <c r="J48" s="22">
        <f>G48-F48</f>
        <v>-956</v>
      </c>
      <c r="K48" s="20">
        <v>10</v>
      </c>
      <c r="L48" s="22">
        <f>H48/K48</f>
        <v>-42</v>
      </c>
      <c r="M48" s="22">
        <f>I48/K48</f>
        <v>-3</v>
      </c>
      <c r="N48" s="22">
        <f>J48/K48</f>
        <v>-95.6</v>
      </c>
      <c r="O48" s="22">
        <f>3*L48+2*M48+N48</f>
        <v>-227.6</v>
      </c>
    </row>
    <row r="49" spans="1:15" x14ac:dyDescent="0.3">
      <c r="A49" s="10">
        <v>45800</v>
      </c>
      <c r="B49">
        <v>1874</v>
      </c>
      <c r="C49">
        <v>1450</v>
      </c>
      <c r="D49" s="19">
        <v>82</v>
      </c>
      <c r="E49" s="20">
        <v>48</v>
      </c>
      <c r="F49">
        <v>47842</v>
      </c>
      <c r="G49">
        <v>46886</v>
      </c>
      <c r="H49" s="22">
        <f>C49-B49</f>
        <v>-424</v>
      </c>
      <c r="I49" s="22">
        <f>E49-D49</f>
        <v>-34</v>
      </c>
      <c r="J49" s="22">
        <f>G49-F49</f>
        <v>-956</v>
      </c>
      <c r="K49" s="20">
        <v>10</v>
      </c>
      <c r="L49" s="22">
        <f>H49/K49</f>
        <v>-42.4</v>
      </c>
      <c r="M49" s="22">
        <f>I49/K49</f>
        <v>-3.4</v>
      </c>
      <c r="N49" s="22">
        <f>J49/K49</f>
        <v>-95.6</v>
      </c>
      <c r="O49" s="22">
        <f>3*L49+2*M49+N49</f>
        <v>-229.6</v>
      </c>
    </row>
    <row r="50" spans="1:15" x14ac:dyDescent="0.3">
      <c r="A50" s="10">
        <v>46000</v>
      </c>
      <c r="B50">
        <v>1701</v>
      </c>
      <c r="C50">
        <v>1273</v>
      </c>
      <c r="D50" s="19">
        <v>108</v>
      </c>
      <c r="E50" s="22">
        <v>71.5</v>
      </c>
      <c r="F50">
        <v>47842</v>
      </c>
      <c r="G50">
        <v>46886</v>
      </c>
      <c r="H50" s="22">
        <f>C50-B50</f>
        <v>-428</v>
      </c>
      <c r="I50" s="22">
        <f>E50-D50</f>
        <v>-36.5</v>
      </c>
      <c r="J50" s="22">
        <f>G50-F50</f>
        <v>-956</v>
      </c>
      <c r="K50" s="22">
        <v>10</v>
      </c>
      <c r="L50" s="22">
        <f>H50/K50</f>
        <v>-42.8</v>
      </c>
      <c r="M50" s="22">
        <f>I50/K50</f>
        <v>-3.65</v>
      </c>
      <c r="N50" s="22">
        <f>J50/K50</f>
        <v>-95.6</v>
      </c>
      <c r="O50" s="22">
        <f>3*L50+2*M50+N50</f>
        <v>-231.29999999999998</v>
      </c>
    </row>
    <row r="51" spans="1:15" x14ac:dyDescent="0.3">
      <c r="A51" s="10">
        <v>46200</v>
      </c>
      <c r="B51">
        <v>1533.5</v>
      </c>
      <c r="C51">
        <v>1104.5</v>
      </c>
      <c r="D51" s="19">
        <v>140.5</v>
      </c>
      <c r="E51" s="22">
        <v>102.5</v>
      </c>
      <c r="F51">
        <v>47842</v>
      </c>
      <c r="G51">
        <v>46886</v>
      </c>
      <c r="H51" s="22">
        <f>C51-B51</f>
        <v>-429</v>
      </c>
      <c r="I51" s="22">
        <f>E51-D51</f>
        <v>-38</v>
      </c>
      <c r="J51" s="22">
        <f>G51-F51</f>
        <v>-956</v>
      </c>
      <c r="K51" s="22">
        <v>10</v>
      </c>
      <c r="L51" s="22">
        <f>H51/K51</f>
        <v>-42.9</v>
      </c>
      <c r="M51" s="22">
        <f>I51/K51</f>
        <v>-3.8</v>
      </c>
      <c r="N51" s="22">
        <f>J51/K51</f>
        <v>-95.6</v>
      </c>
      <c r="O51" s="22">
        <f>3*L51+2*M51+N51</f>
        <v>-231.89999999999998</v>
      </c>
    </row>
    <row r="52" spans="1:15" x14ac:dyDescent="0.3">
      <c r="A52" s="10">
        <v>46400</v>
      </c>
      <c r="B52">
        <v>1373.5</v>
      </c>
      <c r="C52">
        <v>946</v>
      </c>
      <c r="D52" s="19">
        <v>180</v>
      </c>
      <c r="E52" s="22">
        <v>143.5</v>
      </c>
      <c r="F52">
        <v>47842</v>
      </c>
      <c r="G52">
        <v>46886</v>
      </c>
      <c r="H52" s="22">
        <f>C52-B52</f>
        <v>-427.5</v>
      </c>
      <c r="I52" s="22">
        <f>E52-D52</f>
        <v>-36.5</v>
      </c>
      <c r="J52" s="22">
        <f>G52-F52</f>
        <v>-956</v>
      </c>
      <c r="K52" s="22">
        <v>10</v>
      </c>
      <c r="L52" s="22">
        <f>H52/K52</f>
        <v>-42.75</v>
      </c>
      <c r="M52" s="22">
        <f>I52/K52</f>
        <v>-3.65</v>
      </c>
      <c r="N52" s="22">
        <f>J52/K52</f>
        <v>-95.6</v>
      </c>
      <c r="O52" s="22">
        <f>3*L52+2*M52+N52</f>
        <v>-231.15</v>
      </c>
    </row>
    <row r="53" spans="1:15" x14ac:dyDescent="0.3">
      <c r="A53" s="2"/>
      <c r="B53" s="3"/>
      <c r="C53" s="3"/>
      <c r="D53" s="16"/>
      <c r="E53" s="16"/>
      <c r="F53" s="16"/>
      <c r="G53" s="16"/>
      <c r="H53" s="22"/>
      <c r="I53" s="22"/>
      <c r="J53" s="22"/>
      <c r="K53" s="16"/>
      <c r="L53" s="22"/>
      <c r="M53" s="22"/>
      <c r="N53" s="24" t="s">
        <v>8</v>
      </c>
      <c r="O53" s="25">
        <f>AVERAGE(O48:O52)</f>
        <v>-230.31</v>
      </c>
    </row>
    <row r="54" spans="1:15" x14ac:dyDescent="0.3">
      <c r="A54" s="2"/>
      <c r="B54" s="3"/>
      <c r="C54" s="3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x14ac:dyDescent="0.3">
      <c r="A55" s="2"/>
      <c r="B55" s="3"/>
      <c r="C55" s="3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x14ac:dyDescent="0.3">
      <c r="A56" s="7" t="s">
        <v>27</v>
      </c>
      <c r="B56" s="7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x14ac:dyDescent="0.3">
      <c r="A57" s="5" t="s">
        <v>6</v>
      </c>
      <c r="B57" s="5" t="s">
        <v>28</v>
      </c>
      <c r="C57" s="3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46.8" x14ac:dyDescent="0.3">
      <c r="A58" s="13" t="s">
        <v>0</v>
      </c>
      <c r="B58" s="32" t="s">
        <v>1</v>
      </c>
      <c r="C58" s="32" t="s">
        <v>29</v>
      </c>
      <c r="D58" s="15" t="s">
        <v>16</v>
      </c>
      <c r="E58" s="15" t="s">
        <v>33</v>
      </c>
      <c r="F58" s="32" t="s">
        <v>2</v>
      </c>
      <c r="G58" s="32" t="s">
        <v>30</v>
      </c>
      <c r="H58" s="15" t="s">
        <v>15</v>
      </c>
      <c r="I58" s="15" t="s">
        <v>14</v>
      </c>
      <c r="J58" s="15" t="s">
        <v>4</v>
      </c>
      <c r="K58" s="15" t="s">
        <v>13</v>
      </c>
      <c r="L58" s="15" t="s">
        <v>12</v>
      </c>
      <c r="M58" s="15" t="s">
        <v>11</v>
      </c>
      <c r="N58" s="15" t="s">
        <v>10</v>
      </c>
      <c r="O58" s="15" t="s">
        <v>9</v>
      </c>
    </row>
    <row r="59" spans="1:15" x14ac:dyDescent="0.3">
      <c r="A59" s="10">
        <v>48000</v>
      </c>
      <c r="B59">
        <v>495</v>
      </c>
      <c r="C59">
        <v>72</v>
      </c>
      <c r="D59" s="19">
        <v>1101</v>
      </c>
      <c r="E59" s="22">
        <v>1554</v>
      </c>
      <c r="F59">
        <v>47021</v>
      </c>
      <c r="G59">
        <v>46025</v>
      </c>
      <c r="H59" s="22">
        <f t="shared" ref="H28:H63" si="0">C59-B59</f>
        <v>-423</v>
      </c>
      <c r="I59" s="22">
        <f t="shared" ref="I17:I63" si="1">E59-D59</f>
        <v>453</v>
      </c>
      <c r="J59" s="22">
        <f t="shared" ref="J17:J63" si="2">G59-F59</f>
        <v>-996</v>
      </c>
      <c r="K59" s="22">
        <v>10</v>
      </c>
      <c r="L59" s="22">
        <f t="shared" ref="L17:L63" si="3">H59/K59</f>
        <v>-42.3</v>
      </c>
      <c r="M59" s="22">
        <f t="shared" ref="M21:M63" si="4">I59/K59</f>
        <v>45.3</v>
      </c>
      <c r="N59" s="22">
        <f t="shared" ref="N21:N63" si="5">J59/K59</f>
        <v>-99.6</v>
      </c>
      <c r="O59" s="22">
        <f t="shared" ref="O21:O63" si="6">3*L59+2*M59+N59</f>
        <v>-135.89999999999998</v>
      </c>
    </row>
    <row r="60" spans="1:15" x14ac:dyDescent="0.3">
      <c r="A60" s="10">
        <v>48200</v>
      </c>
      <c r="B60">
        <v>202</v>
      </c>
      <c r="C60">
        <v>54.5</v>
      </c>
      <c r="D60" s="19">
        <v>1250</v>
      </c>
      <c r="E60" s="22">
        <v>1733</v>
      </c>
      <c r="F60">
        <v>47021</v>
      </c>
      <c r="G60">
        <v>46025</v>
      </c>
      <c r="H60" s="22">
        <f t="shared" si="0"/>
        <v>-147.5</v>
      </c>
      <c r="I60" s="22">
        <f t="shared" si="1"/>
        <v>483</v>
      </c>
      <c r="J60" s="22">
        <f t="shared" si="2"/>
        <v>-996</v>
      </c>
      <c r="K60" s="22">
        <v>10</v>
      </c>
      <c r="L60" s="22">
        <f t="shared" si="3"/>
        <v>-14.75</v>
      </c>
      <c r="M60" s="22">
        <f t="shared" si="4"/>
        <v>48.3</v>
      </c>
      <c r="N60" s="22">
        <f t="shared" si="5"/>
        <v>-99.6</v>
      </c>
      <c r="O60" s="22">
        <f t="shared" si="6"/>
        <v>-47.25</v>
      </c>
    </row>
    <row r="61" spans="1:15" x14ac:dyDescent="0.3">
      <c r="A61" s="10">
        <v>48400</v>
      </c>
      <c r="B61">
        <v>71.5</v>
      </c>
      <c r="C61">
        <v>38.5</v>
      </c>
      <c r="D61" s="19">
        <v>1869</v>
      </c>
      <c r="E61" s="22">
        <v>1917</v>
      </c>
      <c r="F61">
        <v>47021</v>
      </c>
      <c r="G61">
        <v>46025</v>
      </c>
      <c r="H61" s="22">
        <f t="shared" si="0"/>
        <v>-33</v>
      </c>
      <c r="I61" s="22">
        <f t="shared" si="1"/>
        <v>48</v>
      </c>
      <c r="J61" s="22">
        <f t="shared" si="2"/>
        <v>-996</v>
      </c>
      <c r="K61" s="22">
        <v>10</v>
      </c>
      <c r="L61" s="22">
        <f t="shared" si="3"/>
        <v>-3.3</v>
      </c>
      <c r="M61" s="22">
        <f t="shared" si="4"/>
        <v>4.8</v>
      </c>
      <c r="N61" s="22">
        <f t="shared" si="5"/>
        <v>-99.6</v>
      </c>
      <c r="O61" s="22">
        <f t="shared" si="6"/>
        <v>-99.899999999999991</v>
      </c>
    </row>
    <row r="62" spans="1:15" x14ac:dyDescent="0.3">
      <c r="A62" s="10">
        <v>47800</v>
      </c>
      <c r="B62">
        <v>569</v>
      </c>
      <c r="C62">
        <v>102</v>
      </c>
      <c r="D62" s="19">
        <v>1080.5</v>
      </c>
      <c r="E62" s="22">
        <v>1381</v>
      </c>
      <c r="F62">
        <v>47021</v>
      </c>
      <c r="G62">
        <v>46025</v>
      </c>
      <c r="H62" s="22">
        <f t="shared" si="0"/>
        <v>-467</v>
      </c>
      <c r="I62" s="22">
        <f t="shared" si="1"/>
        <v>300.5</v>
      </c>
      <c r="J62" s="22">
        <f t="shared" si="2"/>
        <v>-996</v>
      </c>
      <c r="K62" s="22">
        <v>10</v>
      </c>
      <c r="L62" s="22">
        <f t="shared" si="3"/>
        <v>-46.7</v>
      </c>
      <c r="M62" s="22">
        <f t="shared" si="4"/>
        <v>30.05</v>
      </c>
      <c r="N62" s="22">
        <f t="shared" si="5"/>
        <v>-99.6</v>
      </c>
      <c r="O62" s="22">
        <f t="shared" si="6"/>
        <v>-179.60000000000002</v>
      </c>
    </row>
    <row r="63" spans="1:15" x14ac:dyDescent="0.3">
      <c r="A63" s="10">
        <v>47600</v>
      </c>
      <c r="B63">
        <v>650.5</v>
      </c>
      <c r="C63">
        <v>136</v>
      </c>
      <c r="D63" s="19">
        <v>963</v>
      </c>
      <c r="E63" s="22">
        <v>1215.5</v>
      </c>
      <c r="F63">
        <v>47021</v>
      </c>
      <c r="G63">
        <v>46025</v>
      </c>
      <c r="H63" s="22">
        <f t="shared" si="0"/>
        <v>-514.5</v>
      </c>
      <c r="I63" s="22">
        <f t="shared" si="1"/>
        <v>252.5</v>
      </c>
      <c r="J63" s="22">
        <f t="shared" si="2"/>
        <v>-996</v>
      </c>
      <c r="K63" s="22">
        <v>10</v>
      </c>
      <c r="L63" s="22">
        <f t="shared" si="3"/>
        <v>-51.45</v>
      </c>
      <c r="M63" s="22">
        <f t="shared" si="4"/>
        <v>25.25</v>
      </c>
      <c r="N63" s="22">
        <f t="shared" si="5"/>
        <v>-99.6</v>
      </c>
      <c r="O63" s="22">
        <f t="shared" si="6"/>
        <v>-203.45000000000002</v>
      </c>
    </row>
    <row r="64" spans="1:15" x14ac:dyDescent="0.3">
      <c r="D64" s="22"/>
      <c r="E64" s="22"/>
      <c r="F64" s="22"/>
      <c r="G64" s="22"/>
      <c r="H64" s="22"/>
      <c r="I64" s="22"/>
      <c r="L64" s="22"/>
      <c r="M64" s="22"/>
      <c r="N64" s="24" t="s">
        <v>8</v>
      </c>
      <c r="O64" s="25">
        <f>AVERAGE(O59:O63)</f>
        <v>-133.22</v>
      </c>
    </row>
    <row r="65" spans="1:19" x14ac:dyDescent="0.3">
      <c r="D65" s="22"/>
      <c r="E65" s="22"/>
      <c r="F65" s="22"/>
      <c r="G65" s="22"/>
      <c r="H65" s="22"/>
      <c r="I65" s="22"/>
    </row>
    <row r="66" spans="1:19" x14ac:dyDescent="0.3">
      <c r="A66" s="16"/>
      <c r="B66" s="20"/>
      <c r="C66" s="16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x14ac:dyDescent="0.3">
      <c r="A67" s="16"/>
      <c r="B67" s="16"/>
      <c r="C67" s="16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x14ac:dyDescent="0.3">
      <c r="A68" s="12"/>
      <c r="B68" s="12"/>
      <c r="C68" s="12"/>
      <c r="D68" s="16"/>
      <c r="E68" s="16"/>
      <c r="F68" s="16"/>
      <c r="G68" s="16"/>
      <c r="H68" s="16"/>
      <c r="I68" s="16"/>
      <c r="J68" s="20"/>
      <c r="K68" s="20"/>
      <c r="L68" s="20"/>
      <c r="M68" s="20"/>
      <c r="N68" s="20"/>
      <c r="O68" s="20"/>
      <c r="P68" s="22"/>
      <c r="Q68" s="22"/>
      <c r="R68" s="22"/>
      <c r="S68" s="22"/>
    </row>
    <row r="69" spans="1:19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0"/>
      <c r="K69" s="20"/>
      <c r="L69" s="20"/>
      <c r="M69" s="20"/>
      <c r="N69" s="20"/>
      <c r="O69" s="20"/>
      <c r="P69" s="22"/>
      <c r="Q69" s="22"/>
      <c r="R69" s="22"/>
      <c r="S69" s="22"/>
    </row>
    <row r="70" spans="1:19" x14ac:dyDescent="0.3">
      <c r="A70" s="22"/>
      <c r="B70" s="22"/>
      <c r="C70" s="22"/>
      <c r="D70" s="22"/>
      <c r="E70" s="22"/>
      <c r="F70" s="22"/>
      <c r="G70" s="22"/>
      <c r="H70" s="22"/>
      <c r="I70" s="22"/>
      <c r="J70" s="16"/>
      <c r="K70" s="16"/>
      <c r="L70" s="16"/>
      <c r="M70" s="16"/>
      <c r="N70" s="16"/>
      <c r="O70" s="16"/>
      <c r="P70" s="22"/>
      <c r="Q70" s="22"/>
      <c r="R70" s="22"/>
      <c r="S70" s="22"/>
    </row>
    <row r="71" spans="1:19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x14ac:dyDescent="0.3">
      <c r="A75" s="22"/>
      <c r="B75" s="22"/>
      <c r="C75" s="22"/>
      <c r="D75" s="22"/>
      <c r="E75" s="22"/>
      <c r="F75" s="22"/>
      <c r="G75" s="22"/>
      <c r="H75" s="22"/>
      <c r="I75" s="22"/>
      <c r="J75" s="16"/>
      <c r="K75" s="16"/>
      <c r="L75" s="16"/>
      <c r="M75" s="16"/>
      <c r="N75" s="16"/>
      <c r="O75" s="16"/>
      <c r="P75" s="22"/>
      <c r="Q75" s="22"/>
      <c r="R75" s="22"/>
      <c r="S75" s="22"/>
    </row>
    <row r="76" spans="1:19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x14ac:dyDescent="0.3">
      <c r="A83" s="16"/>
      <c r="B83" s="20"/>
      <c r="C83" s="1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16"/>
      <c r="O83" s="22"/>
      <c r="P83" s="22"/>
      <c r="Q83" s="22"/>
      <c r="R83" s="22"/>
      <c r="S83" s="22"/>
    </row>
    <row r="84" spans="1:19" x14ac:dyDescent="0.3">
      <c r="A84" s="16"/>
      <c r="B84" s="16"/>
      <c r="C84" s="16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3">
      <c r="A85" s="12"/>
      <c r="B85" s="12"/>
      <c r="C85" s="12"/>
      <c r="D85" s="16"/>
      <c r="E85" s="16"/>
      <c r="F85" s="16"/>
      <c r="G85" s="16"/>
      <c r="H85" s="16"/>
      <c r="I85" s="16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x14ac:dyDescent="0.3">
      <c r="A92" s="22"/>
      <c r="B92" s="22"/>
      <c r="C92" s="22"/>
      <c r="D92" s="22"/>
      <c r="E92" s="22"/>
      <c r="F92" s="22"/>
      <c r="G92" s="22"/>
      <c r="H92" s="22"/>
      <c r="I92" s="22"/>
      <c r="J92" s="16"/>
      <c r="K92" s="16"/>
      <c r="L92" s="16"/>
      <c r="M92" s="16"/>
      <c r="N92" s="16"/>
      <c r="O92" s="16"/>
      <c r="P92" s="22"/>
      <c r="Q92" s="22"/>
      <c r="R92" s="22"/>
      <c r="S92" s="22"/>
    </row>
    <row r="93" spans="1:19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</sheetData>
  <sortState xmlns:xlrd2="http://schemas.microsoft.com/office/spreadsheetml/2017/richdata2" ref="A48:O52">
    <sortCondition ref="A48:A52"/>
  </sortState>
  <mergeCells count="1"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</vt:lpstr>
      <vt:lpstr>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2020-05-03T17:52:03Z</dcterms:created>
  <dcterms:modified xsi:type="dcterms:W3CDTF">2021-11-30T17:29:28Z</dcterms:modified>
</cp:coreProperties>
</file>