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nmay Bande\Downloads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3" i="1" l="1"/>
  <c r="B85" i="1" l="1"/>
  <c r="F85" i="1" s="1"/>
  <c r="G85" i="1" s="1"/>
  <c r="B103" i="1"/>
  <c r="F103" i="1" s="1"/>
  <c r="G103" i="1" s="1"/>
  <c r="B108" i="1" l="1"/>
  <c r="B86" i="1" s="1"/>
  <c r="B32" i="1"/>
  <c r="N85" i="1"/>
  <c r="O85" i="1" s="1"/>
  <c r="R85" i="1"/>
  <c r="J85" i="1"/>
  <c r="K85" i="1" s="1"/>
  <c r="S85" i="1"/>
  <c r="B84" i="1" l="1"/>
  <c r="J84" i="1" s="1"/>
  <c r="K84" i="1" s="1"/>
  <c r="B33" i="1"/>
  <c r="F86" i="1"/>
  <c r="G86" i="1" s="1"/>
  <c r="J86" i="1"/>
  <c r="K86" i="1" s="1"/>
  <c r="B87" i="1"/>
  <c r="R86" i="1"/>
  <c r="S86" i="1" s="1"/>
  <c r="N86" i="1"/>
  <c r="O86" i="1" s="1"/>
  <c r="B83" i="1"/>
  <c r="R84" i="1" l="1"/>
  <c r="S84" i="1" s="1"/>
  <c r="F84" i="1"/>
  <c r="G84" i="1" s="1"/>
  <c r="B31" i="1"/>
  <c r="N84" i="1"/>
  <c r="O84" i="1" s="1"/>
  <c r="B30" i="1"/>
  <c r="F83" i="1"/>
  <c r="G83" i="1" s="1"/>
  <c r="B34" i="1"/>
  <c r="F87" i="1"/>
  <c r="G87" i="1" s="1"/>
  <c r="B82" i="1"/>
  <c r="R83" i="1"/>
  <c r="S83" i="1" s="1"/>
  <c r="N83" i="1"/>
  <c r="O83" i="1" s="1"/>
  <c r="J83" i="1"/>
  <c r="K83" i="1" s="1"/>
  <c r="B88" i="1"/>
  <c r="R87" i="1"/>
  <c r="S87" i="1" s="1"/>
  <c r="N87" i="1"/>
  <c r="O87" i="1" s="1"/>
  <c r="J87" i="1"/>
  <c r="K87" i="1" s="1"/>
  <c r="B35" i="1" l="1"/>
  <c r="F88" i="1"/>
  <c r="G88" i="1" s="1"/>
  <c r="B29" i="1"/>
  <c r="F82" i="1"/>
  <c r="G82" i="1" s="1"/>
  <c r="B89" i="1"/>
  <c r="R88" i="1"/>
  <c r="S88" i="1" s="1"/>
  <c r="N88" i="1"/>
  <c r="O88" i="1" s="1"/>
  <c r="J88" i="1"/>
  <c r="K88" i="1" s="1"/>
  <c r="B81" i="1"/>
  <c r="J82" i="1"/>
  <c r="K82" i="1" s="1"/>
  <c r="R82" i="1"/>
  <c r="S82" i="1" s="1"/>
  <c r="N82" i="1"/>
  <c r="O82" i="1" s="1"/>
  <c r="C82" i="1"/>
  <c r="U82" i="1"/>
  <c r="B28" i="1" l="1"/>
  <c r="F81" i="1"/>
  <c r="G81" i="1" s="1"/>
  <c r="B36" i="1"/>
  <c r="F89" i="1"/>
  <c r="G89" i="1" s="1"/>
  <c r="B80" i="1"/>
  <c r="J81" i="1"/>
  <c r="K81" i="1" s="1"/>
  <c r="R81" i="1"/>
  <c r="S81" i="1" s="1"/>
  <c r="N81" i="1"/>
  <c r="O81" i="1" s="1"/>
  <c r="C81" i="1"/>
  <c r="U81" i="1"/>
  <c r="B90" i="1"/>
  <c r="J89" i="1"/>
  <c r="K89" i="1" s="1"/>
  <c r="R89" i="1"/>
  <c r="S89" i="1" s="1"/>
  <c r="N89" i="1"/>
  <c r="O89" i="1" s="1"/>
  <c r="C83" i="1"/>
  <c r="U83" i="1"/>
  <c r="V82" i="1"/>
  <c r="D29" i="1"/>
  <c r="B37" i="1" l="1"/>
  <c r="F90" i="1"/>
  <c r="G90" i="1" s="1"/>
  <c r="B27" i="1"/>
  <c r="F80" i="1"/>
  <c r="G80" i="1" s="1"/>
  <c r="B91" i="1"/>
  <c r="J90" i="1"/>
  <c r="K90" i="1" s="1"/>
  <c r="R90" i="1"/>
  <c r="S90" i="1" s="1"/>
  <c r="N90" i="1"/>
  <c r="O90" i="1" s="1"/>
  <c r="V81" i="1"/>
  <c r="B79" i="1"/>
  <c r="R80" i="1"/>
  <c r="S80" i="1" s="1"/>
  <c r="N80" i="1"/>
  <c r="O80" i="1" s="1"/>
  <c r="J80" i="1"/>
  <c r="K80" i="1" s="1"/>
  <c r="C80" i="1"/>
  <c r="U80" i="1"/>
  <c r="C84" i="1"/>
  <c r="V83" i="1"/>
  <c r="D30" i="1"/>
  <c r="U84" i="1"/>
  <c r="B26" i="1" l="1"/>
  <c r="F79" i="1"/>
  <c r="G79" i="1" s="1"/>
  <c r="B38" i="1"/>
  <c r="F91" i="1"/>
  <c r="G91" i="1" s="1"/>
  <c r="B92" i="1"/>
  <c r="R91" i="1"/>
  <c r="S91" i="1" s="1"/>
  <c r="N91" i="1"/>
  <c r="O91" i="1" s="1"/>
  <c r="J91" i="1"/>
  <c r="K91" i="1" s="1"/>
  <c r="R79" i="1"/>
  <c r="S79" i="1" s="1"/>
  <c r="N79" i="1"/>
  <c r="O79" i="1" s="1"/>
  <c r="J79" i="1"/>
  <c r="K79" i="1" s="1"/>
  <c r="C79" i="1"/>
  <c r="U79" i="1"/>
  <c r="B78" i="1"/>
  <c r="D28" i="1"/>
  <c r="C85" i="1"/>
  <c r="U85" i="1"/>
  <c r="D31" i="1"/>
  <c r="V84" i="1"/>
  <c r="B25" i="1" l="1"/>
  <c r="F78" i="1"/>
  <c r="G78" i="1" s="1"/>
  <c r="B39" i="1"/>
  <c r="F92" i="1"/>
  <c r="G92" i="1" s="1"/>
  <c r="D26" i="1"/>
  <c r="V80" i="1"/>
  <c r="B77" i="1"/>
  <c r="F77" i="1" s="1"/>
  <c r="G77" i="1" s="1"/>
  <c r="J78" i="1"/>
  <c r="K78" i="1" s="1"/>
  <c r="R78" i="1"/>
  <c r="S78" i="1" s="1"/>
  <c r="N78" i="1"/>
  <c r="O78" i="1" s="1"/>
  <c r="C78" i="1"/>
  <c r="U78" i="1"/>
  <c r="B93" i="1"/>
  <c r="F93" i="1" s="1"/>
  <c r="G93" i="1" s="1"/>
  <c r="R92" i="1"/>
  <c r="S92" i="1" s="1"/>
  <c r="N92" i="1"/>
  <c r="O92" i="1" s="1"/>
  <c r="J92" i="1"/>
  <c r="K92" i="1" s="1"/>
  <c r="D27" i="1"/>
  <c r="C86" i="1"/>
  <c r="U86" i="1"/>
  <c r="V85" i="1"/>
  <c r="D32" i="1"/>
  <c r="B94" i="1" l="1"/>
  <c r="J94" i="1" s="1"/>
  <c r="K94" i="1" s="1"/>
  <c r="B40" i="1"/>
  <c r="B76" i="1"/>
  <c r="C76" i="1" s="1"/>
  <c r="B24" i="1"/>
  <c r="R76" i="1"/>
  <c r="S76" i="1" s="1"/>
  <c r="B75" i="1"/>
  <c r="U76" i="1"/>
  <c r="J76" i="1"/>
  <c r="K76" i="1" s="1"/>
  <c r="V78" i="1"/>
  <c r="J93" i="1"/>
  <c r="K93" i="1" s="1"/>
  <c r="R93" i="1"/>
  <c r="S93" i="1" s="1"/>
  <c r="N93" i="1"/>
  <c r="O93" i="1" s="1"/>
  <c r="N77" i="1"/>
  <c r="O77" i="1" s="1"/>
  <c r="R77" i="1"/>
  <c r="S77" i="1" s="1"/>
  <c r="J77" i="1"/>
  <c r="K77" i="1" s="1"/>
  <c r="C77" i="1"/>
  <c r="U77" i="1"/>
  <c r="V79" i="1"/>
  <c r="C87" i="1"/>
  <c r="U87" i="1"/>
  <c r="N76" i="1" l="1"/>
  <c r="O76" i="1" s="1"/>
  <c r="C94" i="1"/>
  <c r="B95" i="1"/>
  <c r="F95" i="1" s="1"/>
  <c r="G95" i="1" s="1"/>
  <c r="N94" i="1"/>
  <c r="O94" i="1" s="1"/>
  <c r="R94" i="1"/>
  <c r="S94" i="1" s="1"/>
  <c r="U94" i="1"/>
  <c r="B41" i="1"/>
  <c r="F94" i="1"/>
  <c r="G94" i="1" s="1"/>
  <c r="V94" i="1" s="1"/>
  <c r="B22" i="1"/>
  <c r="F75" i="1"/>
  <c r="G75" i="1" s="1"/>
  <c r="B42" i="1"/>
  <c r="B23" i="1"/>
  <c r="F76" i="1"/>
  <c r="G76" i="1" s="1"/>
  <c r="V76" i="1" s="1"/>
  <c r="D25" i="1"/>
  <c r="U95" i="1"/>
  <c r="R75" i="1"/>
  <c r="S75" i="1" s="1"/>
  <c r="C75" i="1"/>
  <c r="B74" i="1"/>
  <c r="N75" i="1"/>
  <c r="O75" i="1" s="1"/>
  <c r="U75" i="1"/>
  <c r="J75" i="1"/>
  <c r="K75" i="1" s="1"/>
  <c r="C95" i="1"/>
  <c r="V77" i="1"/>
  <c r="V86" i="1"/>
  <c r="D33" i="1"/>
  <c r="C88" i="1"/>
  <c r="U88" i="1"/>
  <c r="J95" i="1" l="1"/>
  <c r="K95" i="1" s="1"/>
  <c r="B96" i="1"/>
  <c r="B97" i="1" s="1"/>
  <c r="N95" i="1"/>
  <c r="O95" i="1" s="1"/>
  <c r="R95" i="1"/>
  <c r="S95" i="1" s="1"/>
  <c r="D23" i="1"/>
  <c r="D41" i="1"/>
  <c r="B21" i="1"/>
  <c r="F74" i="1"/>
  <c r="G74" i="1" s="1"/>
  <c r="D22" i="1"/>
  <c r="C96" i="1"/>
  <c r="R74" i="1"/>
  <c r="S74" i="1" s="1"/>
  <c r="C74" i="1"/>
  <c r="B73" i="1"/>
  <c r="U74" i="1"/>
  <c r="J74" i="1"/>
  <c r="K74" i="1" s="1"/>
  <c r="N74" i="1"/>
  <c r="O74" i="1" s="1"/>
  <c r="D34" i="1"/>
  <c r="D24" i="1"/>
  <c r="V87" i="1"/>
  <c r="C89" i="1"/>
  <c r="U89" i="1"/>
  <c r="D35" i="1"/>
  <c r="V88" i="1"/>
  <c r="V95" i="1" l="1"/>
  <c r="D42" i="1"/>
  <c r="B43" i="1"/>
  <c r="U96" i="1"/>
  <c r="J96" i="1"/>
  <c r="K96" i="1" s="1"/>
  <c r="R96" i="1"/>
  <c r="S96" i="1" s="1"/>
  <c r="F96" i="1"/>
  <c r="G96" i="1" s="1"/>
  <c r="N96" i="1"/>
  <c r="O96" i="1" s="1"/>
  <c r="B20" i="1"/>
  <c r="F73" i="1"/>
  <c r="G73" i="1" s="1"/>
  <c r="B44" i="1"/>
  <c r="F97" i="1"/>
  <c r="G97" i="1" s="1"/>
  <c r="D21" i="1"/>
  <c r="V75" i="1"/>
  <c r="B72" i="1"/>
  <c r="R97" i="1"/>
  <c r="S97" i="1" s="1"/>
  <c r="J97" i="1"/>
  <c r="K97" i="1" s="1"/>
  <c r="N97" i="1"/>
  <c r="O97" i="1" s="1"/>
  <c r="U97" i="1"/>
  <c r="R73" i="1"/>
  <c r="S73" i="1" s="1"/>
  <c r="C73" i="1"/>
  <c r="N73" i="1"/>
  <c r="O73" i="1" s="1"/>
  <c r="J73" i="1"/>
  <c r="K73" i="1" s="1"/>
  <c r="U73" i="1"/>
  <c r="B98" i="1"/>
  <c r="C97" i="1"/>
  <c r="C90" i="1"/>
  <c r="U90" i="1"/>
  <c r="D36" i="1"/>
  <c r="V89" i="1"/>
  <c r="D43" i="1" l="1"/>
  <c r="B45" i="1"/>
  <c r="F98" i="1"/>
  <c r="G98" i="1" s="1"/>
  <c r="B19" i="1"/>
  <c r="F72" i="1"/>
  <c r="G72" i="1" s="1"/>
  <c r="V96" i="1"/>
  <c r="D20" i="1"/>
  <c r="V74" i="1"/>
  <c r="U72" i="1"/>
  <c r="B71" i="1"/>
  <c r="J72" i="1"/>
  <c r="K72" i="1" s="1"/>
  <c r="C72" i="1"/>
  <c r="N72" i="1"/>
  <c r="O72" i="1" s="1"/>
  <c r="R72" i="1"/>
  <c r="S72" i="1" s="1"/>
  <c r="R98" i="1"/>
  <c r="S98" i="1" s="1"/>
  <c r="J98" i="1"/>
  <c r="K98" i="1" s="1"/>
  <c r="N98" i="1"/>
  <c r="O98" i="1" s="1"/>
  <c r="U98" i="1"/>
  <c r="D44" i="1"/>
  <c r="V97" i="1"/>
  <c r="B99" i="1"/>
  <c r="C98" i="1"/>
  <c r="D37" i="1"/>
  <c r="C91" i="1"/>
  <c r="U91" i="1"/>
  <c r="B46" i="1" l="1"/>
  <c r="F99" i="1"/>
  <c r="G99" i="1" s="1"/>
  <c r="B18" i="1"/>
  <c r="F71" i="1"/>
  <c r="G71" i="1" s="1"/>
  <c r="D19" i="1"/>
  <c r="V73" i="1"/>
  <c r="C71" i="1"/>
  <c r="B70" i="1"/>
  <c r="N70" i="1" s="1"/>
  <c r="O70" i="1" s="1"/>
  <c r="J71" i="1"/>
  <c r="K71" i="1" s="1"/>
  <c r="N71" i="1"/>
  <c r="O71" i="1" s="1"/>
  <c r="U71" i="1"/>
  <c r="R71" i="1"/>
  <c r="S71" i="1" s="1"/>
  <c r="R99" i="1"/>
  <c r="S99" i="1" s="1"/>
  <c r="J99" i="1"/>
  <c r="K99" i="1" s="1"/>
  <c r="N99" i="1"/>
  <c r="O99" i="1" s="1"/>
  <c r="U99" i="1"/>
  <c r="V98" i="1"/>
  <c r="D45" i="1"/>
  <c r="B100" i="1"/>
  <c r="C99" i="1"/>
  <c r="V90" i="1"/>
  <c r="C92" i="1"/>
  <c r="U92" i="1"/>
  <c r="U70" i="1" l="1"/>
  <c r="B47" i="1"/>
  <c r="F100" i="1"/>
  <c r="G100" i="1" s="1"/>
  <c r="B17" i="1"/>
  <c r="F70" i="1"/>
  <c r="G70" i="1" s="1"/>
  <c r="V71" i="1"/>
  <c r="V72" i="1"/>
  <c r="J70" i="1"/>
  <c r="K70" i="1" s="1"/>
  <c r="B69" i="1"/>
  <c r="C70" i="1"/>
  <c r="R70" i="1"/>
  <c r="S70" i="1" s="1"/>
  <c r="R100" i="1"/>
  <c r="S100" i="1" s="1"/>
  <c r="J100" i="1"/>
  <c r="K100" i="1" s="1"/>
  <c r="N100" i="1"/>
  <c r="O100" i="1" s="1"/>
  <c r="U100" i="1"/>
  <c r="D46" i="1"/>
  <c r="V99" i="1"/>
  <c r="C100" i="1"/>
  <c r="B101" i="1"/>
  <c r="D38" i="1"/>
  <c r="V91" i="1"/>
  <c r="C93" i="1"/>
  <c r="U93" i="1"/>
  <c r="B48" i="1" l="1"/>
  <c r="F101" i="1"/>
  <c r="G101" i="1" s="1"/>
  <c r="B16" i="1"/>
  <c r="F69" i="1"/>
  <c r="G69" i="1" s="1"/>
  <c r="D47" i="1"/>
  <c r="D17" i="1"/>
  <c r="D18" i="1"/>
  <c r="B68" i="1"/>
  <c r="R68" i="1" s="1"/>
  <c r="S68" i="1" s="1"/>
  <c r="U69" i="1"/>
  <c r="C69" i="1"/>
  <c r="J69" i="1"/>
  <c r="K69" i="1" s="1"/>
  <c r="N69" i="1"/>
  <c r="O69" i="1" s="1"/>
  <c r="R69" i="1"/>
  <c r="S69" i="1" s="1"/>
  <c r="R101" i="1"/>
  <c r="S101" i="1" s="1"/>
  <c r="J101" i="1"/>
  <c r="K101" i="1" s="1"/>
  <c r="N101" i="1"/>
  <c r="O101" i="1" s="1"/>
  <c r="U101" i="1"/>
  <c r="V100" i="1"/>
  <c r="B102" i="1"/>
  <c r="C101" i="1"/>
  <c r="V92" i="1"/>
  <c r="D39" i="1"/>
  <c r="B49" i="1" l="1"/>
  <c r="F102" i="1"/>
  <c r="G102" i="1" s="1"/>
  <c r="B15" i="1"/>
  <c r="F68" i="1"/>
  <c r="G68" i="1" s="1"/>
  <c r="B67" i="1"/>
  <c r="C67" i="1" s="1"/>
  <c r="J68" i="1"/>
  <c r="K68" i="1" s="1"/>
  <c r="V69" i="1"/>
  <c r="V70" i="1"/>
  <c r="N68" i="1"/>
  <c r="O68" i="1" s="1"/>
  <c r="C68" i="1"/>
  <c r="U68" i="1"/>
  <c r="R102" i="1"/>
  <c r="S102" i="1" s="1"/>
  <c r="J102" i="1"/>
  <c r="K102" i="1" s="1"/>
  <c r="N102" i="1"/>
  <c r="O102" i="1" s="1"/>
  <c r="C102" i="1"/>
  <c r="U102" i="1"/>
  <c r="D48" i="1"/>
  <c r="V101" i="1"/>
  <c r="D40" i="1"/>
  <c r="V93" i="1"/>
  <c r="U67" i="1" l="1"/>
  <c r="N67" i="1"/>
  <c r="O67" i="1" s="1"/>
  <c r="J67" i="1"/>
  <c r="K67" i="1" s="1"/>
  <c r="R67" i="1"/>
  <c r="S67" i="1" s="1"/>
  <c r="B14" i="1"/>
  <c r="F67" i="1"/>
  <c r="G67" i="1" s="1"/>
  <c r="D15" i="1"/>
  <c r="D16" i="1"/>
  <c r="D49" i="1"/>
  <c r="R103" i="1"/>
  <c r="S103" i="1" s="1"/>
  <c r="N103" i="1"/>
  <c r="O103" i="1" s="1"/>
  <c r="U103" i="1"/>
  <c r="C103" i="1"/>
  <c r="J103" i="1"/>
  <c r="K103" i="1" s="1"/>
  <c r="V102" i="1"/>
  <c r="V67" i="1" l="1"/>
  <c r="D14" i="1"/>
  <c r="O53" i="1" s="1"/>
  <c r="V68" i="1"/>
  <c r="V103" i="1"/>
  <c r="L48" i="1" s="1"/>
  <c r="J53" i="1" l="1"/>
</calcChain>
</file>

<file path=xl/comments1.xml><?xml version="1.0" encoding="utf-8"?>
<comments xmlns="http://schemas.openxmlformats.org/spreadsheetml/2006/main">
  <authors>
    <author>hp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A POSITIVE AMOUNT REPRESENTS INFLOW WHILE NEGATIVE AMOUNT REPRESENTS OUTFLOW</t>
        </r>
      </text>
    </comment>
  </commentList>
</comments>
</file>

<file path=xl/sharedStrings.xml><?xml version="1.0" encoding="utf-8"?>
<sst xmlns="http://schemas.openxmlformats.org/spreadsheetml/2006/main" count="59" uniqueCount="23">
  <si>
    <t>STRIKE PRICE</t>
  </si>
  <si>
    <t>PREMIUM</t>
  </si>
  <si>
    <t>QUANTITY</t>
  </si>
  <si>
    <t>OPTION TYPE</t>
  </si>
  <si>
    <t>FUTURES PRICE</t>
  </si>
  <si>
    <t>P/L</t>
  </si>
  <si>
    <t>SPOT PRICE</t>
  </si>
  <si>
    <t>PROFIT/LOSS</t>
  </si>
  <si>
    <t xml:space="preserve"> </t>
  </si>
  <si>
    <t>EXPIRY PRICE</t>
  </si>
  <si>
    <t>ENTER EXPIRY PRICE</t>
  </si>
  <si>
    <t>LEG 1</t>
  </si>
  <si>
    <t>LEG 2</t>
  </si>
  <si>
    <t>LEG 3</t>
  </si>
  <si>
    <t>LEG 4</t>
  </si>
  <si>
    <t>LEG 5</t>
  </si>
  <si>
    <t>FUTURES</t>
  </si>
  <si>
    <t>CALL</t>
  </si>
  <si>
    <t xml:space="preserve">P/L </t>
  </si>
  <si>
    <t>COMBINED</t>
  </si>
  <si>
    <t xml:space="preserve">MAX. PROFIT POTENTIAL </t>
  </si>
  <si>
    <t>MAX. LOSS POSSIBLE</t>
  </si>
  <si>
    <t>NET PREMIUM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</si>
</sst>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0" applyNumberFormat="1" applyBorder="1"/>
    <xf numFmtId="2" fontId="0" fillId="0" borderId="0" xfId="0" applyNumberFormat="1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0" xfId="0" applyBorder="1"/>
    <xf numFmtId="0" fontId="0" fillId="0" borderId="14" xfId="0" applyBorder="1"/>
    <xf numFmtId="0" fontId="0" fillId="0" borderId="4" xfId="0" applyBorder="1"/>
    <xf numFmtId="1" fontId="0" fillId="0" borderId="15" xfId="0" applyNumberFormat="1" applyBorder="1"/>
    <xf numFmtId="1" fontId="0" fillId="2" borderId="16" xfId="0" applyNumberFormat="1" applyFont="1" applyFill="1" applyBorder="1"/>
    <xf numFmtId="1" fontId="0" fillId="0" borderId="16" xfId="0" applyNumberFormat="1" applyBorder="1"/>
    <xf numFmtId="1" fontId="0" fillId="2" borderId="17" xfId="0" applyNumberFormat="1" applyFill="1" applyBorder="1"/>
    <xf numFmtId="0" fontId="3" fillId="0" borderId="5" xfId="0" applyFon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5" fillId="0" borderId="0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8364715280179"/>
          <c:y val="0.12750778513667041"/>
          <c:w val="0.70376659439309264"/>
          <c:h val="0.83884820779007685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43134</c:v>
                </c:pt>
                <c:pt idx="1">
                  <c:v>43371</c:v>
                </c:pt>
                <c:pt idx="2">
                  <c:v>43608</c:v>
                </c:pt>
                <c:pt idx="3">
                  <c:v>43845</c:v>
                </c:pt>
                <c:pt idx="4">
                  <c:v>44082</c:v>
                </c:pt>
                <c:pt idx="5">
                  <c:v>44319</c:v>
                </c:pt>
                <c:pt idx="6">
                  <c:v>44556</c:v>
                </c:pt>
                <c:pt idx="7">
                  <c:v>44793</c:v>
                </c:pt>
                <c:pt idx="8">
                  <c:v>45030</c:v>
                </c:pt>
                <c:pt idx="9">
                  <c:v>45267</c:v>
                </c:pt>
                <c:pt idx="10">
                  <c:v>45504</c:v>
                </c:pt>
                <c:pt idx="11">
                  <c:v>45741</c:v>
                </c:pt>
                <c:pt idx="12">
                  <c:v>45978</c:v>
                </c:pt>
                <c:pt idx="13">
                  <c:v>46215</c:v>
                </c:pt>
                <c:pt idx="14">
                  <c:v>46452</c:v>
                </c:pt>
                <c:pt idx="15">
                  <c:v>46689</c:v>
                </c:pt>
                <c:pt idx="16">
                  <c:v>46926</c:v>
                </c:pt>
                <c:pt idx="17">
                  <c:v>47163</c:v>
                </c:pt>
                <c:pt idx="18">
                  <c:v>47400</c:v>
                </c:pt>
                <c:pt idx="19">
                  <c:v>47637</c:v>
                </c:pt>
                <c:pt idx="20">
                  <c:v>47874</c:v>
                </c:pt>
                <c:pt idx="21">
                  <c:v>48111</c:v>
                </c:pt>
                <c:pt idx="22">
                  <c:v>48348</c:v>
                </c:pt>
                <c:pt idx="23">
                  <c:v>48585</c:v>
                </c:pt>
                <c:pt idx="24">
                  <c:v>48822</c:v>
                </c:pt>
                <c:pt idx="25">
                  <c:v>49059</c:v>
                </c:pt>
                <c:pt idx="26">
                  <c:v>49296</c:v>
                </c:pt>
                <c:pt idx="27">
                  <c:v>49533</c:v>
                </c:pt>
                <c:pt idx="28">
                  <c:v>49770</c:v>
                </c:pt>
                <c:pt idx="29">
                  <c:v>50007</c:v>
                </c:pt>
                <c:pt idx="30">
                  <c:v>50244</c:v>
                </c:pt>
                <c:pt idx="31">
                  <c:v>50481</c:v>
                </c:pt>
                <c:pt idx="32">
                  <c:v>50718</c:v>
                </c:pt>
                <c:pt idx="33">
                  <c:v>50955</c:v>
                </c:pt>
                <c:pt idx="34">
                  <c:v>51192</c:v>
                </c:pt>
                <c:pt idx="35">
                  <c:v>51429</c:v>
                </c:pt>
              </c:numCache>
            </c:numRef>
          </c:cat>
          <c:val>
            <c:numRef>
              <c:f>Sheet1!$V$67:$V$102</c:f>
              <c:numCache>
                <c:formatCode>0.00</c:formatCode>
                <c:ptCount val="36"/>
                <c:pt idx="0">
                  <c:v>-27</c:v>
                </c:pt>
                <c:pt idx="1">
                  <c:v>-27</c:v>
                </c:pt>
                <c:pt idx="2">
                  <c:v>-27</c:v>
                </c:pt>
                <c:pt idx="3">
                  <c:v>-27</c:v>
                </c:pt>
                <c:pt idx="4">
                  <c:v>-27</c:v>
                </c:pt>
                <c:pt idx="5">
                  <c:v>-27</c:v>
                </c:pt>
                <c:pt idx="6">
                  <c:v>-27</c:v>
                </c:pt>
                <c:pt idx="7">
                  <c:v>-27</c:v>
                </c:pt>
                <c:pt idx="8">
                  <c:v>-27</c:v>
                </c:pt>
                <c:pt idx="9">
                  <c:v>-27</c:v>
                </c:pt>
                <c:pt idx="10">
                  <c:v>-27</c:v>
                </c:pt>
                <c:pt idx="11">
                  <c:v>-27</c:v>
                </c:pt>
                <c:pt idx="12">
                  <c:v>-27</c:v>
                </c:pt>
                <c:pt idx="13">
                  <c:v>-27</c:v>
                </c:pt>
                <c:pt idx="14">
                  <c:v>-27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-27</c:v>
                </c:pt>
                <c:pt idx="19">
                  <c:v>210</c:v>
                </c:pt>
                <c:pt idx="20">
                  <c:v>299</c:v>
                </c:pt>
                <c:pt idx="21">
                  <c:v>62</c:v>
                </c:pt>
                <c:pt idx="22">
                  <c:v>-27</c:v>
                </c:pt>
                <c:pt idx="23">
                  <c:v>-27</c:v>
                </c:pt>
                <c:pt idx="24">
                  <c:v>-27</c:v>
                </c:pt>
                <c:pt idx="25">
                  <c:v>-27</c:v>
                </c:pt>
                <c:pt idx="26">
                  <c:v>-27</c:v>
                </c:pt>
                <c:pt idx="27">
                  <c:v>-27</c:v>
                </c:pt>
                <c:pt idx="28">
                  <c:v>-27</c:v>
                </c:pt>
                <c:pt idx="29">
                  <c:v>-27</c:v>
                </c:pt>
                <c:pt idx="30">
                  <c:v>-27</c:v>
                </c:pt>
                <c:pt idx="31">
                  <c:v>-27</c:v>
                </c:pt>
                <c:pt idx="32">
                  <c:v>-27</c:v>
                </c:pt>
                <c:pt idx="33">
                  <c:v>-27</c:v>
                </c:pt>
                <c:pt idx="34">
                  <c:v>-27</c:v>
                </c:pt>
                <c:pt idx="35">
                  <c:v>-27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9F-4A09-BEE4-D2EA6202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4885296"/>
        <c:axId val="-1084883664"/>
      </c:lineChart>
      <c:catAx>
        <c:axId val="-1084885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084883664"/>
        <c:crosses val="autoZero"/>
        <c:auto val="1"/>
        <c:lblAlgn val="ctr"/>
        <c:lblOffset val="100"/>
        <c:noMultiLvlLbl val="0"/>
      </c:catAx>
      <c:valAx>
        <c:axId val="-1084883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08488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87"/>
          <c:y val="0.12750778513667041"/>
          <c:w val="0.70376659439309264"/>
          <c:h val="0.83884820779007718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43134</c:v>
                </c:pt>
                <c:pt idx="1">
                  <c:v>43371</c:v>
                </c:pt>
                <c:pt idx="2">
                  <c:v>43608</c:v>
                </c:pt>
                <c:pt idx="3">
                  <c:v>43845</c:v>
                </c:pt>
                <c:pt idx="4">
                  <c:v>44082</c:v>
                </c:pt>
                <c:pt idx="5">
                  <c:v>44319</c:v>
                </c:pt>
                <c:pt idx="6">
                  <c:v>44556</c:v>
                </c:pt>
                <c:pt idx="7">
                  <c:v>44793</c:v>
                </c:pt>
                <c:pt idx="8">
                  <c:v>45030</c:v>
                </c:pt>
                <c:pt idx="9">
                  <c:v>45267</c:v>
                </c:pt>
                <c:pt idx="10">
                  <c:v>45504</c:v>
                </c:pt>
                <c:pt idx="11">
                  <c:v>45741</c:v>
                </c:pt>
                <c:pt idx="12">
                  <c:v>45978</c:v>
                </c:pt>
                <c:pt idx="13">
                  <c:v>46215</c:v>
                </c:pt>
                <c:pt idx="14">
                  <c:v>46452</c:v>
                </c:pt>
                <c:pt idx="15">
                  <c:v>46689</c:v>
                </c:pt>
                <c:pt idx="16">
                  <c:v>46926</c:v>
                </c:pt>
                <c:pt idx="17">
                  <c:v>47163</c:v>
                </c:pt>
                <c:pt idx="18">
                  <c:v>47400</c:v>
                </c:pt>
                <c:pt idx="19">
                  <c:v>47637</c:v>
                </c:pt>
                <c:pt idx="20">
                  <c:v>47874</c:v>
                </c:pt>
                <c:pt idx="21">
                  <c:v>48111</c:v>
                </c:pt>
                <c:pt idx="22">
                  <c:v>48348</c:v>
                </c:pt>
                <c:pt idx="23">
                  <c:v>48585</c:v>
                </c:pt>
                <c:pt idx="24">
                  <c:v>48822</c:v>
                </c:pt>
                <c:pt idx="25">
                  <c:v>49059</c:v>
                </c:pt>
                <c:pt idx="26">
                  <c:v>49296</c:v>
                </c:pt>
                <c:pt idx="27">
                  <c:v>49533</c:v>
                </c:pt>
                <c:pt idx="28">
                  <c:v>49770</c:v>
                </c:pt>
                <c:pt idx="29">
                  <c:v>50007</c:v>
                </c:pt>
                <c:pt idx="30">
                  <c:v>50244</c:v>
                </c:pt>
                <c:pt idx="31">
                  <c:v>50481</c:v>
                </c:pt>
                <c:pt idx="32">
                  <c:v>50718</c:v>
                </c:pt>
                <c:pt idx="33">
                  <c:v>50955</c:v>
                </c:pt>
                <c:pt idx="34">
                  <c:v>51192</c:v>
                </c:pt>
                <c:pt idx="35">
                  <c:v>51429</c:v>
                </c:pt>
              </c:numCache>
            </c:numRef>
          </c:cat>
          <c:val>
            <c:numRef>
              <c:f>Sheet1!$C$67:$C$102</c:f>
              <c:numCache>
                <c:formatCode>0.00</c:formatCode>
                <c:ptCount val="36"/>
                <c:pt idx="0">
                  <c:v>-1284.5</c:v>
                </c:pt>
                <c:pt idx="1">
                  <c:v>-1284.5</c:v>
                </c:pt>
                <c:pt idx="2">
                  <c:v>-1284.5</c:v>
                </c:pt>
                <c:pt idx="3">
                  <c:v>-1284.5</c:v>
                </c:pt>
                <c:pt idx="4">
                  <c:v>-1284.5</c:v>
                </c:pt>
                <c:pt idx="5">
                  <c:v>-1284.5</c:v>
                </c:pt>
                <c:pt idx="6">
                  <c:v>-1284.5</c:v>
                </c:pt>
                <c:pt idx="7">
                  <c:v>-1284.5</c:v>
                </c:pt>
                <c:pt idx="8">
                  <c:v>-1284.5</c:v>
                </c:pt>
                <c:pt idx="9">
                  <c:v>-1284.5</c:v>
                </c:pt>
                <c:pt idx="10">
                  <c:v>-1284.5</c:v>
                </c:pt>
                <c:pt idx="11">
                  <c:v>-1284.5</c:v>
                </c:pt>
                <c:pt idx="12">
                  <c:v>-1284.5</c:v>
                </c:pt>
                <c:pt idx="13">
                  <c:v>-1284.5</c:v>
                </c:pt>
                <c:pt idx="14">
                  <c:v>-1284.5</c:v>
                </c:pt>
                <c:pt idx="15">
                  <c:v>-1284.5</c:v>
                </c:pt>
                <c:pt idx="16">
                  <c:v>-1284.5</c:v>
                </c:pt>
                <c:pt idx="17">
                  <c:v>-1284.5</c:v>
                </c:pt>
                <c:pt idx="18">
                  <c:v>-1284.5</c:v>
                </c:pt>
                <c:pt idx="19">
                  <c:v>-1047.5</c:v>
                </c:pt>
                <c:pt idx="20">
                  <c:v>-810.5</c:v>
                </c:pt>
                <c:pt idx="21">
                  <c:v>-573.5</c:v>
                </c:pt>
                <c:pt idx="22">
                  <c:v>-336.5</c:v>
                </c:pt>
                <c:pt idx="23">
                  <c:v>-99.5</c:v>
                </c:pt>
                <c:pt idx="24">
                  <c:v>137.5</c:v>
                </c:pt>
                <c:pt idx="25">
                  <c:v>374.5</c:v>
                </c:pt>
                <c:pt idx="26">
                  <c:v>611.5</c:v>
                </c:pt>
                <c:pt idx="27">
                  <c:v>848.5</c:v>
                </c:pt>
                <c:pt idx="28">
                  <c:v>1085.5</c:v>
                </c:pt>
                <c:pt idx="29">
                  <c:v>1322.5</c:v>
                </c:pt>
                <c:pt idx="30">
                  <c:v>1559.5</c:v>
                </c:pt>
                <c:pt idx="31">
                  <c:v>1796.5</c:v>
                </c:pt>
                <c:pt idx="32">
                  <c:v>2033.5</c:v>
                </c:pt>
                <c:pt idx="33">
                  <c:v>2270.5</c:v>
                </c:pt>
                <c:pt idx="34">
                  <c:v>2507.5</c:v>
                </c:pt>
                <c:pt idx="35">
                  <c:v>2744.5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DC-4FC7-9B34-E1C26119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9737200"/>
        <c:axId val="-1319736112"/>
      </c:lineChart>
      <c:catAx>
        <c:axId val="-1319737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319736112"/>
        <c:crosses val="autoZero"/>
        <c:auto val="1"/>
        <c:lblAlgn val="ctr"/>
        <c:lblOffset val="100"/>
        <c:noMultiLvlLbl val="0"/>
      </c:catAx>
      <c:valAx>
        <c:axId val="-131973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31973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43134</c:v>
                </c:pt>
                <c:pt idx="1">
                  <c:v>43371</c:v>
                </c:pt>
                <c:pt idx="2">
                  <c:v>43608</c:v>
                </c:pt>
                <c:pt idx="3">
                  <c:v>43845</c:v>
                </c:pt>
                <c:pt idx="4">
                  <c:v>44082</c:v>
                </c:pt>
                <c:pt idx="5">
                  <c:v>44319</c:v>
                </c:pt>
                <c:pt idx="6">
                  <c:v>44556</c:v>
                </c:pt>
                <c:pt idx="7">
                  <c:v>44793</c:v>
                </c:pt>
                <c:pt idx="8">
                  <c:v>45030</c:v>
                </c:pt>
                <c:pt idx="9">
                  <c:v>45267</c:v>
                </c:pt>
                <c:pt idx="10">
                  <c:v>45504</c:v>
                </c:pt>
                <c:pt idx="11">
                  <c:v>45741</c:v>
                </c:pt>
                <c:pt idx="12">
                  <c:v>45978</c:v>
                </c:pt>
                <c:pt idx="13">
                  <c:v>46215</c:v>
                </c:pt>
                <c:pt idx="14">
                  <c:v>46452</c:v>
                </c:pt>
                <c:pt idx="15">
                  <c:v>46689</c:v>
                </c:pt>
                <c:pt idx="16">
                  <c:v>46926</c:v>
                </c:pt>
                <c:pt idx="17">
                  <c:v>47163</c:v>
                </c:pt>
                <c:pt idx="18">
                  <c:v>47400</c:v>
                </c:pt>
                <c:pt idx="19">
                  <c:v>47637</c:v>
                </c:pt>
                <c:pt idx="20">
                  <c:v>47874</c:v>
                </c:pt>
                <c:pt idx="21">
                  <c:v>48111</c:v>
                </c:pt>
                <c:pt idx="22">
                  <c:v>48348</c:v>
                </c:pt>
                <c:pt idx="23">
                  <c:v>48585</c:v>
                </c:pt>
                <c:pt idx="24">
                  <c:v>48822</c:v>
                </c:pt>
                <c:pt idx="25">
                  <c:v>49059</c:v>
                </c:pt>
                <c:pt idx="26">
                  <c:v>49296</c:v>
                </c:pt>
                <c:pt idx="27">
                  <c:v>49533</c:v>
                </c:pt>
                <c:pt idx="28">
                  <c:v>49770</c:v>
                </c:pt>
                <c:pt idx="29">
                  <c:v>50007</c:v>
                </c:pt>
                <c:pt idx="30">
                  <c:v>50244</c:v>
                </c:pt>
                <c:pt idx="31">
                  <c:v>50481</c:v>
                </c:pt>
                <c:pt idx="32">
                  <c:v>50718</c:v>
                </c:pt>
                <c:pt idx="33">
                  <c:v>50955</c:v>
                </c:pt>
                <c:pt idx="34">
                  <c:v>51192</c:v>
                </c:pt>
                <c:pt idx="35">
                  <c:v>51429</c:v>
                </c:pt>
              </c:numCache>
            </c:numRef>
          </c:cat>
          <c:val>
            <c:numRef>
              <c:f>Sheet1!$G$67:$G$102</c:f>
              <c:numCache>
                <c:formatCode>0.00</c:formatCode>
                <c:ptCount val="36"/>
                <c:pt idx="0">
                  <c:v>2114</c:v>
                </c:pt>
                <c:pt idx="1">
                  <c:v>2114</c:v>
                </c:pt>
                <c:pt idx="2">
                  <c:v>2114</c:v>
                </c:pt>
                <c:pt idx="3">
                  <c:v>2114</c:v>
                </c:pt>
                <c:pt idx="4">
                  <c:v>2114</c:v>
                </c:pt>
                <c:pt idx="5">
                  <c:v>2114</c:v>
                </c:pt>
                <c:pt idx="6">
                  <c:v>2114</c:v>
                </c:pt>
                <c:pt idx="7">
                  <c:v>2114</c:v>
                </c:pt>
                <c:pt idx="8">
                  <c:v>2114</c:v>
                </c:pt>
                <c:pt idx="9">
                  <c:v>2114</c:v>
                </c:pt>
                <c:pt idx="10">
                  <c:v>2114</c:v>
                </c:pt>
                <c:pt idx="11">
                  <c:v>2114</c:v>
                </c:pt>
                <c:pt idx="12">
                  <c:v>2114</c:v>
                </c:pt>
                <c:pt idx="13">
                  <c:v>2114</c:v>
                </c:pt>
                <c:pt idx="14">
                  <c:v>2114</c:v>
                </c:pt>
                <c:pt idx="15">
                  <c:v>2114</c:v>
                </c:pt>
                <c:pt idx="16">
                  <c:v>2114</c:v>
                </c:pt>
                <c:pt idx="17">
                  <c:v>2114</c:v>
                </c:pt>
                <c:pt idx="18">
                  <c:v>2114</c:v>
                </c:pt>
                <c:pt idx="19">
                  <c:v>2114</c:v>
                </c:pt>
                <c:pt idx="20">
                  <c:v>1966</c:v>
                </c:pt>
                <c:pt idx="21">
                  <c:v>1492</c:v>
                </c:pt>
                <c:pt idx="22">
                  <c:v>1018</c:v>
                </c:pt>
                <c:pt idx="23">
                  <c:v>544</c:v>
                </c:pt>
                <c:pt idx="24">
                  <c:v>70</c:v>
                </c:pt>
                <c:pt idx="25">
                  <c:v>-404</c:v>
                </c:pt>
                <c:pt idx="26">
                  <c:v>-878</c:v>
                </c:pt>
                <c:pt idx="27">
                  <c:v>-1352</c:v>
                </c:pt>
                <c:pt idx="28">
                  <c:v>-1826</c:v>
                </c:pt>
                <c:pt idx="29">
                  <c:v>-2300</c:v>
                </c:pt>
                <c:pt idx="30">
                  <c:v>-2774</c:v>
                </c:pt>
                <c:pt idx="31">
                  <c:v>-3248</c:v>
                </c:pt>
                <c:pt idx="32">
                  <c:v>-3722</c:v>
                </c:pt>
                <c:pt idx="33">
                  <c:v>-4196</c:v>
                </c:pt>
                <c:pt idx="34">
                  <c:v>-4670</c:v>
                </c:pt>
                <c:pt idx="35">
                  <c:v>-5144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7-4C71-8C5E-59B2290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0889536"/>
        <c:axId val="-1280887904"/>
      </c:lineChart>
      <c:catAx>
        <c:axId val="-12808895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280887904"/>
        <c:crosses val="autoZero"/>
        <c:auto val="1"/>
        <c:lblAlgn val="ctr"/>
        <c:lblOffset val="100"/>
        <c:noMultiLvlLbl val="0"/>
      </c:catAx>
      <c:valAx>
        <c:axId val="-128088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2808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43134</c:v>
                </c:pt>
                <c:pt idx="1">
                  <c:v>43371</c:v>
                </c:pt>
                <c:pt idx="2">
                  <c:v>43608</c:v>
                </c:pt>
                <c:pt idx="3">
                  <c:v>43845</c:v>
                </c:pt>
                <c:pt idx="4">
                  <c:v>44082</c:v>
                </c:pt>
                <c:pt idx="5">
                  <c:v>44319</c:v>
                </c:pt>
                <c:pt idx="6">
                  <c:v>44556</c:v>
                </c:pt>
                <c:pt idx="7">
                  <c:v>44793</c:v>
                </c:pt>
                <c:pt idx="8">
                  <c:v>45030</c:v>
                </c:pt>
                <c:pt idx="9">
                  <c:v>45267</c:v>
                </c:pt>
                <c:pt idx="10">
                  <c:v>45504</c:v>
                </c:pt>
                <c:pt idx="11">
                  <c:v>45741</c:v>
                </c:pt>
                <c:pt idx="12">
                  <c:v>45978</c:v>
                </c:pt>
                <c:pt idx="13">
                  <c:v>46215</c:v>
                </c:pt>
                <c:pt idx="14">
                  <c:v>46452</c:v>
                </c:pt>
                <c:pt idx="15">
                  <c:v>46689</c:v>
                </c:pt>
                <c:pt idx="16">
                  <c:v>46926</c:v>
                </c:pt>
                <c:pt idx="17">
                  <c:v>47163</c:v>
                </c:pt>
                <c:pt idx="18">
                  <c:v>47400</c:v>
                </c:pt>
                <c:pt idx="19">
                  <c:v>47637</c:v>
                </c:pt>
                <c:pt idx="20">
                  <c:v>47874</c:v>
                </c:pt>
                <c:pt idx="21">
                  <c:v>48111</c:v>
                </c:pt>
                <c:pt idx="22">
                  <c:v>48348</c:v>
                </c:pt>
                <c:pt idx="23">
                  <c:v>48585</c:v>
                </c:pt>
                <c:pt idx="24">
                  <c:v>48822</c:v>
                </c:pt>
                <c:pt idx="25">
                  <c:v>49059</c:v>
                </c:pt>
                <c:pt idx="26">
                  <c:v>49296</c:v>
                </c:pt>
                <c:pt idx="27">
                  <c:v>49533</c:v>
                </c:pt>
                <c:pt idx="28">
                  <c:v>49770</c:v>
                </c:pt>
                <c:pt idx="29">
                  <c:v>50007</c:v>
                </c:pt>
                <c:pt idx="30">
                  <c:v>50244</c:v>
                </c:pt>
                <c:pt idx="31">
                  <c:v>50481</c:v>
                </c:pt>
                <c:pt idx="32">
                  <c:v>50718</c:v>
                </c:pt>
                <c:pt idx="33">
                  <c:v>50955</c:v>
                </c:pt>
                <c:pt idx="34">
                  <c:v>51192</c:v>
                </c:pt>
                <c:pt idx="35">
                  <c:v>51429</c:v>
                </c:pt>
              </c:numCache>
            </c:numRef>
          </c:cat>
          <c:val>
            <c:numRef>
              <c:f>Sheet1!$K$67:$K$102</c:f>
              <c:numCache>
                <c:formatCode>0.00</c:formatCode>
                <c:ptCount val="36"/>
                <c:pt idx="0">
                  <c:v>-856.5</c:v>
                </c:pt>
                <c:pt idx="1">
                  <c:v>-856.5</c:v>
                </c:pt>
                <c:pt idx="2">
                  <c:v>-856.5</c:v>
                </c:pt>
                <c:pt idx="3">
                  <c:v>-856.5</c:v>
                </c:pt>
                <c:pt idx="4">
                  <c:v>-856.5</c:v>
                </c:pt>
                <c:pt idx="5">
                  <c:v>-856.5</c:v>
                </c:pt>
                <c:pt idx="6">
                  <c:v>-856.5</c:v>
                </c:pt>
                <c:pt idx="7">
                  <c:v>-856.5</c:v>
                </c:pt>
                <c:pt idx="8">
                  <c:v>-856.5</c:v>
                </c:pt>
                <c:pt idx="9">
                  <c:v>-856.5</c:v>
                </c:pt>
                <c:pt idx="10">
                  <c:v>-856.5</c:v>
                </c:pt>
                <c:pt idx="11">
                  <c:v>-856.5</c:v>
                </c:pt>
                <c:pt idx="12">
                  <c:v>-856.5</c:v>
                </c:pt>
                <c:pt idx="13">
                  <c:v>-856.5</c:v>
                </c:pt>
                <c:pt idx="14">
                  <c:v>-856.5</c:v>
                </c:pt>
                <c:pt idx="15">
                  <c:v>-856.5</c:v>
                </c:pt>
                <c:pt idx="16">
                  <c:v>-856.5</c:v>
                </c:pt>
                <c:pt idx="17">
                  <c:v>-856.5</c:v>
                </c:pt>
                <c:pt idx="18">
                  <c:v>-856.5</c:v>
                </c:pt>
                <c:pt idx="19">
                  <c:v>-856.5</c:v>
                </c:pt>
                <c:pt idx="20">
                  <c:v>-856.5</c:v>
                </c:pt>
                <c:pt idx="21">
                  <c:v>-856.5</c:v>
                </c:pt>
                <c:pt idx="22">
                  <c:v>-708.5</c:v>
                </c:pt>
                <c:pt idx="23">
                  <c:v>-471.5</c:v>
                </c:pt>
                <c:pt idx="24">
                  <c:v>-234.5</c:v>
                </c:pt>
                <c:pt idx="25">
                  <c:v>2.5</c:v>
                </c:pt>
                <c:pt idx="26">
                  <c:v>239.5</c:v>
                </c:pt>
                <c:pt idx="27">
                  <c:v>476.5</c:v>
                </c:pt>
                <c:pt idx="28">
                  <c:v>713.5</c:v>
                </c:pt>
                <c:pt idx="29">
                  <c:v>950.5</c:v>
                </c:pt>
                <c:pt idx="30">
                  <c:v>1187.5</c:v>
                </c:pt>
                <c:pt idx="31">
                  <c:v>1424.5</c:v>
                </c:pt>
                <c:pt idx="32">
                  <c:v>1661.5</c:v>
                </c:pt>
                <c:pt idx="33">
                  <c:v>1898.5</c:v>
                </c:pt>
                <c:pt idx="34">
                  <c:v>2135.5</c:v>
                </c:pt>
                <c:pt idx="35">
                  <c:v>2372.5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D4-4228-ABE9-C5C15706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0037888"/>
        <c:axId val="-1020043328"/>
      </c:lineChart>
      <c:catAx>
        <c:axId val="-1020037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020043328"/>
        <c:crosses val="autoZero"/>
        <c:auto val="1"/>
        <c:lblAlgn val="ctr"/>
        <c:lblOffset val="100"/>
        <c:noMultiLvlLbl val="0"/>
      </c:catAx>
      <c:valAx>
        <c:axId val="-1020043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02003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43134</c:v>
                </c:pt>
                <c:pt idx="1">
                  <c:v>43371</c:v>
                </c:pt>
                <c:pt idx="2">
                  <c:v>43608</c:v>
                </c:pt>
                <c:pt idx="3">
                  <c:v>43845</c:v>
                </c:pt>
                <c:pt idx="4">
                  <c:v>44082</c:v>
                </c:pt>
                <c:pt idx="5">
                  <c:v>44319</c:v>
                </c:pt>
                <c:pt idx="6">
                  <c:v>44556</c:v>
                </c:pt>
                <c:pt idx="7">
                  <c:v>44793</c:v>
                </c:pt>
                <c:pt idx="8">
                  <c:v>45030</c:v>
                </c:pt>
                <c:pt idx="9">
                  <c:v>45267</c:v>
                </c:pt>
                <c:pt idx="10">
                  <c:v>45504</c:v>
                </c:pt>
                <c:pt idx="11">
                  <c:v>45741</c:v>
                </c:pt>
                <c:pt idx="12">
                  <c:v>45978</c:v>
                </c:pt>
                <c:pt idx="13">
                  <c:v>46215</c:v>
                </c:pt>
                <c:pt idx="14">
                  <c:v>46452</c:v>
                </c:pt>
                <c:pt idx="15">
                  <c:v>46689</c:v>
                </c:pt>
                <c:pt idx="16">
                  <c:v>46926</c:v>
                </c:pt>
                <c:pt idx="17">
                  <c:v>47163</c:v>
                </c:pt>
                <c:pt idx="18">
                  <c:v>47400</c:v>
                </c:pt>
                <c:pt idx="19">
                  <c:v>47637</c:v>
                </c:pt>
                <c:pt idx="20">
                  <c:v>47874</c:v>
                </c:pt>
                <c:pt idx="21">
                  <c:v>48111</c:v>
                </c:pt>
                <c:pt idx="22">
                  <c:v>48348</c:v>
                </c:pt>
                <c:pt idx="23">
                  <c:v>48585</c:v>
                </c:pt>
                <c:pt idx="24">
                  <c:v>48822</c:v>
                </c:pt>
                <c:pt idx="25">
                  <c:v>49059</c:v>
                </c:pt>
                <c:pt idx="26">
                  <c:v>49296</c:v>
                </c:pt>
                <c:pt idx="27">
                  <c:v>49533</c:v>
                </c:pt>
                <c:pt idx="28">
                  <c:v>49770</c:v>
                </c:pt>
                <c:pt idx="29">
                  <c:v>50007</c:v>
                </c:pt>
                <c:pt idx="30">
                  <c:v>50244</c:v>
                </c:pt>
                <c:pt idx="31">
                  <c:v>50481</c:v>
                </c:pt>
                <c:pt idx="32">
                  <c:v>50718</c:v>
                </c:pt>
                <c:pt idx="33">
                  <c:v>50955</c:v>
                </c:pt>
                <c:pt idx="34">
                  <c:v>51192</c:v>
                </c:pt>
                <c:pt idx="35">
                  <c:v>51429</c:v>
                </c:pt>
              </c:numCache>
            </c:numRef>
          </c:cat>
          <c:val>
            <c:numRef>
              <c:f>Sheet1!$O$67:$O$102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6-4B93-AEE9-871BD238F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0048768"/>
        <c:axId val="-1020041696"/>
      </c:lineChart>
      <c:catAx>
        <c:axId val="-10200487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020041696"/>
        <c:crosses val="autoZero"/>
        <c:auto val="1"/>
        <c:lblAlgn val="ctr"/>
        <c:lblOffset val="100"/>
        <c:noMultiLvlLbl val="0"/>
      </c:catAx>
      <c:valAx>
        <c:axId val="-1020041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0200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43134</c:v>
                </c:pt>
                <c:pt idx="1">
                  <c:v>43371</c:v>
                </c:pt>
                <c:pt idx="2">
                  <c:v>43608</c:v>
                </c:pt>
                <c:pt idx="3">
                  <c:v>43845</c:v>
                </c:pt>
                <c:pt idx="4">
                  <c:v>44082</c:v>
                </c:pt>
                <c:pt idx="5">
                  <c:v>44319</c:v>
                </c:pt>
                <c:pt idx="6">
                  <c:v>44556</c:v>
                </c:pt>
                <c:pt idx="7">
                  <c:v>44793</c:v>
                </c:pt>
                <c:pt idx="8">
                  <c:v>45030</c:v>
                </c:pt>
                <c:pt idx="9">
                  <c:v>45267</c:v>
                </c:pt>
                <c:pt idx="10">
                  <c:v>45504</c:v>
                </c:pt>
                <c:pt idx="11">
                  <c:v>45741</c:v>
                </c:pt>
                <c:pt idx="12">
                  <c:v>45978</c:v>
                </c:pt>
                <c:pt idx="13">
                  <c:v>46215</c:v>
                </c:pt>
                <c:pt idx="14">
                  <c:v>46452</c:v>
                </c:pt>
                <c:pt idx="15">
                  <c:v>46689</c:v>
                </c:pt>
                <c:pt idx="16">
                  <c:v>46926</c:v>
                </c:pt>
                <c:pt idx="17">
                  <c:v>47163</c:v>
                </c:pt>
                <c:pt idx="18">
                  <c:v>47400</c:v>
                </c:pt>
                <c:pt idx="19">
                  <c:v>47637</c:v>
                </c:pt>
                <c:pt idx="20">
                  <c:v>47874</c:v>
                </c:pt>
                <c:pt idx="21">
                  <c:v>48111</c:v>
                </c:pt>
                <c:pt idx="22">
                  <c:v>48348</c:v>
                </c:pt>
                <c:pt idx="23">
                  <c:v>48585</c:v>
                </c:pt>
                <c:pt idx="24">
                  <c:v>48822</c:v>
                </c:pt>
                <c:pt idx="25">
                  <c:v>49059</c:v>
                </c:pt>
                <c:pt idx="26">
                  <c:v>49296</c:v>
                </c:pt>
                <c:pt idx="27">
                  <c:v>49533</c:v>
                </c:pt>
                <c:pt idx="28">
                  <c:v>49770</c:v>
                </c:pt>
                <c:pt idx="29">
                  <c:v>50007</c:v>
                </c:pt>
                <c:pt idx="30">
                  <c:v>50244</c:v>
                </c:pt>
                <c:pt idx="31">
                  <c:v>50481</c:v>
                </c:pt>
                <c:pt idx="32">
                  <c:v>50718</c:v>
                </c:pt>
                <c:pt idx="33">
                  <c:v>50955</c:v>
                </c:pt>
                <c:pt idx="34">
                  <c:v>51192</c:v>
                </c:pt>
                <c:pt idx="35">
                  <c:v>51429</c:v>
                </c:pt>
              </c:numCache>
            </c:numRef>
          </c:cat>
          <c:val>
            <c:numRef>
              <c:f>Sheet1!$S$67:$S$102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7A-4CE9-A4A0-66A9B4BF8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0045504"/>
        <c:axId val="-1020042784"/>
      </c:lineChart>
      <c:catAx>
        <c:axId val="-10200455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020042784"/>
        <c:crosses val="autoZero"/>
        <c:auto val="1"/>
        <c:lblAlgn val="ctr"/>
        <c:lblOffset val="100"/>
        <c:noMultiLvlLbl val="0"/>
      </c:catAx>
      <c:valAx>
        <c:axId val="-1020042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0200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10</xdr:row>
      <xdr:rowOff>171450</xdr:rowOff>
    </xdr:from>
    <xdr:to>
      <xdr:col>18</xdr:col>
      <xdr:colOff>161926</xdr:colOff>
      <xdr:row>42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104</xdr:row>
      <xdr:rowOff>142874</xdr:rowOff>
    </xdr:from>
    <xdr:to>
      <xdr:col>3</xdr:col>
      <xdr:colOff>638175</xdr:colOff>
      <xdr:row>118</xdr:row>
      <xdr:rowOff>57149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105</xdr:row>
      <xdr:rowOff>0</xdr:rowOff>
    </xdr:from>
    <xdr:to>
      <xdr:col>7</xdr:col>
      <xdr:colOff>581024</xdr:colOff>
      <xdr:row>118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105</xdr:row>
      <xdr:rowOff>0</xdr:rowOff>
    </xdr:from>
    <xdr:to>
      <xdr:col>12</xdr:col>
      <xdr:colOff>238124</xdr:colOff>
      <xdr:row>118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105</xdr:row>
      <xdr:rowOff>0</xdr:rowOff>
    </xdr:from>
    <xdr:to>
      <xdr:col>16</xdr:col>
      <xdr:colOff>581024</xdr:colOff>
      <xdr:row>118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361950</xdr:colOff>
      <xdr:row>104</xdr:row>
      <xdr:rowOff>180975</xdr:rowOff>
    </xdr:from>
    <xdr:to>
      <xdr:col>20</xdr:col>
      <xdr:colOff>400049</xdr:colOff>
      <xdr:row>118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2:D49" totalsRowShown="0">
  <tableColumns count="3">
    <tableColumn id="1" name="EXPIRY PRICE" dataDxfId="25">
      <calculatedColumnFormula>B63</calculatedColumnFormula>
    </tableColumn>
    <tableColumn id="2" name=" " dataDxfId="24"/>
    <tableColumn id="3" name="PROFIT/LOSS" dataDxfId="23">
      <calculatedColumnFormula>C63+G63+K63+O63+S63</calculatedColumnFormula>
    </tableColumn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T5:T9" totalsRowShown="0">
  <tableColumns count="1">
    <tableColumn id="1" name="FUTURES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B65:C103" totalsRowShown="0">
  <tableColumns count="2">
    <tableColumn id="1" name="EXPIRY PRICE" dataDxfId="16"/>
    <tableColumn id="2" name="P/L " dataDxfId="15">
      <calculatedColumnFormula>IF(D$5="CALL",(IF(B66-(D$7+D$8)&lt;-D$8,-D$8,B66-(D$7+D$8)))*D$6,(IF((D$7-D$8)-B66&lt;-D$8,-D$8,(D$7-D$8)-B66))*D$6)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8" name="Table18" displayName="Table18" ref="F65:G103" totalsRowShown="0" tableBorderDxfId="14">
  <tableColumns count="2">
    <tableColumn id="1" name="EXPIRY PRICE" dataDxfId="13">
      <calculatedColumnFormula>B66</calculatedColumnFormula>
    </tableColumn>
    <tableColumn id="2" name="P/L " dataDxfId="12">
      <calculatedColumnFormula>IF(H$5="CALL",(IF(F66-(H$7+H$8)&lt;-H$8,-H$8,F66-(H$7+H$8)))*H$6,(IF((H$7-H$8)-F66&lt;-H$8,-H$8,(H$7-H$8)-F66))*H$6)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21" name="Table21" displayName="Table21" ref="J65:K103" totalsRowShown="0" tableBorderDxfId="11">
  <tableColumns count="2">
    <tableColumn id="1" name="EXPIRY PRICE" dataDxfId="10">
      <calculatedColumnFormula>B66</calculatedColumnFormula>
    </tableColumn>
    <tableColumn id="2" name="P/L " dataDxfId="9">
      <calculatedColumnFormula>IF(L$5="CALL",(IF(J66-(L$7+L$8)&lt;-L$8,-L$8,J66-(L$7+L$8)))*L$6,(IF((L$7-L$8)-J66&lt;-L$8,-L$8,(L$7-L$8)-J66))*L$6)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id="22" name="Table22" displayName="Table22" ref="N65:O103" totalsRowShown="0" tableBorderDxfId="8">
  <tableColumns count="2">
    <tableColumn id="1" name="EXPIRY PRICE" dataDxfId="7">
      <calculatedColumnFormula>B66</calculatedColumnFormula>
    </tableColumn>
    <tableColumn id="2" name="P/L " dataDxfId="6">
      <calculatedColumnFormula>IF(P$5="CALL",(IF(N66-(P$7+P$8)&lt;-P$8,-P$8,N66-(P$7+P$8)))*P$6,(IF((P$7-P$8)-N66&lt;-P$8,-P$8,(P$7-P$8)-N66))*P$6)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id="23" name="Table23" displayName="Table23" ref="R65:S103" totalsRowShown="0" tableBorderDxfId="5">
  <tableColumns count="2">
    <tableColumn id="1" name="EXPIRY PRICE" dataDxfId="4">
      <calculatedColumnFormula>B66</calculatedColumnFormula>
    </tableColumn>
    <tableColumn id="2" name="P/L " dataDxfId="3">
      <calculatedColumnFormula>(R66-T$8)*$T$6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id="24" name="Table24" displayName="Table24" ref="U65:V103" totalsRowShown="0" tableBorderDxfId="2">
  <tableColumns count="2">
    <tableColumn id="1" name="EXPIRY PRICE" dataDxfId="1">
      <calculatedColumnFormula>B66</calculatedColumnFormula>
    </tableColumn>
    <tableColumn id="2" name="P/L" dataDxfId="0">
      <calculatedColumnFormula>C66+G66+K66+O66+S66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5:B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D5:D9" totalsRowShown="0" headerRowBorderDxfId="22" tableBorderDxfId="21" totalsRowBorderDxfId="20">
  <tableColumns count="1">
    <tableColumn id="1" name="CALL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F5:F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H5:H9" totalsRowShown="0" headerRowDxfId="19">
  <tableColumns count="1">
    <tableColumn id="1" name="CALL" dataDxfId="18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J5:J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L5:L9" totalsRowShown="0">
  <tableColumns count="1">
    <tableColumn id="1" name="CALL" dataDxfId="17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N5:N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P5:P9" totalsRowShown="0">
  <tableColumns count="1">
    <tableColumn id="1" name="CAL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15"/>
  <sheetViews>
    <sheetView tabSelected="1" zoomScale="70" zoomScaleNormal="70" workbookViewId="0">
      <selection activeCell="O47" sqref="O47"/>
    </sheetView>
  </sheetViews>
  <sheetFormatPr defaultRowHeight="14.4" x14ac:dyDescent="0.3"/>
  <cols>
    <col min="1" max="1" width="6.5546875" customWidth="1"/>
    <col min="2" max="2" width="14.6640625" customWidth="1"/>
    <col min="3" max="3" width="8.88671875" customWidth="1"/>
    <col min="4" max="4" width="12.88671875" customWidth="1"/>
    <col min="6" max="6" width="12.88671875" customWidth="1"/>
    <col min="7" max="7" width="9.109375" customWidth="1"/>
    <col min="9" max="9" width="7.33203125" customWidth="1"/>
    <col min="10" max="10" width="14.33203125" customWidth="1"/>
    <col min="11" max="11" width="10.33203125" customWidth="1"/>
    <col min="12" max="12" width="14.33203125" customWidth="1"/>
    <col min="13" max="13" width="8" customWidth="1"/>
    <col min="14" max="14" width="14.109375" customWidth="1"/>
    <col min="15" max="15" width="10.33203125" customWidth="1"/>
    <col min="16" max="16" width="10.6640625" customWidth="1"/>
    <col min="18" max="18" width="14.5546875" customWidth="1"/>
    <col min="19" max="19" width="9.33203125" bestFit="1" customWidth="1"/>
    <col min="20" max="20" width="17.44140625" customWidth="1"/>
    <col min="21" max="21" width="11" customWidth="1"/>
    <col min="22" max="22" width="14.5546875" customWidth="1"/>
  </cols>
  <sheetData>
    <row r="1" spans="2:20" ht="15" thickBot="1" x14ac:dyDescent="0.35"/>
    <row r="2" spans="2:20" ht="15" thickBot="1" x14ac:dyDescent="0.35">
      <c r="B2" s="5"/>
      <c r="C2" s="6"/>
      <c r="D2" s="7"/>
      <c r="F2" s="5"/>
      <c r="G2" s="6"/>
      <c r="H2" s="7"/>
      <c r="J2" s="5"/>
      <c r="K2" s="6"/>
      <c r="L2" s="7"/>
      <c r="N2" s="5"/>
      <c r="O2" s="6"/>
      <c r="P2" s="7"/>
      <c r="R2" s="5"/>
      <c r="S2" s="6"/>
      <c r="T2" s="7"/>
    </row>
    <row r="3" spans="2:20" ht="21.6" thickBot="1" x14ac:dyDescent="0.45">
      <c r="B3" s="8"/>
      <c r="C3" s="21" t="s">
        <v>11</v>
      </c>
      <c r="D3" s="10"/>
      <c r="F3" s="8"/>
      <c r="G3" s="21" t="s">
        <v>12</v>
      </c>
      <c r="H3" s="10"/>
      <c r="J3" s="8"/>
      <c r="K3" s="21" t="s">
        <v>13</v>
      </c>
      <c r="L3" s="10"/>
      <c r="N3" s="8"/>
      <c r="O3" s="21" t="s">
        <v>14</v>
      </c>
      <c r="P3" s="10"/>
      <c r="R3" s="8"/>
      <c r="S3" s="21" t="s">
        <v>15</v>
      </c>
      <c r="T3" s="10"/>
    </row>
    <row r="4" spans="2:20" x14ac:dyDescent="0.3">
      <c r="B4" s="8"/>
      <c r="C4" s="9"/>
      <c r="D4" s="10"/>
      <c r="F4" s="8"/>
      <c r="G4" s="9"/>
      <c r="H4" s="10"/>
      <c r="J4" s="8"/>
      <c r="K4" s="9"/>
      <c r="L4" s="10"/>
      <c r="N4" s="8"/>
      <c r="O4" s="9"/>
      <c r="P4" s="10"/>
      <c r="R4" s="8"/>
      <c r="S4" s="9"/>
      <c r="T4" s="10"/>
    </row>
    <row r="5" spans="2:20" x14ac:dyDescent="0.3">
      <c r="B5" s="8" t="s">
        <v>3</v>
      </c>
      <c r="C5" s="9"/>
      <c r="D5" s="11" t="s">
        <v>17</v>
      </c>
      <c r="F5" s="8" t="s">
        <v>3</v>
      </c>
      <c r="G5" s="9"/>
      <c r="H5" s="23" t="s">
        <v>17</v>
      </c>
      <c r="J5" s="8" t="s">
        <v>3</v>
      </c>
      <c r="K5" s="9"/>
      <c r="L5" s="10" t="s">
        <v>17</v>
      </c>
      <c r="N5" s="8" t="s">
        <v>3</v>
      </c>
      <c r="O5" s="9"/>
      <c r="P5" s="10" t="s">
        <v>17</v>
      </c>
      <c r="R5" s="8"/>
      <c r="S5" s="9"/>
      <c r="T5" s="10" t="s">
        <v>16</v>
      </c>
    </row>
    <row r="6" spans="2:20" x14ac:dyDescent="0.3">
      <c r="B6" s="8" t="s">
        <v>2</v>
      </c>
      <c r="C6" s="9"/>
      <c r="D6" s="12">
        <v>1</v>
      </c>
      <c r="F6" s="8" t="s">
        <v>2</v>
      </c>
      <c r="G6" s="9"/>
      <c r="H6" s="12">
        <v>-2</v>
      </c>
      <c r="J6" s="8" t="s">
        <v>2</v>
      </c>
      <c r="K6" s="9"/>
      <c r="L6" s="12">
        <v>1</v>
      </c>
      <c r="N6" s="8" t="s">
        <v>2</v>
      </c>
      <c r="O6" s="9"/>
      <c r="P6" s="10">
        <v>0</v>
      </c>
      <c r="R6" s="17" t="s">
        <v>2</v>
      </c>
      <c r="S6" s="9"/>
      <c r="T6" s="10">
        <v>0</v>
      </c>
    </row>
    <row r="7" spans="2:20" x14ac:dyDescent="0.3">
      <c r="B7" s="8" t="s">
        <v>0</v>
      </c>
      <c r="C7" s="9"/>
      <c r="D7" s="12">
        <v>47400</v>
      </c>
      <c r="F7" s="8" t="s">
        <v>0</v>
      </c>
      <c r="G7" s="9"/>
      <c r="H7" s="12">
        <v>47800</v>
      </c>
      <c r="J7" s="8" t="s">
        <v>0</v>
      </c>
      <c r="K7" s="9"/>
      <c r="L7" s="12">
        <v>48200</v>
      </c>
      <c r="N7" s="8" t="s">
        <v>0</v>
      </c>
      <c r="O7" s="9"/>
      <c r="P7" s="10">
        <v>225</v>
      </c>
      <c r="R7" s="18"/>
      <c r="S7" s="9"/>
      <c r="T7" s="10"/>
    </row>
    <row r="8" spans="2:20" x14ac:dyDescent="0.3">
      <c r="B8" s="8" t="s">
        <v>1</v>
      </c>
      <c r="C8" s="9"/>
      <c r="D8">
        <v>1284.5</v>
      </c>
      <c r="F8" s="8" t="s">
        <v>1</v>
      </c>
      <c r="G8" s="9"/>
      <c r="H8">
        <v>1057</v>
      </c>
      <c r="J8" s="8" t="s">
        <v>1</v>
      </c>
      <c r="K8" s="9"/>
      <c r="L8" s="12">
        <v>856.5</v>
      </c>
      <c r="N8" s="8" t="s">
        <v>1</v>
      </c>
      <c r="O8" s="9"/>
      <c r="P8" s="10">
        <v>856.5</v>
      </c>
      <c r="R8" s="19" t="s">
        <v>4</v>
      </c>
      <c r="S8" s="9"/>
      <c r="T8" s="10">
        <v>224</v>
      </c>
    </row>
    <row r="9" spans="2:20" ht="15" thickBot="1" x14ac:dyDescent="0.35">
      <c r="B9" s="13" t="s">
        <v>6</v>
      </c>
      <c r="C9" s="14"/>
      <c r="D9" s="15">
        <v>47887</v>
      </c>
      <c r="F9" s="13" t="s">
        <v>6</v>
      </c>
      <c r="G9" s="14"/>
      <c r="H9" s="15">
        <v>47887</v>
      </c>
      <c r="J9" s="13" t="s">
        <v>6</v>
      </c>
      <c r="K9" s="14"/>
      <c r="L9" s="15">
        <v>47887</v>
      </c>
      <c r="N9" s="13" t="s">
        <v>6</v>
      </c>
      <c r="O9" s="14"/>
      <c r="P9" s="16">
        <v>224.5</v>
      </c>
      <c r="R9" s="20" t="s">
        <v>6</v>
      </c>
      <c r="S9" s="14"/>
      <c r="T9" s="16">
        <v>224</v>
      </c>
    </row>
    <row r="11" spans="2:20" x14ac:dyDescent="0.3">
      <c r="C11" s="1"/>
    </row>
    <row r="12" spans="2:20" x14ac:dyDescent="0.3">
      <c r="B12" t="s">
        <v>9</v>
      </c>
      <c r="C12" s="1" t="s">
        <v>8</v>
      </c>
      <c r="D12" t="s">
        <v>7</v>
      </c>
    </row>
    <row r="13" spans="2:20" x14ac:dyDescent="0.3">
      <c r="C13" s="1"/>
    </row>
    <row r="14" spans="2:20" x14ac:dyDescent="0.3">
      <c r="B14" s="2">
        <f t="shared" ref="B14:B49" si="0">B67</f>
        <v>43134</v>
      </c>
      <c r="C14" s="1"/>
      <c r="D14" s="2">
        <f t="shared" ref="D14:D49" si="1">C67+G67+K67+O67+S67</f>
        <v>-27</v>
      </c>
    </row>
    <row r="15" spans="2:20" x14ac:dyDescent="0.3">
      <c r="B15" s="2">
        <f t="shared" si="0"/>
        <v>43371</v>
      </c>
      <c r="C15" s="1"/>
      <c r="D15" s="2">
        <f t="shared" si="1"/>
        <v>-27</v>
      </c>
    </row>
    <row r="16" spans="2:20" x14ac:dyDescent="0.3">
      <c r="B16" s="2">
        <f t="shared" si="0"/>
        <v>43608</v>
      </c>
      <c r="C16" s="1"/>
      <c r="D16" s="2">
        <f t="shared" si="1"/>
        <v>-27</v>
      </c>
    </row>
    <row r="17" spans="2:25" x14ac:dyDescent="0.3">
      <c r="B17" s="2">
        <f t="shared" si="0"/>
        <v>43845</v>
      </c>
      <c r="C17" s="1"/>
      <c r="D17" s="2">
        <f t="shared" si="1"/>
        <v>-27</v>
      </c>
    </row>
    <row r="18" spans="2:25" x14ac:dyDescent="0.3">
      <c r="B18" s="2">
        <f t="shared" si="0"/>
        <v>44082</v>
      </c>
      <c r="C18" s="1"/>
      <c r="D18" s="2">
        <f t="shared" si="1"/>
        <v>-27</v>
      </c>
    </row>
    <row r="19" spans="2:25" x14ac:dyDescent="0.3">
      <c r="B19" s="2">
        <f t="shared" si="0"/>
        <v>44319</v>
      </c>
      <c r="C19" s="1"/>
      <c r="D19" s="2">
        <f t="shared" si="1"/>
        <v>-27</v>
      </c>
    </row>
    <row r="20" spans="2:25" x14ac:dyDescent="0.3">
      <c r="B20" s="2">
        <f t="shared" si="0"/>
        <v>44556</v>
      </c>
      <c r="C20" s="1"/>
      <c r="D20" s="2">
        <f t="shared" si="1"/>
        <v>-27</v>
      </c>
    </row>
    <row r="21" spans="2:25" x14ac:dyDescent="0.3">
      <c r="B21" s="2">
        <f t="shared" si="0"/>
        <v>44793</v>
      </c>
      <c r="C21" s="1"/>
      <c r="D21" s="2">
        <f t="shared" si="1"/>
        <v>-27</v>
      </c>
    </row>
    <row r="22" spans="2:25" x14ac:dyDescent="0.3">
      <c r="B22" s="2">
        <f t="shared" si="0"/>
        <v>45030</v>
      </c>
      <c r="C22" s="1"/>
      <c r="D22" s="2">
        <f t="shared" si="1"/>
        <v>-27</v>
      </c>
      <c r="Y22">
        <v>9716.75</v>
      </c>
    </row>
    <row r="23" spans="2:25" x14ac:dyDescent="0.3">
      <c r="B23" s="2">
        <f t="shared" si="0"/>
        <v>45267</v>
      </c>
      <c r="C23" s="1"/>
      <c r="D23" s="2">
        <f t="shared" si="1"/>
        <v>-27</v>
      </c>
      <c r="Y23">
        <v>2840.8</v>
      </c>
    </row>
    <row r="24" spans="2:25" x14ac:dyDescent="0.3">
      <c r="B24" s="2">
        <f t="shared" si="0"/>
        <v>45504</v>
      </c>
      <c r="C24" s="1"/>
      <c r="D24" s="2">
        <f t="shared" si="1"/>
        <v>-27</v>
      </c>
    </row>
    <row r="25" spans="2:25" x14ac:dyDescent="0.3">
      <c r="B25" s="2">
        <f t="shared" si="0"/>
        <v>45741</v>
      </c>
      <c r="C25" s="1"/>
      <c r="D25" s="2">
        <f t="shared" si="1"/>
        <v>-27</v>
      </c>
    </row>
    <row r="26" spans="2:25" x14ac:dyDescent="0.3">
      <c r="B26" s="2">
        <f t="shared" si="0"/>
        <v>45978</v>
      </c>
      <c r="C26" s="1"/>
      <c r="D26" s="2">
        <f t="shared" si="1"/>
        <v>-27</v>
      </c>
    </row>
    <row r="27" spans="2:25" x14ac:dyDescent="0.3">
      <c r="B27" s="2">
        <f t="shared" si="0"/>
        <v>46215</v>
      </c>
      <c r="C27" s="1"/>
      <c r="D27" s="2">
        <f t="shared" si="1"/>
        <v>-27</v>
      </c>
    </row>
    <row r="28" spans="2:25" x14ac:dyDescent="0.3">
      <c r="B28" s="2">
        <f t="shared" si="0"/>
        <v>46452</v>
      </c>
      <c r="C28" s="1"/>
      <c r="D28" s="2">
        <f t="shared" si="1"/>
        <v>-27</v>
      </c>
    </row>
    <row r="29" spans="2:25" x14ac:dyDescent="0.3">
      <c r="B29" s="2">
        <f t="shared" si="0"/>
        <v>46689</v>
      </c>
      <c r="C29" s="1"/>
      <c r="D29" s="2">
        <f t="shared" si="1"/>
        <v>-27</v>
      </c>
    </row>
    <row r="30" spans="2:25" x14ac:dyDescent="0.3">
      <c r="B30" s="2">
        <f t="shared" si="0"/>
        <v>46926</v>
      </c>
      <c r="C30" s="1"/>
      <c r="D30" s="2">
        <f t="shared" si="1"/>
        <v>-27</v>
      </c>
    </row>
    <row r="31" spans="2:25" x14ac:dyDescent="0.3">
      <c r="B31" s="2">
        <f t="shared" si="0"/>
        <v>47163</v>
      </c>
      <c r="C31" s="1"/>
      <c r="D31" s="2">
        <f t="shared" si="1"/>
        <v>-27</v>
      </c>
    </row>
    <row r="32" spans="2:25" x14ac:dyDescent="0.3">
      <c r="B32" s="2">
        <f t="shared" si="0"/>
        <v>47400</v>
      </c>
      <c r="C32" s="1"/>
      <c r="D32" s="2">
        <f t="shared" si="1"/>
        <v>-27</v>
      </c>
    </row>
    <row r="33" spans="2:12" x14ac:dyDescent="0.3">
      <c r="B33" s="2">
        <f t="shared" si="0"/>
        <v>47637</v>
      </c>
      <c r="C33" s="1"/>
      <c r="D33" s="2">
        <f t="shared" si="1"/>
        <v>210</v>
      </c>
    </row>
    <row r="34" spans="2:12" x14ac:dyDescent="0.3">
      <c r="B34" s="2">
        <f t="shared" si="0"/>
        <v>47874</v>
      </c>
      <c r="C34" s="1"/>
      <c r="D34" s="2">
        <f t="shared" si="1"/>
        <v>299</v>
      </c>
    </row>
    <row r="35" spans="2:12" x14ac:dyDescent="0.3">
      <c r="B35" s="2">
        <f t="shared" si="0"/>
        <v>48111</v>
      </c>
      <c r="C35" s="1"/>
      <c r="D35" s="2">
        <f t="shared" si="1"/>
        <v>62</v>
      </c>
    </row>
    <row r="36" spans="2:12" x14ac:dyDescent="0.3">
      <c r="B36" s="2">
        <f t="shared" si="0"/>
        <v>48348</v>
      </c>
      <c r="C36" s="1"/>
      <c r="D36" s="2">
        <f t="shared" si="1"/>
        <v>-27</v>
      </c>
    </row>
    <row r="37" spans="2:12" x14ac:dyDescent="0.3">
      <c r="B37" s="2">
        <f t="shared" si="0"/>
        <v>48585</v>
      </c>
      <c r="C37" s="1"/>
      <c r="D37" s="2">
        <f t="shared" si="1"/>
        <v>-27</v>
      </c>
    </row>
    <row r="38" spans="2:12" x14ac:dyDescent="0.3">
      <c r="B38" s="2">
        <f t="shared" si="0"/>
        <v>48822</v>
      </c>
      <c r="C38" s="1"/>
      <c r="D38" s="2">
        <f t="shared" si="1"/>
        <v>-27</v>
      </c>
    </row>
    <row r="39" spans="2:12" x14ac:dyDescent="0.3">
      <c r="B39" s="2">
        <f t="shared" si="0"/>
        <v>49059</v>
      </c>
      <c r="C39" s="1"/>
      <c r="D39" s="2">
        <f t="shared" si="1"/>
        <v>-27</v>
      </c>
    </row>
    <row r="40" spans="2:12" x14ac:dyDescent="0.3">
      <c r="B40" s="2">
        <f t="shared" si="0"/>
        <v>49296</v>
      </c>
      <c r="C40" s="1"/>
      <c r="D40" s="2">
        <f t="shared" si="1"/>
        <v>-27</v>
      </c>
    </row>
    <row r="41" spans="2:12" x14ac:dyDescent="0.3">
      <c r="B41" s="2">
        <f t="shared" si="0"/>
        <v>49533</v>
      </c>
      <c r="C41" s="1"/>
      <c r="D41" s="2">
        <f t="shared" si="1"/>
        <v>-27</v>
      </c>
    </row>
    <row r="42" spans="2:12" x14ac:dyDescent="0.3">
      <c r="B42" s="2">
        <f t="shared" si="0"/>
        <v>49770</v>
      </c>
      <c r="C42" s="1"/>
      <c r="D42" s="2">
        <f t="shared" si="1"/>
        <v>-27</v>
      </c>
    </row>
    <row r="43" spans="2:12" x14ac:dyDescent="0.3">
      <c r="B43" s="2">
        <f t="shared" si="0"/>
        <v>50007</v>
      </c>
      <c r="C43" s="1"/>
      <c r="D43" s="2">
        <f t="shared" si="1"/>
        <v>-27</v>
      </c>
    </row>
    <row r="44" spans="2:12" ht="15" thickBot="1" x14ac:dyDescent="0.35">
      <c r="B44" s="2">
        <f t="shared" si="0"/>
        <v>50244</v>
      </c>
      <c r="C44" s="1"/>
      <c r="D44" s="2">
        <f t="shared" si="1"/>
        <v>-27</v>
      </c>
    </row>
    <row r="45" spans="2:12" ht="15" customHeight="1" x14ac:dyDescent="0.3">
      <c r="B45" s="2">
        <f t="shared" si="0"/>
        <v>50481</v>
      </c>
      <c r="C45" s="1"/>
      <c r="D45" s="2">
        <f t="shared" si="1"/>
        <v>-27</v>
      </c>
      <c r="H45" s="31" t="s">
        <v>10</v>
      </c>
      <c r="I45" s="35"/>
      <c r="J45" s="36"/>
      <c r="L45" s="29">
        <v>47534</v>
      </c>
    </row>
    <row r="46" spans="2:12" ht="15" thickBot="1" x14ac:dyDescent="0.35">
      <c r="B46" s="2">
        <f t="shared" si="0"/>
        <v>50718</v>
      </c>
      <c r="C46" s="1"/>
      <c r="D46" s="2">
        <f t="shared" si="1"/>
        <v>-27</v>
      </c>
      <c r="H46" s="37"/>
      <c r="I46" s="38"/>
      <c r="J46" s="39"/>
      <c r="L46" s="30"/>
    </row>
    <row r="47" spans="2:12" ht="15" thickBot="1" x14ac:dyDescent="0.35">
      <c r="B47" s="2">
        <f t="shared" si="0"/>
        <v>50955</v>
      </c>
      <c r="C47" s="1"/>
      <c r="D47" s="2">
        <f t="shared" si="1"/>
        <v>-27</v>
      </c>
    </row>
    <row r="48" spans="2:12" x14ac:dyDescent="0.3">
      <c r="B48" s="2">
        <f t="shared" si="0"/>
        <v>51192</v>
      </c>
      <c r="C48" s="3"/>
      <c r="D48" s="4">
        <f t="shared" si="1"/>
        <v>-27</v>
      </c>
      <c r="I48" s="31" t="s">
        <v>7</v>
      </c>
      <c r="J48" s="32"/>
      <c r="L48" s="29">
        <f>V103</f>
        <v>107</v>
      </c>
    </row>
    <row r="49" spans="2:22" ht="15" thickBot="1" x14ac:dyDescent="0.35">
      <c r="B49" s="2">
        <f t="shared" si="0"/>
        <v>51429</v>
      </c>
      <c r="C49" s="3"/>
      <c r="D49" s="4">
        <f t="shared" si="1"/>
        <v>-27</v>
      </c>
      <c r="I49" s="33"/>
      <c r="J49" s="34"/>
      <c r="L49" s="30"/>
    </row>
    <row r="52" spans="2:22" ht="15" thickBot="1" x14ac:dyDescent="0.35">
      <c r="P52" s="9"/>
    </row>
    <row r="53" spans="2:22" ht="15" customHeight="1" x14ac:dyDescent="0.45">
      <c r="B53" s="40" t="s">
        <v>22</v>
      </c>
      <c r="C53" s="41"/>
      <c r="D53" s="50">
        <f>-(D8*D6+H8*H6+L8*L6+P8*P6)</f>
        <v>-27</v>
      </c>
      <c r="E53" s="26"/>
      <c r="G53" s="40" t="s">
        <v>20</v>
      </c>
      <c r="H53" s="48"/>
      <c r="I53" s="41"/>
      <c r="J53" s="44">
        <f>IF(D49&gt;D48,"UNLIMITED",IF(D14&gt;D15,"UNLIMITED",MAX(D14:D49)))</f>
        <v>299</v>
      </c>
      <c r="K53" s="45"/>
      <c r="M53" s="40" t="s">
        <v>21</v>
      </c>
      <c r="N53" s="41"/>
      <c r="O53" s="44">
        <f>IF(D49&lt;D48,"UNLIMITED",IF(D14&lt;D15,"UNLIMITED",MIN(D14:D49)))</f>
        <v>-27</v>
      </c>
      <c r="P53" s="45"/>
    </row>
    <row r="54" spans="2:22" ht="15.75" customHeight="1" thickBot="1" x14ac:dyDescent="0.5">
      <c r="B54" s="42"/>
      <c r="C54" s="43"/>
      <c r="D54" s="51"/>
      <c r="E54" s="26"/>
      <c r="G54" s="42"/>
      <c r="H54" s="49"/>
      <c r="I54" s="43"/>
      <c r="J54" s="46"/>
      <c r="K54" s="47"/>
      <c r="M54" s="42"/>
      <c r="N54" s="43"/>
      <c r="O54" s="46"/>
      <c r="P54" s="47"/>
    </row>
    <row r="55" spans="2:22" x14ac:dyDescent="0.3">
      <c r="P55" s="9"/>
    </row>
    <row r="61" spans="2:22" ht="15" thickBot="1" x14ac:dyDescent="0.35"/>
    <row r="62" spans="2:22" x14ac:dyDescent="0.3">
      <c r="B62" s="5"/>
      <c r="C62" s="7"/>
      <c r="F62" s="5"/>
      <c r="G62" s="7"/>
      <c r="J62" s="5"/>
      <c r="K62" s="7"/>
      <c r="N62" s="5"/>
      <c r="O62" s="7"/>
      <c r="R62" s="5"/>
      <c r="S62" s="7"/>
      <c r="U62" s="5"/>
      <c r="V62" s="7"/>
    </row>
    <row r="63" spans="2:22" x14ac:dyDescent="0.3">
      <c r="B63" s="27" t="s">
        <v>11</v>
      </c>
      <c r="C63" s="28"/>
      <c r="F63" s="27" t="s">
        <v>12</v>
      </c>
      <c r="G63" s="28"/>
      <c r="J63" s="27" t="s">
        <v>13</v>
      </c>
      <c r="K63" s="28"/>
      <c r="N63" s="27" t="s">
        <v>14</v>
      </c>
      <c r="O63" s="28"/>
      <c r="R63" s="27" t="s">
        <v>15</v>
      </c>
      <c r="S63" s="28"/>
      <c r="U63" s="27" t="s">
        <v>19</v>
      </c>
      <c r="V63" s="28"/>
    </row>
    <row r="64" spans="2:22" x14ac:dyDescent="0.3">
      <c r="B64" s="8"/>
      <c r="C64" s="10"/>
      <c r="F64" s="8"/>
      <c r="G64" s="10"/>
      <c r="J64" s="8"/>
      <c r="K64" s="10"/>
      <c r="N64" s="8"/>
      <c r="O64" s="10"/>
      <c r="R64" s="8"/>
      <c r="S64" s="10"/>
      <c r="U64" s="8"/>
      <c r="V64" s="10"/>
    </row>
    <row r="65" spans="2:22" x14ac:dyDescent="0.3">
      <c r="B65" s="8" t="s">
        <v>9</v>
      </c>
      <c r="C65" s="10" t="s">
        <v>18</v>
      </c>
      <c r="F65" s="9" t="s">
        <v>9</v>
      </c>
      <c r="G65" s="9" t="s">
        <v>18</v>
      </c>
      <c r="J65" s="9" t="s">
        <v>9</v>
      </c>
      <c r="K65" s="9" t="s">
        <v>18</v>
      </c>
      <c r="N65" s="9" t="s">
        <v>9</v>
      </c>
      <c r="O65" s="9" t="s">
        <v>18</v>
      </c>
      <c r="R65" s="9" t="s">
        <v>9</v>
      </c>
      <c r="S65" s="9" t="s">
        <v>18</v>
      </c>
      <c r="U65" s="9" t="s">
        <v>9</v>
      </c>
      <c r="V65" s="9" t="s">
        <v>5</v>
      </c>
    </row>
    <row r="66" spans="2:22" x14ac:dyDescent="0.3">
      <c r="B66" s="8"/>
      <c r="C66" s="10"/>
      <c r="F66" s="9"/>
      <c r="G66" s="9"/>
      <c r="J66" s="9"/>
      <c r="K66" s="9"/>
      <c r="N66" s="9"/>
      <c r="O66" s="9"/>
      <c r="R66" s="9"/>
      <c r="S66" s="9"/>
      <c r="U66" s="9"/>
      <c r="V66" s="9"/>
    </row>
    <row r="67" spans="2:22" s="2" customFormat="1" x14ac:dyDescent="0.3">
      <c r="B67" s="22">
        <f t="shared" ref="B67:B72" si="2">B68-$B$108</f>
        <v>43134</v>
      </c>
      <c r="C67" s="23">
        <f t="shared" ref="C67:C103" si="3">IF(D$5="CALL",(IF(B67-(D$7+D$8)&lt;-D$8,-D$8,B67-(D$7+D$8)))*D$6,(IF((D$7-D$8)-B67&lt;-D$8,-D$8,(D$7-D$8)-B67))*D$6)</f>
        <v>-1284.5</v>
      </c>
      <c r="F67" s="4">
        <f t="shared" ref="F67:F103" si="4">B67</f>
        <v>43134</v>
      </c>
      <c r="G67" s="4">
        <f t="shared" ref="G67:G72" si="5">IF(H$5="CALL",(IF(F67-(H$7+H$8)&lt;-H$8,-H$8,F67-(H$7+H$8)))*H$6,(IF((H$7-H$8)-F67&lt;-H$8,-H$8,(H$7-H$8)-F67))*H$6)</f>
        <v>2114</v>
      </c>
      <c r="J67" s="4">
        <f t="shared" ref="J67:J103" si="6">B67</f>
        <v>43134</v>
      </c>
      <c r="K67" s="4">
        <f t="shared" ref="K67:K72" si="7">IF(L$5="CALL",(IF(J67-(L$7+L$8)&lt;-L$8,-L$8,J67-(L$7+L$8)))*L$6,(IF((L$7-L$8)-J67&lt;-L$8,-L$8,(L$7-L$8)-J67))*L$6)</f>
        <v>-856.5</v>
      </c>
      <c r="N67" s="4">
        <f t="shared" ref="N67:N103" si="8">B67</f>
        <v>43134</v>
      </c>
      <c r="O67" s="4">
        <f t="shared" ref="O67:O72" si="9">IF(P$5="CALL",(IF(N67-(P$7+P$8)&lt;-P$8,-P$8,N67-(P$7+P$8)))*P$6,(IF((P$7-P$8)-N67&lt;-P$8,-P$8,(P$7-P$8)-N67))*P$6)</f>
        <v>0</v>
      </c>
      <c r="R67" s="4">
        <f t="shared" ref="R67:R103" si="10">B67</f>
        <v>43134</v>
      </c>
      <c r="S67" s="4">
        <f t="shared" ref="S67:S72" si="11">(R67-T$8)*$T$6</f>
        <v>0</v>
      </c>
      <c r="U67" s="4">
        <f t="shared" ref="U67:U103" si="12">B67</f>
        <v>43134</v>
      </c>
      <c r="V67" s="4">
        <f t="shared" ref="V67:V103" si="13">C67+G67+K67+O67+S67</f>
        <v>-27</v>
      </c>
    </row>
    <row r="68" spans="2:22" s="2" customFormat="1" x14ac:dyDescent="0.3">
      <c r="B68" s="22">
        <f t="shared" si="2"/>
        <v>43371</v>
      </c>
      <c r="C68" s="23">
        <f t="shared" si="3"/>
        <v>-1284.5</v>
      </c>
      <c r="F68" s="4">
        <f t="shared" si="4"/>
        <v>43371</v>
      </c>
      <c r="G68" s="4">
        <f t="shared" si="5"/>
        <v>2114</v>
      </c>
      <c r="J68" s="4">
        <f t="shared" si="6"/>
        <v>43371</v>
      </c>
      <c r="K68" s="4">
        <f t="shared" si="7"/>
        <v>-856.5</v>
      </c>
      <c r="N68" s="4">
        <f t="shared" si="8"/>
        <v>43371</v>
      </c>
      <c r="O68" s="4">
        <f t="shared" si="9"/>
        <v>0</v>
      </c>
      <c r="R68" s="4">
        <f t="shared" si="10"/>
        <v>43371</v>
      </c>
      <c r="S68" s="4">
        <f t="shared" si="11"/>
        <v>0</v>
      </c>
      <c r="U68" s="4">
        <f t="shared" si="12"/>
        <v>43371</v>
      </c>
      <c r="V68" s="4">
        <f t="shared" si="13"/>
        <v>-27</v>
      </c>
    </row>
    <row r="69" spans="2:22" s="2" customFormat="1" x14ac:dyDescent="0.3">
      <c r="B69" s="22">
        <f t="shared" si="2"/>
        <v>43608</v>
      </c>
      <c r="C69" s="23">
        <f t="shared" si="3"/>
        <v>-1284.5</v>
      </c>
      <c r="F69" s="4">
        <f t="shared" si="4"/>
        <v>43608</v>
      </c>
      <c r="G69" s="4">
        <f t="shared" si="5"/>
        <v>2114</v>
      </c>
      <c r="J69" s="4">
        <f t="shared" si="6"/>
        <v>43608</v>
      </c>
      <c r="K69" s="4">
        <f t="shared" si="7"/>
        <v>-856.5</v>
      </c>
      <c r="N69" s="4">
        <f t="shared" si="8"/>
        <v>43608</v>
      </c>
      <c r="O69" s="4">
        <f t="shared" si="9"/>
        <v>0</v>
      </c>
      <c r="R69" s="4">
        <f t="shared" si="10"/>
        <v>43608</v>
      </c>
      <c r="S69" s="4">
        <f t="shared" si="11"/>
        <v>0</v>
      </c>
      <c r="U69" s="4">
        <f t="shared" si="12"/>
        <v>43608</v>
      </c>
      <c r="V69" s="4">
        <f t="shared" si="13"/>
        <v>-27</v>
      </c>
    </row>
    <row r="70" spans="2:22" s="2" customFormat="1" x14ac:dyDescent="0.3">
      <c r="B70" s="22">
        <f t="shared" si="2"/>
        <v>43845</v>
      </c>
      <c r="C70" s="23">
        <f t="shared" si="3"/>
        <v>-1284.5</v>
      </c>
      <c r="F70" s="4">
        <f t="shared" si="4"/>
        <v>43845</v>
      </c>
      <c r="G70" s="4">
        <f t="shared" si="5"/>
        <v>2114</v>
      </c>
      <c r="J70" s="4">
        <f t="shared" si="6"/>
        <v>43845</v>
      </c>
      <c r="K70" s="4">
        <f t="shared" si="7"/>
        <v>-856.5</v>
      </c>
      <c r="N70" s="4">
        <f t="shared" si="8"/>
        <v>43845</v>
      </c>
      <c r="O70" s="4">
        <f t="shared" si="9"/>
        <v>0</v>
      </c>
      <c r="R70" s="4">
        <f t="shared" si="10"/>
        <v>43845</v>
      </c>
      <c r="S70" s="4">
        <f t="shared" si="11"/>
        <v>0</v>
      </c>
      <c r="U70" s="4">
        <f t="shared" si="12"/>
        <v>43845</v>
      </c>
      <c r="V70" s="4">
        <f t="shared" si="13"/>
        <v>-27</v>
      </c>
    </row>
    <row r="71" spans="2:22" s="2" customFormat="1" x14ac:dyDescent="0.3">
      <c r="B71" s="22">
        <f t="shared" si="2"/>
        <v>44082</v>
      </c>
      <c r="C71" s="23">
        <f t="shared" si="3"/>
        <v>-1284.5</v>
      </c>
      <c r="F71" s="4">
        <f t="shared" si="4"/>
        <v>44082</v>
      </c>
      <c r="G71" s="4">
        <f t="shared" si="5"/>
        <v>2114</v>
      </c>
      <c r="J71" s="4">
        <f t="shared" si="6"/>
        <v>44082</v>
      </c>
      <c r="K71" s="4">
        <f t="shared" si="7"/>
        <v>-856.5</v>
      </c>
      <c r="N71" s="4">
        <f t="shared" si="8"/>
        <v>44082</v>
      </c>
      <c r="O71" s="4">
        <f t="shared" si="9"/>
        <v>0</v>
      </c>
      <c r="R71" s="4">
        <f t="shared" si="10"/>
        <v>44082</v>
      </c>
      <c r="S71" s="4">
        <f t="shared" si="11"/>
        <v>0</v>
      </c>
      <c r="U71" s="4">
        <f t="shared" si="12"/>
        <v>44082</v>
      </c>
      <c r="V71" s="4">
        <f t="shared" si="13"/>
        <v>-27</v>
      </c>
    </row>
    <row r="72" spans="2:22" s="2" customFormat="1" x14ac:dyDescent="0.3">
      <c r="B72" s="22">
        <f t="shared" si="2"/>
        <v>44319</v>
      </c>
      <c r="C72" s="23">
        <f t="shared" si="3"/>
        <v>-1284.5</v>
      </c>
      <c r="F72" s="4">
        <f t="shared" si="4"/>
        <v>44319</v>
      </c>
      <c r="G72" s="4">
        <f t="shared" si="5"/>
        <v>2114</v>
      </c>
      <c r="J72" s="4">
        <f t="shared" si="6"/>
        <v>44319</v>
      </c>
      <c r="K72" s="4">
        <f t="shared" si="7"/>
        <v>-856.5</v>
      </c>
      <c r="N72" s="4">
        <f t="shared" si="8"/>
        <v>44319</v>
      </c>
      <c r="O72" s="4">
        <f t="shared" si="9"/>
        <v>0</v>
      </c>
      <c r="R72" s="4">
        <f t="shared" si="10"/>
        <v>44319</v>
      </c>
      <c r="S72" s="4">
        <f t="shared" si="11"/>
        <v>0</v>
      </c>
      <c r="U72" s="4">
        <f t="shared" si="12"/>
        <v>44319</v>
      </c>
      <c r="V72" s="4">
        <f t="shared" si="13"/>
        <v>-27</v>
      </c>
    </row>
    <row r="73" spans="2:22" s="2" customFormat="1" x14ac:dyDescent="0.3">
      <c r="B73" s="22">
        <f>B74-$B$108</f>
        <v>44556</v>
      </c>
      <c r="C73" s="23">
        <f t="shared" si="3"/>
        <v>-1284.5</v>
      </c>
      <c r="F73" s="4">
        <f t="shared" si="4"/>
        <v>44556</v>
      </c>
      <c r="G73" s="4">
        <f>IF(H$5="CALL",(IF(F73-(H$7+H$8)&lt;-H$8,-H$8,F73-(H$7+H$8)))*H$6,(IF((H$7-H$8)-F73&lt;-H$8,-H$8,(H$7-H$8)-F73))*H$6)</f>
        <v>2114</v>
      </c>
      <c r="J73" s="4">
        <f t="shared" si="6"/>
        <v>44556</v>
      </c>
      <c r="K73" s="4">
        <f>IF(L$5="CALL",(IF(J73-(L$7+L$8)&lt;-L$8,-L$8,J73-(L$7+L$8)))*L$6,(IF((L$7-L$8)-J73&lt;-L$8,-L$8,(L$7-L$8)-J73))*L$6)</f>
        <v>-856.5</v>
      </c>
      <c r="N73" s="4">
        <f t="shared" si="8"/>
        <v>44556</v>
      </c>
      <c r="O73" s="4">
        <f>IF(P$5="CALL",(IF(N73-(P$7+P$8)&lt;-P$8,-P$8,N73-(P$7+P$8)))*P$6,(IF((P$7-P$8)-N73&lt;-P$8,-P$8,(P$7-P$8)-N73))*P$6)</f>
        <v>0</v>
      </c>
      <c r="R73" s="4">
        <f t="shared" si="10"/>
        <v>44556</v>
      </c>
      <c r="S73" s="4">
        <f>(R73-T$8)*$T$6</f>
        <v>0</v>
      </c>
      <c r="U73" s="4">
        <f t="shared" si="12"/>
        <v>44556</v>
      </c>
      <c r="V73" s="4">
        <f t="shared" si="13"/>
        <v>-27</v>
      </c>
    </row>
    <row r="74" spans="2:22" s="2" customFormat="1" x14ac:dyDescent="0.3">
      <c r="B74" s="22">
        <f>B75-$B$108</f>
        <v>44793</v>
      </c>
      <c r="C74" s="23">
        <f t="shared" si="3"/>
        <v>-1284.5</v>
      </c>
      <c r="F74" s="4">
        <f t="shared" si="4"/>
        <v>44793</v>
      </c>
      <c r="G74" s="4">
        <f>IF(H$5="CALL",(IF(F74-(H$7+H$8)&lt;-H$8,-H$8,F74-(H$7+H$8)))*H$6,(IF((H$7-H$8)-F74&lt;-H$8,-H$8,(H$7-H$8)-F74))*H$6)</f>
        <v>2114</v>
      </c>
      <c r="J74" s="4">
        <f t="shared" si="6"/>
        <v>44793</v>
      </c>
      <c r="K74" s="4">
        <f>IF(L$5="CALL",(IF(J74-(L$7+L$8)&lt;-L$8,-L$8,J74-(L$7+L$8)))*L$6,(IF((L$7-L$8)-J74&lt;-L$8,-L$8,(L$7-L$8)-J74))*L$6)</f>
        <v>-856.5</v>
      </c>
      <c r="N74" s="4">
        <f t="shared" si="8"/>
        <v>44793</v>
      </c>
      <c r="O74" s="4">
        <f>IF(P$5="CALL",(IF(N74-(P$7+P$8)&lt;-P$8,-P$8,N74-(P$7+P$8)))*P$6,(IF((P$7-P$8)-N74&lt;-P$8,-P$8,(P$7-P$8)-N74))*P$6)</f>
        <v>0</v>
      </c>
      <c r="R74" s="4">
        <f t="shared" si="10"/>
        <v>44793</v>
      </c>
      <c r="S74" s="4">
        <f>(R74-T$8)*$T$6</f>
        <v>0</v>
      </c>
      <c r="U74" s="4">
        <f t="shared" si="12"/>
        <v>44793</v>
      </c>
      <c r="V74" s="4">
        <f t="shared" si="13"/>
        <v>-27</v>
      </c>
    </row>
    <row r="75" spans="2:22" s="2" customFormat="1" x14ac:dyDescent="0.3">
      <c r="B75" s="22">
        <f>B76-$B$108</f>
        <v>45030</v>
      </c>
      <c r="C75" s="23">
        <f t="shared" si="3"/>
        <v>-1284.5</v>
      </c>
      <c r="F75" s="4">
        <f t="shared" si="4"/>
        <v>45030</v>
      </c>
      <c r="G75" s="4">
        <f>IF(H$5="CALL",(IF(F75-(H$7+H$8)&lt;-H$8,-H$8,F75-(H$7+H$8)))*H$6,(IF((H$7-H$8)-F75&lt;-H$8,-H$8,(H$7-H$8)-F75))*H$6)</f>
        <v>2114</v>
      </c>
      <c r="J75" s="4">
        <f t="shared" si="6"/>
        <v>45030</v>
      </c>
      <c r="K75" s="4">
        <f>IF(L$5="CALL",(IF(J75-(L$7+L$8)&lt;-L$8,-L$8,J75-(L$7+L$8)))*L$6,(IF((L$7-L$8)-J75&lt;-L$8,-L$8,(L$7-L$8)-J75))*L$6)</f>
        <v>-856.5</v>
      </c>
      <c r="N75" s="4">
        <f t="shared" si="8"/>
        <v>45030</v>
      </c>
      <c r="O75" s="4">
        <f>IF(P$5="CALL",(IF(N75-(P$7+P$8)&lt;-P$8,-P$8,N75-(P$7+P$8)))*P$6,(IF((P$7-P$8)-N75&lt;-P$8,-P$8,(P$7-P$8)-N75))*P$6)</f>
        <v>0</v>
      </c>
      <c r="R75" s="4">
        <f t="shared" si="10"/>
        <v>45030</v>
      </c>
      <c r="S75" s="4">
        <f>(R75-T$8)*$T$6</f>
        <v>0</v>
      </c>
      <c r="U75" s="4">
        <f t="shared" si="12"/>
        <v>45030</v>
      </c>
      <c r="V75" s="4">
        <f t="shared" si="13"/>
        <v>-27</v>
      </c>
    </row>
    <row r="76" spans="2:22" s="2" customFormat="1" x14ac:dyDescent="0.3">
      <c r="B76" s="22">
        <f>B77-$B$108</f>
        <v>45267</v>
      </c>
      <c r="C76" s="23">
        <f t="shared" si="3"/>
        <v>-1284.5</v>
      </c>
      <c r="F76" s="4">
        <f t="shared" si="4"/>
        <v>45267</v>
      </c>
      <c r="G76" s="4">
        <f>IF(H$5="CALL",(IF(F76-(H$7+H$8)&lt;-H$8,-H$8,F76-(H$7+H$8)))*H$6,(IF((H$7-H$8)-F76&lt;-H$8,-H$8,(H$7-H$8)-F76))*H$6)</f>
        <v>2114</v>
      </c>
      <c r="J76" s="4">
        <f t="shared" si="6"/>
        <v>45267</v>
      </c>
      <c r="K76" s="4">
        <f>IF(L$5="CALL",(IF(J76-(L$7+L$8)&lt;-L$8,-L$8,J76-(L$7+L$8)))*L$6,(IF((L$7-L$8)-J76&lt;-L$8,-L$8,(L$7-L$8)-J76))*L$6)</f>
        <v>-856.5</v>
      </c>
      <c r="N76" s="4">
        <f t="shared" si="8"/>
        <v>45267</v>
      </c>
      <c r="O76" s="4">
        <f>IF(P$5="CALL",(IF(N76-(P$7+P$8)&lt;-P$8,-P$8,N76-(P$7+P$8)))*P$6,(IF((P$7-P$8)-N76&lt;-P$8,-P$8,(P$7-P$8)-N76))*P$6)</f>
        <v>0</v>
      </c>
      <c r="R76" s="4">
        <f t="shared" si="10"/>
        <v>45267</v>
      </c>
      <c r="S76" s="4">
        <f>(R76-T$8)*$T$6</f>
        <v>0</v>
      </c>
      <c r="U76" s="4">
        <f t="shared" si="12"/>
        <v>45267</v>
      </c>
      <c r="V76" s="4">
        <f t="shared" si="13"/>
        <v>-27</v>
      </c>
    </row>
    <row r="77" spans="2:22" s="2" customFormat="1" x14ac:dyDescent="0.3">
      <c r="B77" s="22">
        <f t="shared" ref="B77:B83" si="14">B78-$B$108</f>
        <v>45504</v>
      </c>
      <c r="C77" s="23">
        <f t="shared" si="3"/>
        <v>-1284.5</v>
      </c>
      <c r="F77" s="4">
        <f t="shared" si="4"/>
        <v>45504</v>
      </c>
      <c r="G77" s="4">
        <f>IF(H$5="CALL",(IF(F77-(H$7+H$8)&lt;-H$8,-H$8,F77-(H$7+H$8)))*H$6,(IF((H$7-H$8)-F77&lt;-H$8,-H$8,(H$7-H$8)-F77))*H$6)</f>
        <v>2114</v>
      </c>
      <c r="J77" s="4">
        <f t="shared" si="6"/>
        <v>45504</v>
      </c>
      <c r="K77" s="4">
        <f>IF(L$5="CALL",(IF(J77-(L$7+L$8)&lt;-L$8,-L$8,J77-(L$7+L$8)))*L$6,(IF((L$7-L$8)-J77&lt;-L$8,-L$8,(L$7-L$8)-J77))*L$6)</f>
        <v>-856.5</v>
      </c>
      <c r="N77" s="4">
        <f t="shared" si="8"/>
        <v>45504</v>
      </c>
      <c r="O77" s="4">
        <f>IF(P$5="CALL",(IF(N77-(P$7+P$8)&lt;-P$8,-P$8,N77-(P$7+P$8)))*P$6,(IF((P$7-P$8)-N77&lt;-P$8,-P$8,(P$7-P$8)-N77))*P$6)</f>
        <v>0</v>
      </c>
      <c r="R77" s="4">
        <f t="shared" si="10"/>
        <v>45504</v>
      </c>
      <c r="S77" s="4">
        <f>(R77-T$8)*$T$6</f>
        <v>0</v>
      </c>
      <c r="U77" s="4">
        <f t="shared" si="12"/>
        <v>45504</v>
      </c>
      <c r="V77" s="4">
        <f t="shared" si="13"/>
        <v>-27</v>
      </c>
    </row>
    <row r="78" spans="2:22" s="2" customFormat="1" x14ac:dyDescent="0.3">
      <c r="B78" s="22">
        <f t="shared" si="14"/>
        <v>45741</v>
      </c>
      <c r="C78" s="23">
        <f t="shared" si="3"/>
        <v>-1284.5</v>
      </c>
      <c r="F78" s="4">
        <f t="shared" si="4"/>
        <v>45741</v>
      </c>
      <c r="G78" s="4">
        <f t="shared" ref="G78:G90" si="15">IF(H$5="CALL",(IF(F78-(H$7+H$8)&lt;-H$8,-H$8,F78-(H$7+H$8)))*H$6,(IF((H$7-H$8)-F78&lt;-H$8,-H$8,(H$7-H$8)-F78))*H$6)</f>
        <v>2114</v>
      </c>
      <c r="J78" s="4">
        <f t="shared" si="6"/>
        <v>45741</v>
      </c>
      <c r="K78" s="4">
        <f t="shared" ref="K78:K90" si="16">IF(L$5="CALL",(IF(J78-(L$7+L$8)&lt;-L$8,-L$8,J78-(L$7+L$8)))*L$6,(IF((L$7-L$8)-J78&lt;-L$8,-L$8,(L$7-L$8)-J78))*L$6)</f>
        <v>-856.5</v>
      </c>
      <c r="N78" s="4">
        <f t="shared" si="8"/>
        <v>45741</v>
      </c>
      <c r="O78" s="4">
        <f t="shared" ref="O78:O90" si="17">IF(P$5="CALL",(IF(N78-(P$7+P$8)&lt;-P$8,-P$8,N78-(P$7+P$8)))*P$6,(IF((P$7-P$8)-N78&lt;-P$8,-P$8,(P$7-P$8)-N78))*P$6)</f>
        <v>0</v>
      </c>
      <c r="R78" s="4">
        <f t="shared" si="10"/>
        <v>45741</v>
      </c>
      <c r="S78" s="4">
        <f t="shared" ref="S78:S90" si="18">(R78-T$8)*$T$6</f>
        <v>0</v>
      </c>
      <c r="U78" s="4">
        <f t="shared" si="12"/>
        <v>45741</v>
      </c>
      <c r="V78" s="4">
        <f t="shared" si="13"/>
        <v>-27</v>
      </c>
    </row>
    <row r="79" spans="2:22" s="2" customFormat="1" x14ac:dyDescent="0.3">
      <c r="B79" s="22">
        <f t="shared" si="14"/>
        <v>45978</v>
      </c>
      <c r="C79" s="23">
        <f t="shared" si="3"/>
        <v>-1284.5</v>
      </c>
      <c r="F79" s="4">
        <f t="shared" si="4"/>
        <v>45978</v>
      </c>
      <c r="G79" s="4">
        <f t="shared" si="15"/>
        <v>2114</v>
      </c>
      <c r="J79" s="4">
        <f t="shared" si="6"/>
        <v>45978</v>
      </c>
      <c r="K79" s="4">
        <f t="shared" si="16"/>
        <v>-856.5</v>
      </c>
      <c r="N79" s="4">
        <f t="shared" si="8"/>
        <v>45978</v>
      </c>
      <c r="O79" s="4">
        <f t="shared" si="17"/>
        <v>0</v>
      </c>
      <c r="R79" s="4">
        <f t="shared" si="10"/>
        <v>45978</v>
      </c>
      <c r="S79" s="4">
        <f t="shared" si="18"/>
        <v>0</v>
      </c>
      <c r="U79" s="4">
        <f t="shared" si="12"/>
        <v>45978</v>
      </c>
      <c r="V79" s="4">
        <f t="shared" si="13"/>
        <v>-27</v>
      </c>
    </row>
    <row r="80" spans="2:22" s="2" customFormat="1" x14ac:dyDescent="0.3">
      <c r="B80" s="22">
        <f t="shared" si="14"/>
        <v>46215</v>
      </c>
      <c r="C80" s="23">
        <f t="shared" si="3"/>
        <v>-1284.5</v>
      </c>
      <c r="F80" s="4">
        <f t="shared" si="4"/>
        <v>46215</v>
      </c>
      <c r="G80" s="4">
        <f t="shared" si="15"/>
        <v>2114</v>
      </c>
      <c r="J80" s="4">
        <f t="shared" si="6"/>
        <v>46215</v>
      </c>
      <c r="K80" s="4">
        <f t="shared" si="16"/>
        <v>-856.5</v>
      </c>
      <c r="N80" s="4">
        <f t="shared" si="8"/>
        <v>46215</v>
      </c>
      <c r="O80" s="4">
        <f t="shared" si="17"/>
        <v>0</v>
      </c>
      <c r="R80" s="4">
        <f t="shared" si="10"/>
        <v>46215</v>
      </c>
      <c r="S80" s="4">
        <f t="shared" si="18"/>
        <v>0</v>
      </c>
      <c r="U80" s="4">
        <f t="shared" si="12"/>
        <v>46215</v>
      </c>
      <c r="V80" s="4">
        <f t="shared" si="13"/>
        <v>-27</v>
      </c>
    </row>
    <row r="81" spans="2:22" s="2" customFormat="1" x14ac:dyDescent="0.3">
      <c r="B81" s="22">
        <f t="shared" si="14"/>
        <v>46452</v>
      </c>
      <c r="C81" s="23">
        <f t="shared" si="3"/>
        <v>-1284.5</v>
      </c>
      <c r="F81" s="4">
        <f t="shared" si="4"/>
        <v>46452</v>
      </c>
      <c r="G81" s="4">
        <f t="shared" si="15"/>
        <v>2114</v>
      </c>
      <c r="J81" s="4">
        <f t="shared" si="6"/>
        <v>46452</v>
      </c>
      <c r="K81" s="4">
        <f t="shared" si="16"/>
        <v>-856.5</v>
      </c>
      <c r="N81" s="4">
        <f t="shared" si="8"/>
        <v>46452</v>
      </c>
      <c r="O81" s="4">
        <f t="shared" si="17"/>
        <v>0</v>
      </c>
      <c r="R81" s="4">
        <f t="shared" si="10"/>
        <v>46452</v>
      </c>
      <c r="S81" s="4">
        <f t="shared" si="18"/>
        <v>0</v>
      </c>
      <c r="U81" s="4">
        <f t="shared" si="12"/>
        <v>46452</v>
      </c>
      <c r="V81" s="4">
        <f t="shared" si="13"/>
        <v>-27</v>
      </c>
    </row>
    <row r="82" spans="2:22" s="2" customFormat="1" x14ac:dyDescent="0.3">
      <c r="B82" s="22">
        <f t="shared" si="14"/>
        <v>46689</v>
      </c>
      <c r="C82" s="23">
        <f t="shared" si="3"/>
        <v>-1284.5</v>
      </c>
      <c r="F82" s="4">
        <f t="shared" si="4"/>
        <v>46689</v>
      </c>
      <c r="G82" s="4">
        <f t="shared" si="15"/>
        <v>2114</v>
      </c>
      <c r="J82" s="4">
        <f t="shared" si="6"/>
        <v>46689</v>
      </c>
      <c r="K82" s="4">
        <f t="shared" si="16"/>
        <v>-856.5</v>
      </c>
      <c r="N82" s="4">
        <f t="shared" si="8"/>
        <v>46689</v>
      </c>
      <c r="O82" s="4">
        <f t="shared" si="17"/>
        <v>0</v>
      </c>
      <c r="R82" s="4">
        <f t="shared" si="10"/>
        <v>46689</v>
      </c>
      <c r="S82" s="4">
        <f t="shared" si="18"/>
        <v>0</v>
      </c>
      <c r="U82" s="4">
        <f t="shared" si="12"/>
        <v>46689</v>
      </c>
      <c r="V82" s="4">
        <f t="shared" si="13"/>
        <v>-27</v>
      </c>
    </row>
    <row r="83" spans="2:22" s="2" customFormat="1" x14ac:dyDescent="0.3">
      <c r="B83" s="22">
        <f t="shared" si="14"/>
        <v>46926</v>
      </c>
      <c r="C83" s="23">
        <f t="shared" si="3"/>
        <v>-1284.5</v>
      </c>
      <c r="F83" s="4">
        <f t="shared" si="4"/>
        <v>46926</v>
      </c>
      <c r="G83" s="4">
        <f t="shared" si="15"/>
        <v>2114</v>
      </c>
      <c r="J83" s="4">
        <f t="shared" si="6"/>
        <v>46926</v>
      </c>
      <c r="K83" s="4">
        <f t="shared" si="16"/>
        <v>-856.5</v>
      </c>
      <c r="N83" s="4">
        <f t="shared" si="8"/>
        <v>46926</v>
      </c>
      <c r="O83" s="4">
        <f t="shared" si="17"/>
        <v>0</v>
      </c>
      <c r="R83" s="4">
        <f t="shared" si="10"/>
        <v>46926</v>
      </c>
      <c r="S83" s="4">
        <f t="shared" si="18"/>
        <v>0</v>
      </c>
      <c r="U83" s="4">
        <f t="shared" si="12"/>
        <v>46926</v>
      </c>
      <c r="V83" s="4">
        <f t="shared" si="13"/>
        <v>-27</v>
      </c>
    </row>
    <row r="84" spans="2:22" s="2" customFormat="1" x14ac:dyDescent="0.3">
      <c r="B84" s="22">
        <f>B85-$B$108</f>
        <v>47163</v>
      </c>
      <c r="C84" s="23">
        <f t="shared" si="3"/>
        <v>-1284.5</v>
      </c>
      <c r="F84" s="4">
        <f t="shared" si="4"/>
        <v>47163</v>
      </c>
      <c r="G84" s="4">
        <f t="shared" si="15"/>
        <v>2114</v>
      </c>
      <c r="J84" s="4">
        <f t="shared" si="6"/>
        <v>47163</v>
      </c>
      <c r="K84" s="4">
        <f t="shared" si="16"/>
        <v>-856.5</v>
      </c>
      <c r="N84" s="4">
        <f t="shared" si="8"/>
        <v>47163</v>
      </c>
      <c r="O84" s="4">
        <f t="shared" si="17"/>
        <v>0</v>
      </c>
      <c r="R84" s="4">
        <f t="shared" si="10"/>
        <v>47163</v>
      </c>
      <c r="S84" s="4">
        <f t="shared" si="18"/>
        <v>0</v>
      </c>
      <c r="U84" s="4">
        <f t="shared" si="12"/>
        <v>47163</v>
      </c>
      <c r="V84" s="4">
        <f t="shared" si="13"/>
        <v>-27</v>
      </c>
    </row>
    <row r="85" spans="2:22" s="2" customFormat="1" x14ac:dyDescent="0.3">
      <c r="B85" s="22">
        <f>D7</f>
        <v>47400</v>
      </c>
      <c r="C85" s="23">
        <f t="shared" si="3"/>
        <v>-1284.5</v>
      </c>
      <c r="F85" s="4">
        <f t="shared" si="4"/>
        <v>47400</v>
      </c>
      <c r="G85" s="4">
        <f t="shared" si="15"/>
        <v>2114</v>
      </c>
      <c r="J85" s="4">
        <f t="shared" si="6"/>
        <v>47400</v>
      </c>
      <c r="K85" s="4">
        <f t="shared" si="16"/>
        <v>-856.5</v>
      </c>
      <c r="N85" s="4">
        <f t="shared" si="8"/>
        <v>47400</v>
      </c>
      <c r="O85" s="4">
        <f t="shared" si="17"/>
        <v>0</v>
      </c>
      <c r="R85" s="4">
        <f t="shared" si="10"/>
        <v>47400</v>
      </c>
      <c r="S85" s="4">
        <f t="shared" si="18"/>
        <v>0</v>
      </c>
      <c r="U85" s="4">
        <f t="shared" si="12"/>
        <v>47400</v>
      </c>
      <c r="V85" s="4">
        <f t="shared" si="13"/>
        <v>-27</v>
      </c>
    </row>
    <row r="86" spans="2:22" s="2" customFormat="1" x14ac:dyDescent="0.3">
      <c r="B86" s="22">
        <f>B85+$B$108</f>
        <v>47637</v>
      </c>
      <c r="C86" s="23">
        <f t="shared" si="3"/>
        <v>-1047.5</v>
      </c>
      <c r="F86" s="4">
        <f t="shared" si="4"/>
        <v>47637</v>
      </c>
      <c r="G86" s="4">
        <f t="shared" si="15"/>
        <v>2114</v>
      </c>
      <c r="J86" s="4">
        <f t="shared" si="6"/>
        <v>47637</v>
      </c>
      <c r="K86" s="4">
        <f t="shared" si="16"/>
        <v>-856.5</v>
      </c>
      <c r="N86" s="4">
        <f t="shared" si="8"/>
        <v>47637</v>
      </c>
      <c r="O86" s="4">
        <f t="shared" si="17"/>
        <v>0</v>
      </c>
      <c r="R86" s="4">
        <f t="shared" si="10"/>
        <v>47637</v>
      </c>
      <c r="S86" s="4">
        <f t="shared" si="18"/>
        <v>0</v>
      </c>
      <c r="U86" s="4">
        <f t="shared" si="12"/>
        <v>47637</v>
      </c>
      <c r="V86" s="4">
        <f t="shared" si="13"/>
        <v>210</v>
      </c>
    </row>
    <row r="87" spans="2:22" s="2" customFormat="1" x14ac:dyDescent="0.3">
      <c r="B87" s="22">
        <f t="shared" ref="B87:B93" si="19">B86+$B$108</f>
        <v>47874</v>
      </c>
      <c r="C87" s="23">
        <f t="shared" si="3"/>
        <v>-810.5</v>
      </c>
      <c r="F87" s="4">
        <f t="shared" si="4"/>
        <v>47874</v>
      </c>
      <c r="G87" s="4">
        <f t="shared" si="15"/>
        <v>1966</v>
      </c>
      <c r="J87" s="4">
        <f t="shared" si="6"/>
        <v>47874</v>
      </c>
      <c r="K87" s="4">
        <f t="shared" si="16"/>
        <v>-856.5</v>
      </c>
      <c r="N87" s="4">
        <f t="shared" si="8"/>
        <v>47874</v>
      </c>
      <c r="O87" s="4">
        <f t="shared" si="17"/>
        <v>0</v>
      </c>
      <c r="R87" s="4">
        <f t="shared" si="10"/>
        <v>47874</v>
      </c>
      <c r="S87" s="4">
        <f t="shared" si="18"/>
        <v>0</v>
      </c>
      <c r="U87" s="4">
        <f t="shared" si="12"/>
        <v>47874</v>
      </c>
      <c r="V87" s="4">
        <f t="shared" si="13"/>
        <v>299</v>
      </c>
    </row>
    <row r="88" spans="2:22" s="2" customFormat="1" x14ac:dyDescent="0.3">
      <c r="B88" s="22">
        <f t="shared" si="19"/>
        <v>48111</v>
      </c>
      <c r="C88" s="23">
        <f t="shared" si="3"/>
        <v>-573.5</v>
      </c>
      <c r="F88" s="4">
        <f t="shared" si="4"/>
        <v>48111</v>
      </c>
      <c r="G88" s="4">
        <f t="shared" si="15"/>
        <v>1492</v>
      </c>
      <c r="J88" s="4">
        <f t="shared" si="6"/>
        <v>48111</v>
      </c>
      <c r="K88" s="4">
        <f t="shared" si="16"/>
        <v>-856.5</v>
      </c>
      <c r="N88" s="4">
        <f t="shared" si="8"/>
        <v>48111</v>
      </c>
      <c r="O88" s="4">
        <f t="shared" si="17"/>
        <v>0</v>
      </c>
      <c r="R88" s="4">
        <f t="shared" si="10"/>
        <v>48111</v>
      </c>
      <c r="S88" s="4">
        <f t="shared" si="18"/>
        <v>0</v>
      </c>
      <c r="U88" s="4">
        <f t="shared" si="12"/>
        <v>48111</v>
      </c>
      <c r="V88" s="4">
        <f t="shared" si="13"/>
        <v>62</v>
      </c>
    </row>
    <row r="89" spans="2:22" s="2" customFormat="1" x14ac:dyDescent="0.3">
      <c r="B89" s="22">
        <f t="shared" si="19"/>
        <v>48348</v>
      </c>
      <c r="C89" s="23">
        <f t="shared" si="3"/>
        <v>-336.5</v>
      </c>
      <c r="F89" s="4">
        <f t="shared" si="4"/>
        <v>48348</v>
      </c>
      <c r="G89" s="4">
        <f t="shared" si="15"/>
        <v>1018</v>
      </c>
      <c r="J89" s="4">
        <f t="shared" si="6"/>
        <v>48348</v>
      </c>
      <c r="K89" s="4">
        <f t="shared" si="16"/>
        <v>-708.5</v>
      </c>
      <c r="N89" s="4">
        <f t="shared" si="8"/>
        <v>48348</v>
      </c>
      <c r="O89" s="4">
        <f t="shared" si="17"/>
        <v>0</v>
      </c>
      <c r="R89" s="4">
        <f t="shared" si="10"/>
        <v>48348</v>
      </c>
      <c r="S89" s="4">
        <f t="shared" si="18"/>
        <v>0</v>
      </c>
      <c r="U89" s="4">
        <f t="shared" si="12"/>
        <v>48348</v>
      </c>
      <c r="V89" s="4">
        <f t="shared" si="13"/>
        <v>-27</v>
      </c>
    </row>
    <row r="90" spans="2:22" s="2" customFormat="1" x14ac:dyDescent="0.3">
      <c r="B90" s="22">
        <f t="shared" si="19"/>
        <v>48585</v>
      </c>
      <c r="C90" s="23">
        <f t="shared" si="3"/>
        <v>-99.5</v>
      </c>
      <c r="F90" s="4">
        <f t="shared" si="4"/>
        <v>48585</v>
      </c>
      <c r="G90" s="4">
        <f t="shared" si="15"/>
        <v>544</v>
      </c>
      <c r="J90" s="4">
        <f t="shared" si="6"/>
        <v>48585</v>
      </c>
      <c r="K90" s="4">
        <f t="shared" si="16"/>
        <v>-471.5</v>
      </c>
      <c r="N90" s="4">
        <f t="shared" si="8"/>
        <v>48585</v>
      </c>
      <c r="O90" s="4">
        <f t="shared" si="17"/>
        <v>0</v>
      </c>
      <c r="R90" s="4">
        <f t="shared" si="10"/>
        <v>48585</v>
      </c>
      <c r="S90" s="4">
        <f t="shared" si="18"/>
        <v>0</v>
      </c>
      <c r="U90" s="4">
        <f t="shared" si="12"/>
        <v>48585</v>
      </c>
      <c r="V90" s="4">
        <f t="shared" si="13"/>
        <v>-27</v>
      </c>
    </row>
    <row r="91" spans="2:22" s="2" customFormat="1" x14ac:dyDescent="0.3">
      <c r="B91" s="22">
        <f t="shared" si="19"/>
        <v>48822</v>
      </c>
      <c r="C91" s="23">
        <f t="shared" si="3"/>
        <v>137.5</v>
      </c>
      <c r="F91" s="4">
        <f t="shared" si="4"/>
        <v>48822</v>
      </c>
      <c r="G91" s="4">
        <f>IF(H$5="CALL",(IF(F91-(H$7+H$8)&lt;-H$8,-H$8,F91-(H$7+H$8)))*H$6,(IF((H$7-H$8)-F91&lt;-H$8,-H$8,(H$7-H$8)-F91))*H$6)</f>
        <v>70</v>
      </c>
      <c r="J91" s="4">
        <f t="shared" si="6"/>
        <v>48822</v>
      </c>
      <c r="K91" s="4">
        <f>IF(L$5="CALL",(IF(J91-(L$7+L$8)&lt;-L$8,-L$8,J91-(L$7+L$8)))*L$6,(IF((L$7-L$8)-J91&lt;-L$8,-L$8,(L$7-L$8)-J91))*L$6)</f>
        <v>-234.5</v>
      </c>
      <c r="N91" s="4">
        <f t="shared" si="8"/>
        <v>48822</v>
      </c>
      <c r="O91" s="4">
        <f>IF(P$5="CALL",(IF(N91-(P$7+P$8)&lt;-P$8,-P$8,N91-(P$7+P$8)))*P$6,(IF((P$7-P$8)-N91&lt;-P$8,-P$8,(P$7-P$8)-N91))*P$6)</f>
        <v>0</v>
      </c>
      <c r="R91" s="4">
        <f t="shared" si="10"/>
        <v>48822</v>
      </c>
      <c r="S91" s="4">
        <f>(R91-T$8)*$T$6</f>
        <v>0</v>
      </c>
      <c r="U91" s="4">
        <f t="shared" si="12"/>
        <v>48822</v>
      </c>
      <c r="V91" s="4">
        <f t="shared" si="13"/>
        <v>-27</v>
      </c>
    </row>
    <row r="92" spans="2:22" s="2" customFormat="1" x14ac:dyDescent="0.3">
      <c r="B92" s="22">
        <f t="shared" si="19"/>
        <v>49059</v>
      </c>
      <c r="C92" s="23">
        <f t="shared" si="3"/>
        <v>374.5</v>
      </c>
      <c r="F92" s="4">
        <f t="shared" si="4"/>
        <v>49059</v>
      </c>
      <c r="G92" s="4">
        <f>IF(H$5="CALL",(IF(F92-(H$7+H$8)&lt;-H$8,-H$8,F92-(H$7+H$8)))*H$6,(IF((H$7-H$8)-F92&lt;-H$8,-H$8,(H$7-H$8)-F92))*H$6)</f>
        <v>-404</v>
      </c>
      <c r="J92" s="4">
        <f t="shared" si="6"/>
        <v>49059</v>
      </c>
      <c r="K92" s="4">
        <f>IF(L$5="CALL",(IF(J92-(L$7+L$8)&lt;-L$8,-L$8,J92-(L$7+L$8)))*L$6,(IF((L$7-L$8)-J92&lt;-L$8,-L$8,(L$7-L$8)-J92))*L$6)</f>
        <v>2.5</v>
      </c>
      <c r="N92" s="4">
        <f t="shared" si="8"/>
        <v>49059</v>
      </c>
      <c r="O92" s="4">
        <f>IF(P$5="CALL",(IF(N92-(P$7+P$8)&lt;-P$8,-P$8,N92-(P$7+P$8)))*P$6,(IF((P$7-P$8)-N92&lt;-P$8,-P$8,(P$7-P$8)-N92))*P$6)</f>
        <v>0</v>
      </c>
      <c r="R92" s="4">
        <f t="shared" si="10"/>
        <v>49059</v>
      </c>
      <c r="S92" s="4">
        <f>(R92-T$8)*$T$6</f>
        <v>0</v>
      </c>
      <c r="U92" s="4">
        <f t="shared" si="12"/>
        <v>49059</v>
      </c>
      <c r="V92" s="4">
        <f t="shared" si="13"/>
        <v>-27</v>
      </c>
    </row>
    <row r="93" spans="2:22" s="2" customFormat="1" x14ac:dyDescent="0.3">
      <c r="B93" s="22">
        <f t="shared" si="19"/>
        <v>49296</v>
      </c>
      <c r="C93" s="23">
        <f t="shared" si="3"/>
        <v>611.5</v>
      </c>
      <c r="F93" s="4">
        <f t="shared" si="4"/>
        <v>49296</v>
      </c>
      <c r="G93" s="4">
        <f>IF(H$5="CALL",(IF(F93-(H$7+H$8)&lt;-H$8,-H$8,F93-(H$7+H$8)))*H$6,(IF((H$7-H$8)-F93&lt;-H$8,-H$8,(H$7-H$8)-F93))*H$6)</f>
        <v>-878</v>
      </c>
      <c r="J93" s="4">
        <f t="shared" si="6"/>
        <v>49296</v>
      </c>
      <c r="K93" s="4">
        <f>IF(L$5="CALL",(IF(J93-(L$7+L$8)&lt;-L$8,-L$8,J93-(L$7+L$8)))*L$6,(IF((L$7-L$8)-J93&lt;-L$8,-L$8,(L$7-L$8)-J93))*L$6)</f>
        <v>239.5</v>
      </c>
      <c r="N93" s="4">
        <f t="shared" si="8"/>
        <v>49296</v>
      </c>
      <c r="O93" s="4">
        <f>IF(P$5="CALL",(IF(N93-(P$7+P$8)&lt;-P$8,-P$8,N93-(P$7+P$8)))*P$6,(IF((P$7-P$8)-N93&lt;-P$8,-P$8,(P$7-P$8)-N93))*P$6)</f>
        <v>0</v>
      </c>
      <c r="R93" s="4">
        <f t="shared" si="10"/>
        <v>49296</v>
      </c>
      <c r="S93" s="4">
        <f>(R93-T$8)*$T$6</f>
        <v>0</v>
      </c>
      <c r="U93" s="4">
        <f t="shared" si="12"/>
        <v>49296</v>
      </c>
      <c r="V93" s="4">
        <f t="shared" si="13"/>
        <v>-27</v>
      </c>
    </row>
    <row r="94" spans="2:22" s="2" customFormat="1" x14ac:dyDescent="0.3">
      <c r="B94" s="22">
        <f>B93+$B$108</f>
        <v>49533</v>
      </c>
      <c r="C94" s="23">
        <f t="shared" si="3"/>
        <v>848.5</v>
      </c>
      <c r="F94" s="4">
        <f t="shared" si="4"/>
        <v>49533</v>
      </c>
      <c r="G94" s="4">
        <f t="shared" ref="G94:G102" si="20">IF(H$5="CALL",(IF(F94-(H$7+H$8)&lt;-H$8,-H$8,F94-(H$7+H$8)))*H$6,(IF((H$7-H$8)-F94&lt;-H$8,-H$8,(H$7-H$8)-F94))*H$6)</f>
        <v>-1352</v>
      </c>
      <c r="J94" s="4">
        <f t="shared" si="6"/>
        <v>49533</v>
      </c>
      <c r="K94" s="4">
        <f t="shared" ref="K94:K102" si="21">IF(L$5="CALL",(IF(J94-(L$7+L$8)&lt;-L$8,-L$8,J94-(L$7+L$8)))*L$6,(IF((L$7-L$8)-J94&lt;-L$8,-L$8,(L$7-L$8)-J94))*L$6)</f>
        <v>476.5</v>
      </c>
      <c r="N94" s="4">
        <f t="shared" si="8"/>
        <v>49533</v>
      </c>
      <c r="O94" s="4">
        <f t="shared" ref="O94:O102" si="22">IF(P$5="CALL",(IF(N94-(P$7+P$8)&lt;-P$8,-P$8,N94-(P$7+P$8)))*P$6,(IF((P$7-P$8)-N94&lt;-P$8,-P$8,(P$7-P$8)-N94))*P$6)</f>
        <v>0</v>
      </c>
      <c r="R94" s="4">
        <f t="shared" si="10"/>
        <v>49533</v>
      </c>
      <c r="S94" s="4">
        <f t="shared" ref="S94:S102" si="23">(R94-T$8)*$T$6</f>
        <v>0</v>
      </c>
      <c r="U94" s="4">
        <f t="shared" si="12"/>
        <v>49533</v>
      </c>
      <c r="V94" s="4">
        <f t="shared" si="13"/>
        <v>-27</v>
      </c>
    </row>
    <row r="95" spans="2:22" s="2" customFormat="1" x14ac:dyDescent="0.3">
      <c r="B95" s="22">
        <f>B94+$B$108</f>
        <v>49770</v>
      </c>
      <c r="C95" s="23">
        <f t="shared" si="3"/>
        <v>1085.5</v>
      </c>
      <c r="F95" s="4">
        <f t="shared" si="4"/>
        <v>49770</v>
      </c>
      <c r="G95" s="4">
        <f t="shared" si="20"/>
        <v>-1826</v>
      </c>
      <c r="J95" s="4">
        <f t="shared" si="6"/>
        <v>49770</v>
      </c>
      <c r="K95" s="4">
        <f t="shared" si="21"/>
        <v>713.5</v>
      </c>
      <c r="N95" s="4">
        <f t="shared" si="8"/>
        <v>49770</v>
      </c>
      <c r="O95" s="4">
        <f t="shared" si="22"/>
        <v>0</v>
      </c>
      <c r="R95" s="4">
        <f t="shared" si="10"/>
        <v>49770</v>
      </c>
      <c r="S95" s="4">
        <f t="shared" si="23"/>
        <v>0</v>
      </c>
      <c r="U95" s="4">
        <f t="shared" si="12"/>
        <v>49770</v>
      </c>
      <c r="V95" s="4">
        <f t="shared" si="13"/>
        <v>-27</v>
      </c>
    </row>
    <row r="96" spans="2:22" s="2" customFormat="1" x14ac:dyDescent="0.3">
      <c r="B96" s="22">
        <f>B95+$B$108</f>
        <v>50007</v>
      </c>
      <c r="C96" s="23">
        <f t="shared" si="3"/>
        <v>1322.5</v>
      </c>
      <c r="F96" s="4">
        <f t="shared" si="4"/>
        <v>50007</v>
      </c>
      <c r="G96" s="4">
        <f t="shared" si="20"/>
        <v>-2300</v>
      </c>
      <c r="J96" s="4">
        <f t="shared" si="6"/>
        <v>50007</v>
      </c>
      <c r="K96" s="4">
        <f t="shared" si="21"/>
        <v>950.5</v>
      </c>
      <c r="N96" s="4">
        <f t="shared" si="8"/>
        <v>50007</v>
      </c>
      <c r="O96" s="4">
        <f t="shared" si="22"/>
        <v>0</v>
      </c>
      <c r="R96" s="4">
        <f t="shared" si="10"/>
        <v>50007</v>
      </c>
      <c r="S96" s="4">
        <f t="shared" si="23"/>
        <v>0</v>
      </c>
      <c r="U96" s="4">
        <f t="shared" si="12"/>
        <v>50007</v>
      </c>
      <c r="V96" s="4">
        <f t="shared" si="13"/>
        <v>-27</v>
      </c>
    </row>
    <row r="97" spans="2:22" s="2" customFormat="1" x14ac:dyDescent="0.3">
      <c r="B97" s="22">
        <f t="shared" ref="B97:B102" si="24">B96+$B$108</f>
        <v>50244</v>
      </c>
      <c r="C97" s="23">
        <f t="shared" si="3"/>
        <v>1559.5</v>
      </c>
      <c r="F97" s="4">
        <f t="shared" si="4"/>
        <v>50244</v>
      </c>
      <c r="G97" s="4">
        <f t="shared" si="20"/>
        <v>-2774</v>
      </c>
      <c r="J97" s="4">
        <f t="shared" si="6"/>
        <v>50244</v>
      </c>
      <c r="K97" s="4">
        <f t="shared" si="21"/>
        <v>1187.5</v>
      </c>
      <c r="N97" s="4">
        <f t="shared" si="8"/>
        <v>50244</v>
      </c>
      <c r="O97" s="4">
        <f t="shared" si="22"/>
        <v>0</v>
      </c>
      <c r="R97" s="4">
        <f t="shared" si="10"/>
        <v>50244</v>
      </c>
      <c r="S97" s="4">
        <f t="shared" si="23"/>
        <v>0</v>
      </c>
      <c r="U97" s="4">
        <f t="shared" si="12"/>
        <v>50244</v>
      </c>
      <c r="V97" s="4">
        <f t="shared" si="13"/>
        <v>-27</v>
      </c>
    </row>
    <row r="98" spans="2:22" s="2" customFormat="1" x14ac:dyDescent="0.3">
      <c r="B98" s="22">
        <f t="shared" si="24"/>
        <v>50481</v>
      </c>
      <c r="C98" s="23">
        <f t="shared" si="3"/>
        <v>1796.5</v>
      </c>
      <c r="F98" s="4">
        <f t="shared" si="4"/>
        <v>50481</v>
      </c>
      <c r="G98" s="4">
        <f t="shared" si="20"/>
        <v>-3248</v>
      </c>
      <c r="J98" s="4">
        <f t="shared" si="6"/>
        <v>50481</v>
      </c>
      <c r="K98" s="4">
        <f t="shared" si="21"/>
        <v>1424.5</v>
      </c>
      <c r="N98" s="4">
        <f t="shared" si="8"/>
        <v>50481</v>
      </c>
      <c r="O98" s="4">
        <f t="shared" si="22"/>
        <v>0</v>
      </c>
      <c r="R98" s="4">
        <f t="shared" si="10"/>
        <v>50481</v>
      </c>
      <c r="S98" s="4">
        <f t="shared" si="23"/>
        <v>0</v>
      </c>
      <c r="U98" s="4">
        <f t="shared" si="12"/>
        <v>50481</v>
      </c>
      <c r="V98" s="4">
        <f t="shared" si="13"/>
        <v>-27</v>
      </c>
    </row>
    <row r="99" spans="2:22" s="2" customFormat="1" x14ac:dyDescent="0.3">
      <c r="B99" s="22">
        <f t="shared" si="24"/>
        <v>50718</v>
      </c>
      <c r="C99" s="23">
        <f t="shared" si="3"/>
        <v>2033.5</v>
      </c>
      <c r="F99" s="4">
        <f t="shared" si="4"/>
        <v>50718</v>
      </c>
      <c r="G99" s="4">
        <f t="shared" si="20"/>
        <v>-3722</v>
      </c>
      <c r="J99" s="4">
        <f t="shared" si="6"/>
        <v>50718</v>
      </c>
      <c r="K99" s="4">
        <f t="shared" si="21"/>
        <v>1661.5</v>
      </c>
      <c r="N99" s="4">
        <f t="shared" si="8"/>
        <v>50718</v>
      </c>
      <c r="O99" s="4">
        <f t="shared" si="22"/>
        <v>0</v>
      </c>
      <c r="R99" s="4">
        <f t="shared" si="10"/>
        <v>50718</v>
      </c>
      <c r="S99" s="4">
        <f t="shared" si="23"/>
        <v>0</v>
      </c>
      <c r="U99" s="4">
        <f t="shared" si="12"/>
        <v>50718</v>
      </c>
      <c r="V99" s="4">
        <f t="shared" si="13"/>
        <v>-27</v>
      </c>
    </row>
    <row r="100" spans="2:22" s="2" customFormat="1" x14ac:dyDescent="0.3">
      <c r="B100" s="22">
        <f t="shared" si="24"/>
        <v>50955</v>
      </c>
      <c r="C100" s="23">
        <f t="shared" si="3"/>
        <v>2270.5</v>
      </c>
      <c r="F100" s="4">
        <f t="shared" si="4"/>
        <v>50955</v>
      </c>
      <c r="G100" s="4">
        <f t="shared" si="20"/>
        <v>-4196</v>
      </c>
      <c r="J100" s="4">
        <f t="shared" si="6"/>
        <v>50955</v>
      </c>
      <c r="K100" s="4">
        <f t="shared" si="21"/>
        <v>1898.5</v>
      </c>
      <c r="N100" s="4">
        <f t="shared" si="8"/>
        <v>50955</v>
      </c>
      <c r="O100" s="4">
        <f t="shared" si="22"/>
        <v>0</v>
      </c>
      <c r="R100" s="4">
        <f t="shared" si="10"/>
        <v>50955</v>
      </c>
      <c r="S100" s="4">
        <f t="shared" si="23"/>
        <v>0</v>
      </c>
      <c r="U100" s="4">
        <f t="shared" si="12"/>
        <v>50955</v>
      </c>
      <c r="V100" s="4">
        <f t="shared" si="13"/>
        <v>-27</v>
      </c>
    </row>
    <row r="101" spans="2:22" s="2" customFormat="1" x14ac:dyDescent="0.3">
      <c r="B101" s="22">
        <f t="shared" si="24"/>
        <v>51192</v>
      </c>
      <c r="C101" s="23">
        <f t="shared" si="3"/>
        <v>2507.5</v>
      </c>
      <c r="F101" s="4">
        <f t="shared" si="4"/>
        <v>51192</v>
      </c>
      <c r="G101" s="4">
        <f t="shared" si="20"/>
        <v>-4670</v>
      </c>
      <c r="J101" s="4">
        <f t="shared" si="6"/>
        <v>51192</v>
      </c>
      <c r="K101" s="4">
        <f t="shared" si="21"/>
        <v>2135.5</v>
      </c>
      <c r="N101" s="4">
        <f t="shared" si="8"/>
        <v>51192</v>
      </c>
      <c r="O101" s="4">
        <f t="shared" si="22"/>
        <v>0</v>
      </c>
      <c r="R101" s="4">
        <f t="shared" si="10"/>
        <v>51192</v>
      </c>
      <c r="S101" s="4">
        <f t="shared" si="23"/>
        <v>0</v>
      </c>
      <c r="U101" s="4">
        <f t="shared" si="12"/>
        <v>51192</v>
      </c>
      <c r="V101" s="4">
        <f t="shared" si="13"/>
        <v>-27</v>
      </c>
    </row>
    <row r="102" spans="2:22" s="2" customFormat="1" x14ac:dyDescent="0.3">
      <c r="B102" s="22">
        <f t="shared" si="24"/>
        <v>51429</v>
      </c>
      <c r="C102" s="23">
        <f t="shared" si="3"/>
        <v>2744.5</v>
      </c>
      <c r="F102" s="4">
        <f t="shared" si="4"/>
        <v>51429</v>
      </c>
      <c r="G102" s="4">
        <f t="shared" si="20"/>
        <v>-5144</v>
      </c>
      <c r="J102" s="4">
        <f t="shared" si="6"/>
        <v>51429</v>
      </c>
      <c r="K102" s="4">
        <f t="shared" si="21"/>
        <v>2372.5</v>
      </c>
      <c r="N102" s="4">
        <f t="shared" si="8"/>
        <v>51429</v>
      </c>
      <c r="O102" s="4">
        <f t="shared" si="22"/>
        <v>0</v>
      </c>
      <c r="R102" s="4">
        <f t="shared" si="10"/>
        <v>51429</v>
      </c>
      <c r="S102" s="4">
        <f t="shared" si="23"/>
        <v>0</v>
      </c>
      <c r="U102" s="4">
        <f t="shared" si="12"/>
        <v>51429</v>
      </c>
      <c r="V102" s="4">
        <f t="shared" si="13"/>
        <v>-27</v>
      </c>
    </row>
    <row r="103" spans="2:22" s="2" customFormat="1" ht="15" thickBot="1" x14ac:dyDescent="0.35">
      <c r="B103" s="24">
        <f>L45</f>
        <v>47534</v>
      </c>
      <c r="C103" s="25">
        <f t="shared" si="3"/>
        <v>-1150.5</v>
      </c>
      <c r="F103" s="4">
        <f t="shared" si="4"/>
        <v>47534</v>
      </c>
      <c r="G103" s="4">
        <f>IF(H$5="CALL",(IF(F103-(H$7+H$8)&lt;-H$8,-H$8,F103-(H$7+H$8)))*H$6,(IF((H$7-H$8)-F103&lt;-H$8,-H$8,(H$7-H$8)-F103))*H$6)</f>
        <v>2114</v>
      </c>
      <c r="J103" s="4">
        <f t="shared" si="6"/>
        <v>47534</v>
      </c>
      <c r="K103" s="4">
        <f>IF(L$5="CALL",(IF(J103-(L$7+L$8)&lt;-L$8,-L$8,J103-(L$7+L$8)))*L$6,(IF((L$7-L$8)-J103&lt;-L$8,-L$8,(L$7-L$8)-J103))*L$6)</f>
        <v>-856.5</v>
      </c>
      <c r="N103" s="4">
        <f t="shared" si="8"/>
        <v>47534</v>
      </c>
      <c r="O103" s="4">
        <f>IF(P$5="CALL",(IF(N103-(P$7+P$8)&lt;-P$8,-P$8,N103-(P$7+P$8)))*P$6,(IF((P$7-P$8)-N103&lt;-P$8,-P$8,(P$7-P$8)-N103))*P$6)</f>
        <v>0</v>
      </c>
      <c r="R103" s="4">
        <f t="shared" si="10"/>
        <v>47534</v>
      </c>
      <c r="S103" s="4">
        <f>(R103-T$8)*$T$6</f>
        <v>0</v>
      </c>
      <c r="U103" s="4">
        <f t="shared" si="12"/>
        <v>47534</v>
      </c>
      <c r="V103" s="4">
        <f t="shared" si="13"/>
        <v>107</v>
      </c>
    </row>
    <row r="104" spans="2:22" x14ac:dyDescent="0.3">
      <c r="B104" s="1"/>
      <c r="C104" s="2"/>
      <c r="G104" s="2"/>
      <c r="K104" s="2"/>
      <c r="O104" s="2"/>
      <c r="U104" s="1"/>
      <c r="V104" s="2"/>
    </row>
    <row r="105" spans="2:22" x14ac:dyDescent="0.3">
      <c r="B105" s="1"/>
      <c r="C105" s="2"/>
      <c r="G105" s="2"/>
      <c r="K105" s="2"/>
      <c r="O105" s="2"/>
      <c r="U105" s="1"/>
      <c r="V105" s="2"/>
    </row>
    <row r="106" spans="2:22" x14ac:dyDescent="0.3">
      <c r="B106" s="1"/>
      <c r="C106" s="2"/>
      <c r="G106" s="2"/>
      <c r="K106" s="2"/>
      <c r="O106" s="2"/>
    </row>
    <row r="107" spans="2:22" x14ac:dyDescent="0.3">
      <c r="B107" s="1"/>
      <c r="C107" s="2"/>
      <c r="G107" s="2"/>
      <c r="K107" s="2"/>
      <c r="O107" s="2"/>
    </row>
    <row r="108" spans="2:22" ht="9.3000000000000007" customHeight="1" x14ac:dyDescent="0.3">
      <c r="B108">
        <f>B85*0.005</f>
        <v>237</v>
      </c>
      <c r="C108" s="2"/>
      <c r="G108" s="2"/>
      <c r="K108" s="2"/>
      <c r="O108" s="2"/>
    </row>
    <row r="109" spans="2:22" x14ac:dyDescent="0.3">
      <c r="C109" s="2"/>
      <c r="G109" s="2"/>
      <c r="K109" s="2"/>
      <c r="O109" s="2"/>
    </row>
    <row r="110" spans="2:22" x14ac:dyDescent="0.3">
      <c r="C110" s="2"/>
      <c r="G110" s="2"/>
      <c r="K110" s="2"/>
      <c r="O110" s="2"/>
    </row>
    <row r="111" spans="2:22" x14ac:dyDescent="0.3">
      <c r="C111" s="2"/>
      <c r="G111" s="2"/>
      <c r="K111" s="2"/>
      <c r="O111" s="2"/>
    </row>
    <row r="112" spans="2:22" x14ac:dyDescent="0.3">
      <c r="C112" s="2"/>
      <c r="G112" s="2"/>
      <c r="K112" s="2"/>
      <c r="O112" s="2"/>
    </row>
    <row r="113" spans="3:15" x14ac:dyDescent="0.3">
      <c r="C113" s="2"/>
      <c r="G113" s="2"/>
      <c r="K113" s="2"/>
      <c r="O113" s="2"/>
    </row>
    <row r="114" spans="3:15" x14ac:dyDescent="0.3">
      <c r="C114" s="2"/>
      <c r="G114" s="2"/>
      <c r="K114" s="2"/>
      <c r="O114" s="2"/>
    </row>
    <row r="115" spans="3:15" x14ac:dyDescent="0.3">
      <c r="C115" s="2"/>
      <c r="G115" s="2"/>
      <c r="K115" s="2"/>
      <c r="O115" s="2"/>
    </row>
  </sheetData>
  <mergeCells count="16">
    <mergeCell ref="B63:C63"/>
    <mergeCell ref="F63:G63"/>
    <mergeCell ref="J63:K63"/>
    <mergeCell ref="B53:C54"/>
    <mergeCell ref="G53:I54"/>
    <mergeCell ref="D53:D54"/>
    <mergeCell ref="J53:K54"/>
    <mergeCell ref="N63:O63"/>
    <mergeCell ref="R63:S63"/>
    <mergeCell ref="U63:V63"/>
    <mergeCell ref="L45:L46"/>
    <mergeCell ref="I48:J49"/>
    <mergeCell ref="L48:L49"/>
    <mergeCell ref="H45:J46"/>
    <mergeCell ref="M53:N54"/>
    <mergeCell ref="O53:P54"/>
  </mergeCells>
  <dataValidations count="1">
    <dataValidation type="list" allowBlank="1" showInputMessage="1" showErrorMessage="1" sqref="P5 L5 D5 H5">
      <formula1>"CALL,PUT"</formula1>
    </dataValidation>
  </dataValidations>
  <pageMargins left="0.7" right="0.7" top="0.75" bottom="0.75" header="0.3" footer="0.3"/>
  <pageSetup orientation="portrait" r:id="rId1"/>
  <drawing r:id="rId2"/>
  <legacyDrawing r:id="rId3"/>
  <tableParts count="16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Chinmay Bande</cp:lastModifiedBy>
  <dcterms:created xsi:type="dcterms:W3CDTF">2018-07-28T05:32:04Z</dcterms:created>
  <dcterms:modified xsi:type="dcterms:W3CDTF">2021-11-30T15:12:04Z</dcterms:modified>
</cp:coreProperties>
</file>