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D:\BITS\3,1\SAPM\"/>
    </mc:Choice>
  </mc:AlternateContent>
  <xr:revisionPtr revIDLastSave="0" documentId="13_ncr:1_{7EF5440C-B20C-44C2-94DB-A0945161621B}" xr6:coauthVersionLast="47" xr6:coauthVersionMax="47" xr10:uidLastSave="{00000000-0000-0000-0000-000000000000}"/>
  <bookViews>
    <workbookView xWindow="-110" yWindow="-110" windowWidth="19420" windowHeight="10420" xr2:uid="{FAE0BC6C-8029-44CA-9962-64F8FADEB2A9}"/>
  </bookViews>
  <sheets>
    <sheet name="Summary" sheetId="4" r:id="rId1"/>
    <sheet name="Week Form of EMH" sheetId="1" r:id="rId2"/>
    <sheet name="NIFTY50 (Runs Test)" sheetId="5" r:id="rId3"/>
    <sheet name="Post Earnings Drift" sheetId="2" r:id="rId4"/>
    <sheet name="January Effect"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10" i="1" l="1"/>
  <c r="I8" i="1" l="1"/>
  <c r="I7" i="1"/>
  <c r="I6" i="1"/>
  <c r="I5" i="1"/>
  <c r="E247" i="5" l="1"/>
  <c r="C246" i="5"/>
  <c r="E246" i="5" s="1"/>
  <c r="C245" i="5"/>
  <c r="C244" i="5"/>
  <c r="E244" i="5" s="1"/>
  <c r="D243" i="5"/>
  <c r="C243" i="5"/>
  <c r="E243" i="5" s="1"/>
  <c r="D242" i="5"/>
  <c r="C242" i="5"/>
  <c r="E242" i="5" s="1"/>
  <c r="D241" i="5"/>
  <c r="C241" i="5"/>
  <c r="E241" i="5" s="1"/>
  <c r="D240" i="5"/>
  <c r="C240" i="5"/>
  <c r="E240" i="5" s="1"/>
  <c r="C239" i="5"/>
  <c r="E239" i="5" s="1"/>
  <c r="C238" i="5"/>
  <c r="E238" i="5" s="1"/>
  <c r="C237" i="5"/>
  <c r="E237" i="5" s="1"/>
  <c r="C236" i="5"/>
  <c r="E236" i="5" s="1"/>
  <c r="D235" i="5"/>
  <c r="C235" i="5"/>
  <c r="E235" i="5" s="1"/>
  <c r="D234" i="5"/>
  <c r="C234" i="5"/>
  <c r="E234" i="5" s="1"/>
  <c r="D233" i="5"/>
  <c r="C233" i="5"/>
  <c r="E233" i="5" s="1"/>
  <c r="D232" i="5"/>
  <c r="C232" i="5"/>
  <c r="E232" i="5" s="1"/>
  <c r="C231" i="5"/>
  <c r="E231" i="5" s="1"/>
  <c r="C230" i="5"/>
  <c r="E230" i="5" s="1"/>
  <c r="C229" i="5"/>
  <c r="E229" i="5" s="1"/>
  <c r="C228" i="5"/>
  <c r="E228" i="5" s="1"/>
  <c r="D227" i="5"/>
  <c r="C227" i="5"/>
  <c r="E227" i="5" s="1"/>
  <c r="D226" i="5"/>
  <c r="C226" i="5"/>
  <c r="E226" i="5" s="1"/>
  <c r="D225" i="5"/>
  <c r="C225" i="5"/>
  <c r="E225" i="5" s="1"/>
  <c r="D224" i="5"/>
  <c r="C224" i="5"/>
  <c r="E224" i="5" s="1"/>
  <c r="C223" i="5"/>
  <c r="E223" i="5" s="1"/>
  <c r="C222" i="5"/>
  <c r="E222" i="5" s="1"/>
  <c r="C221" i="5"/>
  <c r="E221" i="5" s="1"/>
  <c r="C220" i="5"/>
  <c r="E220" i="5" s="1"/>
  <c r="D219" i="5"/>
  <c r="C219" i="5"/>
  <c r="E219" i="5" s="1"/>
  <c r="D218" i="5"/>
  <c r="C218" i="5"/>
  <c r="E218" i="5" s="1"/>
  <c r="D217" i="5"/>
  <c r="C217" i="5"/>
  <c r="E217" i="5" s="1"/>
  <c r="D216" i="5"/>
  <c r="C216" i="5"/>
  <c r="E216" i="5" s="1"/>
  <c r="C215" i="5"/>
  <c r="E215" i="5" s="1"/>
  <c r="C214" i="5"/>
  <c r="E214" i="5" s="1"/>
  <c r="C213" i="5"/>
  <c r="E213" i="5" s="1"/>
  <c r="C212" i="5"/>
  <c r="E212" i="5" s="1"/>
  <c r="D211" i="5"/>
  <c r="C211" i="5"/>
  <c r="E211" i="5" s="1"/>
  <c r="D210" i="5"/>
  <c r="C210" i="5"/>
  <c r="E210" i="5" s="1"/>
  <c r="D209" i="5"/>
  <c r="C209" i="5"/>
  <c r="E209" i="5" s="1"/>
  <c r="D208" i="5"/>
  <c r="C208" i="5"/>
  <c r="E208" i="5" s="1"/>
  <c r="C207" i="5"/>
  <c r="E207" i="5" s="1"/>
  <c r="C206" i="5"/>
  <c r="E206" i="5" s="1"/>
  <c r="C205" i="5"/>
  <c r="E205" i="5" s="1"/>
  <c r="C204" i="5"/>
  <c r="E204" i="5" s="1"/>
  <c r="D203" i="5"/>
  <c r="C203" i="5"/>
  <c r="E203" i="5" s="1"/>
  <c r="D202" i="5"/>
  <c r="C202" i="5"/>
  <c r="E202" i="5" s="1"/>
  <c r="D201" i="5"/>
  <c r="C201" i="5"/>
  <c r="E201" i="5" s="1"/>
  <c r="D200" i="5"/>
  <c r="C200" i="5"/>
  <c r="E200" i="5" s="1"/>
  <c r="C199" i="5"/>
  <c r="E199" i="5" s="1"/>
  <c r="C198" i="5"/>
  <c r="E198" i="5" s="1"/>
  <c r="C197" i="5"/>
  <c r="E197" i="5" s="1"/>
  <c r="C196" i="5"/>
  <c r="E196" i="5" s="1"/>
  <c r="D195" i="5"/>
  <c r="C195" i="5"/>
  <c r="E195" i="5" s="1"/>
  <c r="D194" i="5"/>
  <c r="C194" i="5"/>
  <c r="E194" i="5" s="1"/>
  <c r="D193" i="5"/>
  <c r="C193" i="5"/>
  <c r="E193" i="5" s="1"/>
  <c r="D192" i="5"/>
  <c r="C192" i="5"/>
  <c r="E192" i="5" s="1"/>
  <c r="C191" i="5"/>
  <c r="E191" i="5" s="1"/>
  <c r="C190" i="5"/>
  <c r="E190" i="5" s="1"/>
  <c r="C189" i="5"/>
  <c r="E189" i="5" s="1"/>
  <c r="C188" i="5"/>
  <c r="E188" i="5" s="1"/>
  <c r="D187" i="5"/>
  <c r="C187" i="5"/>
  <c r="E187" i="5" s="1"/>
  <c r="D186" i="5"/>
  <c r="C186" i="5"/>
  <c r="E186" i="5" s="1"/>
  <c r="D185" i="5"/>
  <c r="C185" i="5"/>
  <c r="E185" i="5" s="1"/>
  <c r="D184" i="5"/>
  <c r="C184" i="5"/>
  <c r="E184" i="5" s="1"/>
  <c r="C183" i="5"/>
  <c r="E183" i="5" s="1"/>
  <c r="C182" i="5"/>
  <c r="E182" i="5" s="1"/>
  <c r="C181" i="5"/>
  <c r="E181" i="5" s="1"/>
  <c r="C180" i="5"/>
  <c r="E180" i="5" s="1"/>
  <c r="D179" i="5"/>
  <c r="C179" i="5"/>
  <c r="E179" i="5" s="1"/>
  <c r="D178" i="5"/>
  <c r="C178" i="5"/>
  <c r="E178" i="5" s="1"/>
  <c r="D177" i="5"/>
  <c r="C177" i="5"/>
  <c r="E177" i="5" s="1"/>
  <c r="D176" i="5"/>
  <c r="C176" i="5"/>
  <c r="E176" i="5" s="1"/>
  <c r="C175" i="5"/>
  <c r="E175" i="5" s="1"/>
  <c r="C174" i="5"/>
  <c r="E174" i="5" s="1"/>
  <c r="C173" i="5"/>
  <c r="E173" i="5" s="1"/>
  <c r="C172" i="5"/>
  <c r="E172" i="5" s="1"/>
  <c r="D171" i="5"/>
  <c r="C171" i="5"/>
  <c r="E171" i="5" s="1"/>
  <c r="D170" i="5"/>
  <c r="C170" i="5"/>
  <c r="E170" i="5" s="1"/>
  <c r="D169" i="5"/>
  <c r="C169" i="5"/>
  <c r="E169" i="5" s="1"/>
  <c r="D168" i="5"/>
  <c r="C168" i="5"/>
  <c r="E168" i="5" s="1"/>
  <c r="C167" i="5"/>
  <c r="E167" i="5" s="1"/>
  <c r="C166" i="5"/>
  <c r="E166" i="5" s="1"/>
  <c r="C165" i="5"/>
  <c r="C164" i="5"/>
  <c r="E164" i="5" s="1"/>
  <c r="D163" i="5"/>
  <c r="C163" i="5"/>
  <c r="E163" i="5" s="1"/>
  <c r="D162" i="5"/>
  <c r="C162" i="5"/>
  <c r="E162" i="5" s="1"/>
  <c r="D161" i="5"/>
  <c r="C161" i="5"/>
  <c r="E161" i="5" s="1"/>
  <c r="D160" i="5"/>
  <c r="C160" i="5"/>
  <c r="E160" i="5" s="1"/>
  <c r="C159" i="5"/>
  <c r="E159" i="5" s="1"/>
  <c r="C158" i="5"/>
  <c r="E158" i="5" s="1"/>
  <c r="C157" i="5"/>
  <c r="C156" i="5"/>
  <c r="D155" i="5"/>
  <c r="C155" i="5"/>
  <c r="E155" i="5" s="1"/>
  <c r="D154" i="5"/>
  <c r="C154" i="5"/>
  <c r="E154" i="5" s="1"/>
  <c r="D153" i="5"/>
  <c r="C153" i="5"/>
  <c r="E153" i="5" s="1"/>
  <c r="D152" i="5"/>
  <c r="C152" i="5"/>
  <c r="E152" i="5" s="1"/>
  <c r="C151" i="5"/>
  <c r="E151" i="5" s="1"/>
  <c r="C150" i="5"/>
  <c r="E150" i="5" s="1"/>
  <c r="C149" i="5"/>
  <c r="C148" i="5"/>
  <c r="D147" i="5"/>
  <c r="C147" i="5"/>
  <c r="E147" i="5" s="1"/>
  <c r="D146" i="5"/>
  <c r="C146" i="5"/>
  <c r="E146" i="5" s="1"/>
  <c r="D145" i="5"/>
  <c r="C145" i="5"/>
  <c r="E145" i="5" s="1"/>
  <c r="D144" i="5"/>
  <c r="C144" i="5"/>
  <c r="E144" i="5" s="1"/>
  <c r="C143" i="5"/>
  <c r="E143" i="5" s="1"/>
  <c r="C142" i="5"/>
  <c r="E142" i="5" s="1"/>
  <c r="C141" i="5"/>
  <c r="D140" i="5"/>
  <c r="C140" i="5"/>
  <c r="D139" i="5"/>
  <c r="C139" i="5"/>
  <c r="E139" i="5" s="1"/>
  <c r="D138" i="5"/>
  <c r="C138" i="5"/>
  <c r="E138" i="5" s="1"/>
  <c r="D137" i="5"/>
  <c r="C137" i="5"/>
  <c r="E137" i="5" s="1"/>
  <c r="D136" i="5"/>
  <c r="C136" i="5"/>
  <c r="E136" i="5" s="1"/>
  <c r="C135" i="5"/>
  <c r="E135" i="5" s="1"/>
  <c r="C134" i="5"/>
  <c r="E134" i="5" s="1"/>
  <c r="C133" i="5"/>
  <c r="C132" i="5"/>
  <c r="D131" i="5"/>
  <c r="C131" i="5"/>
  <c r="E131" i="5" s="1"/>
  <c r="D130" i="5"/>
  <c r="C130" i="5"/>
  <c r="E130" i="5" s="1"/>
  <c r="D129" i="5"/>
  <c r="C129" i="5"/>
  <c r="E129" i="5" s="1"/>
  <c r="D128" i="5"/>
  <c r="C128" i="5"/>
  <c r="E128" i="5" s="1"/>
  <c r="C127" i="5"/>
  <c r="E127" i="5" s="1"/>
  <c r="C126" i="5"/>
  <c r="E126" i="5" s="1"/>
  <c r="C125" i="5"/>
  <c r="C124" i="5"/>
  <c r="D123" i="5"/>
  <c r="C123" i="5"/>
  <c r="E123" i="5" s="1"/>
  <c r="D122" i="5"/>
  <c r="C122" i="5"/>
  <c r="E122" i="5" s="1"/>
  <c r="D121" i="5"/>
  <c r="C121" i="5"/>
  <c r="E121" i="5" s="1"/>
  <c r="D120" i="5"/>
  <c r="C120" i="5"/>
  <c r="E120" i="5" s="1"/>
  <c r="C119" i="5"/>
  <c r="E119" i="5" s="1"/>
  <c r="C118" i="5"/>
  <c r="E118" i="5" s="1"/>
  <c r="C117" i="5"/>
  <c r="C116" i="5"/>
  <c r="D115" i="5"/>
  <c r="C115" i="5"/>
  <c r="E115" i="5" s="1"/>
  <c r="D114" i="5"/>
  <c r="C114" i="5"/>
  <c r="E114" i="5" s="1"/>
  <c r="D113" i="5"/>
  <c r="C113" i="5"/>
  <c r="E113" i="5" s="1"/>
  <c r="D112" i="5"/>
  <c r="C112" i="5"/>
  <c r="E112" i="5" s="1"/>
  <c r="C111" i="5"/>
  <c r="E111" i="5" s="1"/>
  <c r="C110" i="5"/>
  <c r="E110" i="5" s="1"/>
  <c r="C109" i="5"/>
  <c r="C108" i="5"/>
  <c r="D107" i="5"/>
  <c r="C107" i="5"/>
  <c r="E107" i="5" s="1"/>
  <c r="D106" i="5"/>
  <c r="C106" i="5"/>
  <c r="E106" i="5" s="1"/>
  <c r="D105" i="5"/>
  <c r="C105" i="5"/>
  <c r="E105" i="5" s="1"/>
  <c r="D104" i="5"/>
  <c r="C104" i="5"/>
  <c r="E104" i="5" s="1"/>
  <c r="C103" i="5"/>
  <c r="E103" i="5" s="1"/>
  <c r="C102" i="5"/>
  <c r="E102" i="5" s="1"/>
  <c r="C101" i="5"/>
  <c r="C100" i="5"/>
  <c r="D99" i="5"/>
  <c r="C99" i="5"/>
  <c r="E99" i="5" s="1"/>
  <c r="D98" i="5"/>
  <c r="C98" i="5"/>
  <c r="E98" i="5" s="1"/>
  <c r="D97" i="5"/>
  <c r="C97" i="5"/>
  <c r="E97" i="5" s="1"/>
  <c r="D96" i="5"/>
  <c r="C96" i="5"/>
  <c r="E96" i="5" s="1"/>
  <c r="C95" i="5"/>
  <c r="E95" i="5" s="1"/>
  <c r="D94" i="5"/>
  <c r="C94" i="5"/>
  <c r="E94" i="5" s="1"/>
  <c r="C93" i="5"/>
  <c r="E93" i="5" s="1"/>
  <c r="C92" i="5"/>
  <c r="D91" i="5"/>
  <c r="C91" i="5"/>
  <c r="E91" i="5" s="1"/>
  <c r="D90" i="5"/>
  <c r="C90" i="5"/>
  <c r="E90" i="5" s="1"/>
  <c r="D89" i="5"/>
  <c r="C89" i="5"/>
  <c r="E89" i="5" s="1"/>
  <c r="D88" i="5"/>
  <c r="C88" i="5"/>
  <c r="E88" i="5" s="1"/>
  <c r="C87" i="5"/>
  <c r="E87" i="5" s="1"/>
  <c r="D86" i="5"/>
  <c r="C86" i="5"/>
  <c r="E86" i="5" s="1"/>
  <c r="C85" i="5"/>
  <c r="E85" i="5" s="1"/>
  <c r="C84" i="5"/>
  <c r="D83" i="5"/>
  <c r="C83" i="5"/>
  <c r="E83" i="5" s="1"/>
  <c r="D82" i="5"/>
  <c r="C82" i="5"/>
  <c r="E82" i="5" s="1"/>
  <c r="D81" i="5"/>
  <c r="C81" i="5"/>
  <c r="E81" i="5" s="1"/>
  <c r="D80" i="5"/>
  <c r="C80" i="5"/>
  <c r="E80" i="5" s="1"/>
  <c r="C79" i="5"/>
  <c r="E79" i="5" s="1"/>
  <c r="D78" i="5"/>
  <c r="C78" i="5"/>
  <c r="E78" i="5" s="1"/>
  <c r="C77" i="5"/>
  <c r="E77" i="5" s="1"/>
  <c r="C76" i="5"/>
  <c r="C75" i="5"/>
  <c r="E75" i="5" s="1"/>
  <c r="D74" i="5"/>
  <c r="C74" i="5"/>
  <c r="C73" i="5"/>
  <c r="E73" i="5" s="1"/>
  <c r="D72" i="5"/>
  <c r="C72" i="5"/>
  <c r="C71" i="5"/>
  <c r="E71" i="5" s="1"/>
  <c r="C70" i="5"/>
  <c r="C69" i="5"/>
  <c r="E69" i="5" s="1"/>
  <c r="D68" i="5"/>
  <c r="C68" i="5"/>
  <c r="C67" i="5"/>
  <c r="E67" i="5" s="1"/>
  <c r="D66" i="5"/>
  <c r="C66" i="5"/>
  <c r="C65" i="5"/>
  <c r="E65" i="5" s="1"/>
  <c r="C64" i="5"/>
  <c r="C63" i="5"/>
  <c r="E63" i="5" s="1"/>
  <c r="D62" i="5"/>
  <c r="C62" i="5"/>
  <c r="C61" i="5"/>
  <c r="E61" i="5" s="1"/>
  <c r="C60" i="5"/>
  <c r="C59" i="5"/>
  <c r="E59" i="5" s="1"/>
  <c r="D58" i="5"/>
  <c r="C58" i="5"/>
  <c r="C57" i="5"/>
  <c r="E57" i="5" s="1"/>
  <c r="D56" i="5"/>
  <c r="C56" i="5"/>
  <c r="C55" i="5"/>
  <c r="E55" i="5" s="1"/>
  <c r="C54" i="5"/>
  <c r="C53" i="5"/>
  <c r="E53" i="5" s="1"/>
  <c r="D52" i="5"/>
  <c r="C52" i="5"/>
  <c r="C51" i="5"/>
  <c r="E51" i="5" s="1"/>
  <c r="D50" i="5"/>
  <c r="C50" i="5"/>
  <c r="C49" i="5"/>
  <c r="E49" i="5" s="1"/>
  <c r="C48" i="5"/>
  <c r="C47" i="5"/>
  <c r="E47" i="5" s="1"/>
  <c r="D46" i="5"/>
  <c r="C46" i="5"/>
  <c r="C45" i="5"/>
  <c r="E45" i="5" s="1"/>
  <c r="C44" i="5"/>
  <c r="C43" i="5"/>
  <c r="E43" i="5" s="1"/>
  <c r="D42" i="5"/>
  <c r="C42" i="5"/>
  <c r="C41" i="5"/>
  <c r="E41" i="5" s="1"/>
  <c r="D40" i="5"/>
  <c r="C40" i="5"/>
  <c r="C39" i="5"/>
  <c r="E39" i="5" s="1"/>
  <c r="C38" i="5"/>
  <c r="C37" i="5"/>
  <c r="E37" i="5" s="1"/>
  <c r="D36" i="5"/>
  <c r="C36" i="5"/>
  <c r="C35" i="5"/>
  <c r="E35" i="5" s="1"/>
  <c r="D34" i="5"/>
  <c r="C34" i="5"/>
  <c r="C33" i="5"/>
  <c r="E33" i="5" s="1"/>
  <c r="C32" i="5"/>
  <c r="C31" i="5"/>
  <c r="E31" i="5" s="1"/>
  <c r="D30" i="5"/>
  <c r="C30" i="5"/>
  <c r="C29" i="5"/>
  <c r="E29" i="5" s="1"/>
  <c r="C28" i="5"/>
  <c r="C27" i="5"/>
  <c r="E27" i="5" s="1"/>
  <c r="D26" i="5"/>
  <c r="C26" i="5"/>
  <c r="C25" i="5"/>
  <c r="E25" i="5" s="1"/>
  <c r="D24" i="5"/>
  <c r="C24" i="5"/>
  <c r="C23" i="5"/>
  <c r="E23" i="5" s="1"/>
  <c r="C22" i="5"/>
  <c r="C21" i="5"/>
  <c r="E21" i="5" s="1"/>
  <c r="D20" i="5"/>
  <c r="C20" i="5"/>
  <c r="C19" i="5"/>
  <c r="E19" i="5" s="1"/>
  <c r="D18" i="5"/>
  <c r="C18" i="5"/>
  <c r="C17" i="5"/>
  <c r="E17" i="5" s="1"/>
  <c r="C16" i="5"/>
  <c r="C15" i="5"/>
  <c r="E15" i="5" s="1"/>
  <c r="D14" i="5"/>
  <c r="C14" i="5"/>
  <c r="C13" i="5"/>
  <c r="E13" i="5" s="1"/>
  <c r="D12" i="5"/>
  <c r="C12" i="5"/>
  <c r="D11" i="5"/>
  <c r="C11" i="5"/>
  <c r="E11" i="5" s="1"/>
  <c r="E10" i="5"/>
  <c r="C10" i="5"/>
  <c r="C9" i="5"/>
  <c r="C8" i="5"/>
  <c r="I7" i="5"/>
  <c r="E7" i="5"/>
  <c r="D7" i="5"/>
  <c r="C7" i="5"/>
  <c r="D8" i="5" s="1"/>
  <c r="E6" i="5"/>
  <c r="D6" i="5"/>
  <c r="C6" i="5"/>
  <c r="E5" i="5"/>
  <c r="C5" i="5"/>
  <c r="D4" i="5"/>
  <c r="C4" i="5"/>
  <c r="F3" i="5"/>
  <c r="E3" i="5"/>
  <c r="C3" i="5"/>
  <c r="D21" i="5" l="1"/>
  <c r="E20" i="5"/>
  <c r="D37" i="5"/>
  <c r="E36" i="5"/>
  <c r="E52" i="5"/>
  <c r="D53" i="5"/>
  <c r="D69" i="5"/>
  <c r="E68" i="5"/>
  <c r="E116" i="5"/>
  <c r="D117" i="5"/>
  <c r="E157" i="5"/>
  <c r="D158" i="5"/>
  <c r="E117" i="5"/>
  <c r="D118" i="5"/>
  <c r="D9" i="5"/>
  <c r="E8" i="5"/>
  <c r="D16" i="5"/>
  <c r="E22" i="5"/>
  <c r="D23" i="5"/>
  <c r="D32" i="5"/>
  <c r="E38" i="5"/>
  <c r="D39" i="5"/>
  <c r="D48" i="5"/>
  <c r="D55" i="5"/>
  <c r="E54" i="5"/>
  <c r="D64" i="5"/>
  <c r="D71" i="5"/>
  <c r="E70" i="5"/>
  <c r="E109" i="5"/>
  <c r="D110" i="5"/>
  <c r="D27" i="5"/>
  <c r="E26" i="5"/>
  <c r="D13" i="5"/>
  <c r="E12" i="5"/>
  <c r="D22" i="5"/>
  <c r="E28" i="5"/>
  <c r="D29" i="5"/>
  <c r="D38" i="5"/>
  <c r="D45" i="5"/>
  <c r="E44" i="5"/>
  <c r="D54" i="5"/>
  <c r="D61" i="5"/>
  <c r="E60" i="5"/>
  <c r="D70" i="5"/>
  <c r="D77" i="5"/>
  <c r="E76" i="5"/>
  <c r="E100" i="5"/>
  <c r="D101" i="5"/>
  <c r="E132" i="5"/>
  <c r="D133" i="5"/>
  <c r="E141" i="5"/>
  <c r="D142" i="5"/>
  <c r="D75" i="5"/>
  <c r="E74" i="5"/>
  <c r="D5" i="5"/>
  <c r="D247" i="5" s="1"/>
  <c r="E4" i="5"/>
  <c r="D10" i="5"/>
  <c r="E9" i="5"/>
  <c r="E18" i="5"/>
  <c r="D19" i="5"/>
  <c r="D28" i="5"/>
  <c r="E34" i="5"/>
  <c r="D35" i="5"/>
  <c r="D44" i="5"/>
  <c r="D51" i="5"/>
  <c r="E50" i="5"/>
  <c r="D60" i="5"/>
  <c r="D67" i="5"/>
  <c r="E66" i="5"/>
  <c r="D76" i="5"/>
  <c r="E84" i="5"/>
  <c r="D85" i="5"/>
  <c r="E92" i="5"/>
  <c r="D93" i="5"/>
  <c r="E101" i="5"/>
  <c r="D102" i="5"/>
  <c r="E133" i="5"/>
  <c r="D134" i="5"/>
  <c r="E165" i="5"/>
  <c r="D166" i="5"/>
  <c r="D59" i="5"/>
  <c r="E58" i="5"/>
  <c r="D33" i="5"/>
  <c r="E32" i="5"/>
  <c r="D49" i="5"/>
  <c r="E48" i="5"/>
  <c r="E140" i="5"/>
  <c r="D141" i="5"/>
  <c r="D25" i="5"/>
  <c r="E24" i="5"/>
  <c r="D41" i="5"/>
  <c r="E40" i="5"/>
  <c r="D57" i="5"/>
  <c r="E56" i="5"/>
  <c r="D73" i="5"/>
  <c r="E72" i="5"/>
  <c r="E124" i="5"/>
  <c r="D125" i="5"/>
  <c r="E42" i="5"/>
  <c r="D43" i="5"/>
  <c r="E148" i="5"/>
  <c r="D149" i="5"/>
  <c r="D17" i="5"/>
  <c r="E16" i="5"/>
  <c r="D65" i="5"/>
  <c r="E64" i="5"/>
  <c r="E108" i="5"/>
  <c r="D109" i="5"/>
  <c r="E149" i="5"/>
  <c r="D150" i="5"/>
  <c r="E14" i="5"/>
  <c r="D15" i="5"/>
  <c r="D31" i="5"/>
  <c r="E30" i="5"/>
  <c r="E46" i="5"/>
  <c r="D47" i="5"/>
  <c r="E62" i="5"/>
  <c r="D63" i="5"/>
  <c r="E125" i="5"/>
  <c r="D126" i="5"/>
  <c r="E156" i="5"/>
  <c r="D157" i="5"/>
  <c r="D92" i="5"/>
  <c r="D108" i="5"/>
  <c r="D124" i="5"/>
  <c r="D79" i="5"/>
  <c r="D87" i="5"/>
  <c r="D95" i="5"/>
  <c r="D103" i="5"/>
  <c r="D111" i="5"/>
  <c r="D119" i="5"/>
  <c r="D127" i="5"/>
  <c r="D135" i="5"/>
  <c r="D143" i="5"/>
  <c r="D151" i="5"/>
  <c r="D159" i="5"/>
  <c r="D167" i="5"/>
  <c r="D175" i="5"/>
  <c r="D183" i="5"/>
  <c r="D191" i="5"/>
  <c r="D199" i="5"/>
  <c r="D207" i="5"/>
  <c r="D215" i="5"/>
  <c r="D223" i="5"/>
  <c r="D231" i="5"/>
  <c r="D239" i="5"/>
  <c r="D246" i="5"/>
  <c r="E245" i="5"/>
  <c r="D165" i="5"/>
  <c r="D173" i="5"/>
  <c r="D181" i="5"/>
  <c r="D189" i="5"/>
  <c r="D197" i="5"/>
  <c r="D205" i="5"/>
  <c r="D213" i="5"/>
  <c r="D221" i="5"/>
  <c r="D229" i="5"/>
  <c r="D237" i="5"/>
  <c r="D245" i="5"/>
  <c r="D174" i="5"/>
  <c r="D182" i="5"/>
  <c r="D190" i="5"/>
  <c r="D198" i="5"/>
  <c r="D206" i="5"/>
  <c r="D214" i="5"/>
  <c r="D222" i="5"/>
  <c r="D230" i="5"/>
  <c r="D238" i="5"/>
  <c r="D84" i="5"/>
  <c r="D100" i="5"/>
  <c r="D116" i="5"/>
  <c r="D132" i="5"/>
  <c r="D148" i="5"/>
  <c r="D156" i="5"/>
  <c r="D164" i="5"/>
  <c r="D172" i="5"/>
  <c r="D180" i="5"/>
  <c r="D188" i="5"/>
  <c r="D196" i="5"/>
  <c r="D204" i="5"/>
  <c r="D212" i="5"/>
  <c r="D220" i="5"/>
  <c r="D228" i="5"/>
  <c r="D236" i="5"/>
  <c r="D244" i="5"/>
  <c r="F4" i="5" l="1"/>
  <c r="F5" i="5"/>
  <c r="F6" i="5" s="1"/>
  <c r="F7" i="5" s="1"/>
  <c r="F8" i="5" s="1"/>
  <c r="F9" i="5" s="1"/>
  <c r="F10" i="5" s="1"/>
  <c r="F11" i="5" s="1"/>
  <c r="F12" i="5" s="1"/>
  <c r="F13" i="5" s="1"/>
  <c r="F14" i="5" s="1"/>
  <c r="F15" i="5" s="1"/>
  <c r="F16" i="5" s="1"/>
  <c r="F17" i="5" s="1"/>
  <c r="F18" i="5" s="1"/>
  <c r="F19" i="5" s="1"/>
  <c r="F20" i="5" s="1"/>
  <c r="F21" i="5" s="1"/>
  <c r="F22" i="5" s="1"/>
  <c r="F23" i="5" s="1"/>
  <c r="F24" i="5" s="1"/>
  <c r="F25" i="5" s="1"/>
  <c r="F26" i="5" s="1"/>
  <c r="F27" i="5" s="1"/>
  <c r="F28" i="5" s="1"/>
  <c r="F29" i="5" s="1"/>
  <c r="F30" i="5" s="1"/>
  <c r="F31" i="5" s="1"/>
  <c r="F32" i="5" s="1"/>
  <c r="F33" i="5" s="1"/>
  <c r="F34" i="5" s="1"/>
  <c r="F35" i="5" s="1"/>
  <c r="F36" i="5" s="1"/>
  <c r="F37" i="5" s="1"/>
  <c r="F38" i="5" s="1"/>
  <c r="F39" i="5" s="1"/>
  <c r="F40" i="5" s="1"/>
  <c r="F41" i="5" s="1"/>
  <c r="F42" i="5" s="1"/>
  <c r="F43" i="5" s="1"/>
  <c r="F44" i="5" s="1"/>
  <c r="F45" i="5" s="1"/>
  <c r="F46" i="5" s="1"/>
  <c r="F47" i="5" s="1"/>
  <c r="F48" i="5" s="1"/>
  <c r="F49" i="5" s="1"/>
  <c r="F50" i="5" s="1"/>
  <c r="F51" i="5" s="1"/>
  <c r="F52" i="5" s="1"/>
  <c r="F53" i="5" s="1"/>
  <c r="F54" i="5" s="1"/>
  <c r="F55" i="5" s="1"/>
  <c r="F56" i="5" s="1"/>
  <c r="F57" i="5" s="1"/>
  <c r="F58" i="5" s="1"/>
  <c r="F59" i="5" s="1"/>
  <c r="F60" i="5" s="1"/>
  <c r="F61" i="5" s="1"/>
  <c r="F62" i="5" s="1"/>
  <c r="F63" i="5" s="1"/>
  <c r="F64" i="5" s="1"/>
  <c r="F65" i="5" s="1"/>
  <c r="F66" i="5" s="1"/>
  <c r="F67" i="5" s="1"/>
  <c r="F68" i="5" s="1"/>
  <c r="F69" i="5" s="1"/>
  <c r="F70" i="5" s="1"/>
  <c r="F71" i="5" s="1"/>
  <c r="F72" i="5" s="1"/>
  <c r="F73" i="5" s="1"/>
  <c r="F74" i="5" s="1"/>
  <c r="F75" i="5" s="1"/>
  <c r="F76" i="5" s="1"/>
  <c r="F77" i="5" s="1"/>
  <c r="F78" i="5" s="1"/>
  <c r="F79" i="5" s="1"/>
  <c r="F80" i="5" s="1"/>
  <c r="F81" i="5" s="1"/>
  <c r="F82" i="5" s="1"/>
  <c r="F83" i="5" s="1"/>
  <c r="F84" i="5" s="1"/>
  <c r="F85" i="5" s="1"/>
  <c r="F86" i="5" s="1"/>
  <c r="F87" i="5" s="1"/>
  <c r="F88" i="5" s="1"/>
  <c r="F89" i="5" s="1"/>
  <c r="F90" i="5" s="1"/>
  <c r="F91" i="5" s="1"/>
  <c r="F92" i="5" s="1"/>
  <c r="F93" i="5" s="1"/>
  <c r="F94" i="5" s="1"/>
  <c r="F95" i="5" s="1"/>
  <c r="F96" i="5" s="1"/>
  <c r="F97" i="5" s="1"/>
  <c r="F98" i="5" s="1"/>
  <c r="F99" i="5" s="1"/>
  <c r="F100" i="5" s="1"/>
  <c r="F101" i="5" s="1"/>
  <c r="F102" i="5" s="1"/>
  <c r="F103" i="5" s="1"/>
  <c r="F104" i="5" s="1"/>
  <c r="F105" i="5" s="1"/>
  <c r="F106" i="5" s="1"/>
  <c r="F107" i="5" s="1"/>
  <c r="F108" i="5" s="1"/>
  <c r="F109" i="5" s="1"/>
  <c r="F110" i="5" s="1"/>
  <c r="F111" i="5" s="1"/>
  <c r="F112" i="5" s="1"/>
  <c r="F113" i="5" s="1"/>
  <c r="F114" i="5" s="1"/>
  <c r="F115" i="5" s="1"/>
  <c r="F116" i="5" s="1"/>
  <c r="F117" i="5" s="1"/>
  <c r="F118" i="5" s="1"/>
  <c r="F119" i="5" s="1"/>
  <c r="F120" i="5" s="1"/>
  <c r="F121" i="5" s="1"/>
  <c r="F122" i="5" s="1"/>
  <c r="F123" i="5" s="1"/>
  <c r="F124" i="5" s="1"/>
  <c r="F125" i="5" s="1"/>
  <c r="F126" i="5" s="1"/>
  <c r="F127" i="5" s="1"/>
  <c r="F128" i="5" s="1"/>
  <c r="F129" i="5" s="1"/>
  <c r="F130" i="5" s="1"/>
  <c r="F131" i="5" s="1"/>
  <c r="F132" i="5" s="1"/>
  <c r="F133" i="5" s="1"/>
  <c r="F134" i="5" s="1"/>
  <c r="F135" i="5" s="1"/>
  <c r="F136" i="5" s="1"/>
  <c r="F137" i="5" s="1"/>
  <c r="F138" i="5" s="1"/>
  <c r="F139" i="5" s="1"/>
  <c r="F140" i="5" s="1"/>
  <c r="F141" i="5" s="1"/>
  <c r="F142" i="5" s="1"/>
  <c r="F143" i="5" s="1"/>
  <c r="F144" i="5" s="1"/>
  <c r="F145" i="5" s="1"/>
  <c r="F146" i="5" s="1"/>
  <c r="F147" i="5" s="1"/>
  <c r="F148" i="5" s="1"/>
  <c r="F149" i="5" s="1"/>
  <c r="F150" i="5" s="1"/>
  <c r="F151" i="5" s="1"/>
  <c r="F152" i="5" s="1"/>
  <c r="F153" i="5" s="1"/>
  <c r="F154" i="5" s="1"/>
  <c r="F155" i="5" s="1"/>
  <c r="F156" i="5" s="1"/>
  <c r="F157" i="5" s="1"/>
  <c r="F158" i="5" s="1"/>
  <c r="F159" i="5" s="1"/>
  <c r="F160" i="5" s="1"/>
  <c r="F161" i="5" s="1"/>
  <c r="F162" i="5" s="1"/>
  <c r="F163" i="5" s="1"/>
  <c r="F164" i="5" s="1"/>
  <c r="F165" i="5" s="1"/>
  <c r="F166" i="5" s="1"/>
  <c r="F167" i="5" s="1"/>
  <c r="F168" i="5" s="1"/>
  <c r="F169" i="5" s="1"/>
  <c r="F170" i="5" s="1"/>
  <c r="F171" i="5" s="1"/>
  <c r="F172" i="5" s="1"/>
  <c r="F173" i="5" s="1"/>
  <c r="F174" i="5" s="1"/>
  <c r="F175" i="5" s="1"/>
  <c r="F176" i="5" s="1"/>
  <c r="F177" i="5" s="1"/>
  <c r="F178" i="5" s="1"/>
  <c r="F179" i="5" s="1"/>
  <c r="F180" i="5" s="1"/>
  <c r="F181" i="5" s="1"/>
  <c r="F182" i="5" s="1"/>
  <c r="F183" i="5" s="1"/>
  <c r="F184" i="5" s="1"/>
  <c r="F185" i="5" s="1"/>
  <c r="F186" i="5" s="1"/>
  <c r="F187" i="5" s="1"/>
  <c r="F188" i="5" s="1"/>
  <c r="F189" i="5" s="1"/>
  <c r="F190" i="5" s="1"/>
  <c r="F191" i="5" s="1"/>
  <c r="F192" i="5" s="1"/>
  <c r="F193" i="5" s="1"/>
  <c r="F194" i="5" s="1"/>
  <c r="F195" i="5" s="1"/>
  <c r="F196" i="5" s="1"/>
  <c r="F197" i="5" s="1"/>
  <c r="F198" i="5" s="1"/>
  <c r="F199" i="5" s="1"/>
  <c r="F200" i="5" s="1"/>
  <c r="F201" i="5" s="1"/>
  <c r="F202" i="5" s="1"/>
  <c r="F203" i="5" s="1"/>
  <c r="F204" i="5" s="1"/>
  <c r="F205" i="5" s="1"/>
  <c r="F206" i="5" s="1"/>
  <c r="F207" i="5" s="1"/>
  <c r="F208" i="5" s="1"/>
  <c r="F209" i="5" s="1"/>
  <c r="F210" i="5" s="1"/>
  <c r="F211" i="5" s="1"/>
  <c r="F212" i="5" s="1"/>
  <c r="F213" i="5" s="1"/>
  <c r="F214" i="5" s="1"/>
  <c r="F215" i="5" s="1"/>
  <c r="F216" i="5" s="1"/>
  <c r="F217" i="5" s="1"/>
  <c r="F218" i="5" s="1"/>
  <c r="F219" i="5" s="1"/>
  <c r="F220" i="5" s="1"/>
  <c r="F221" i="5" s="1"/>
  <c r="F222" i="5" s="1"/>
  <c r="F223" i="5" s="1"/>
  <c r="F224" i="5" s="1"/>
  <c r="F225" i="5" s="1"/>
  <c r="F226" i="5" s="1"/>
  <c r="F227" i="5" s="1"/>
  <c r="F228" i="5" s="1"/>
  <c r="F229" i="5" s="1"/>
  <c r="F230" i="5" s="1"/>
  <c r="F231" i="5" s="1"/>
  <c r="F232" i="5" s="1"/>
  <c r="F233" i="5" s="1"/>
  <c r="F234" i="5" s="1"/>
  <c r="F235" i="5" s="1"/>
  <c r="F236" i="5" s="1"/>
  <c r="F237" i="5" s="1"/>
  <c r="F238" i="5" s="1"/>
  <c r="F239" i="5" s="1"/>
  <c r="F240" i="5" s="1"/>
  <c r="F241" i="5" s="1"/>
  <c r="F242" i="5" s="1"/>
  <c r="F243" i="5" s="1"/>
  <c r="F244" i="5" s="1"/>
  <c r="F245" i="5" s="1"/>
  <c r="F246" i="5" s="1"/>
  <c r="I2" i="5"/>
  <c r="I3" i="5" l="1"/>
  <c r="I6" i="5" s="1"/>
  <c r="I8" i="5" s="1"/>
  <c r="I9" i="5" s="1"/>
  <c r="I5" i="5" l="1"/>
  <c r="I10" i="5" s="1"/>
  <c r="I11" i="5" s="1"/>
  <c r="C4" i="3" l="1"/>
  <c r="C5" i="3"/>
  <c r="C6" i="3"/>
  <c r="C7" i="3"/>
  <c r="C8" i="3"/>
  <c r="C9" i="3"/>
  <c r="C10" i="3"/>
  <c r="C11" i="3"/>
  <c r="C12" i="3"/>
  <c r="C13" i="3"/>
  <c r="C14" i="3"/>
  <c r="C15" i="3"/>
  <c r="C3" i="3"/>
  <c r="L248" i="2"/>
  <c r="L249" i="2"/>
  <c r="L250" i="2"/>
  <c r="L251" i="2"/>
  <c r="L252" i="2"/>
  <c r="L253" i="2"/>
  <c r="L254" i="2"/>
  <c r="L255" i="2"/>
  <c r="L256" i="2"/>
  <c r="L257" i="2"/>
  <c r="L247" i="2"/>
  <c r="J249" i="2"/>
  <c r="J250" i="2" s="1"/>
  <c r="J251" i="2" s="1"/>
  <c r="J252" i="2" s="1"/>
  <c r="J253" i="2" s="1"/>
  <c r="J254" i="2" s="1"/>
  <c r="J255" i="2" s="1"/>
  <c r="J256" i="2" s="1"/>
  <c r="J257" i="2" s="1"/>
  <c r="J248" i="2"/>
  <c r="J247" i="2"/>
  <c r="L190" i="2"/>
  <c r="L191" i="2"/>
  <c r="L192" i="2"/>
  <c r="L193" i="2"/>
  <c r="L194" i="2"/>
  <c r="L195" i="2"/>
  <c r="L196" i="2"/>
  <c r="L197" i="2"/>
  <c r="L198" i="2"/>
  <c r="L199" i="2"/>
  <c r="L189" i="2"/>
  <c r="J191" i="2"/>
  <c r="J192" i="2" s="1"/>
  <c r="J193" i="2" s="1"/>
  <c r="J194" i="2" s="1"/>
  <c r="J195" i="2" s="1"/>
  <c r="J196" i="2" s="1"/>
  <c r="J197" i="2" s="1"/>
  <c r="J198" i="2" s="1"/>
  <c r="J199" i="2" s="1"/>
  <c r="J190" i="2"/>
  <c r="J189" i="2"/>
  <c r="L138" i="2"/>
  <c r="L139" i="2"/>
  <c r="L140" i="2"/>
  <c r="L141" i="2"/>
  <c r="L142" i="2"/>
  <c r="L143" i="2"/>
  <c r="L144" i="2"/>
  <c r="L145" i="2"/>
  <c r="L146" i="2"/>
  <c r="L147" i="2"/>
  <c r="L137"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200" i="2"/>
  <c r="M5" i="2"/>
  <c r="M4" i="2"/>
  <c r="M3" i="2"/>
  <c r="M2" i="2"/>
  <c r="D2"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148"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77" i="2"/>
  <c r="J5" i="2"/>
  <c r="J4" i="2"/>
  <c r="J3"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77" i="2"/>
  <c r="J2" i="2"/>
  <c r="G5" i="2" l="1"/>
  <c r="G4" i="2"/>
  <c r="G3" i="2"/>
  <c r="G2" i="2"/>
  <c r="D5" i="2"/>
  <c r="D4" i="2"/>
  <c r="D3" i="2"/>
  <c r="G9" i="2"/>
  <c r="F9"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G53" i="2"/>
  <c r="F53" i="2"/>
  <c r="G52" i="2"/>
  <c r="F52" i="2"/>
  <c r="G51" i="2"/>
  <c r="F51" i="2"/>
  <c r="G50" i="2"/>
  <c r="F50" i="2"/>
  <c r="G49" i="2"/>
  <c r="F49" i="2"/>
  <c r="G48" i="2"/>
  <c r="F48" i="2"/>
  <c r="G47" i="2"/>
  <c r="F47" i="2"/>
  <c r="G46" i="2"/>
  <c r="F46" i="2"/>
  <c r="G45" i="2"/>
  <c r="F45" i="2"/>
  <c r="G44" i="2"/>
  <c r="F44" i="2"/>
  <c r="G43" i="2"/>
  <c r="F43" i="2"/>
  <c r="G42" i="2"/>
  <c r="F42" i="2"/>
  <c r="G41" i="2"/>
  <c r="F41" i="2"/>
  <c r="G40" i="2"/>
  <c r="F40" i="2"/>
  <c r="G39" i="2"/>
  <c r="F39" i="2"/>
  <c r="G38" i="2"/>
  <c r="F38" i="2"/>
  <c r="G37" i="2"/>
  <c r="F37" i="2"/>
  <c r="G36" i="2"/>
  <c r="F36" i="2"/>
  <c r="G35" i="2"/>
  <c r="F35" i="2"/>
  <c r="G34" i="2"/>
  <c r="F34" i="2"/>
  <c r="G33" i="2"/>
  <c r="F33" i="2"/>
  <c r="G32" i="2"/>
  <c r="F32" i="2"/>
  <c r="G31" i="2"/>
  <c r="F31" i="2"/>
  <c r="G30" i="2"/>
  <c r="F30" i="2"/>
  <c r="G29" i="2"/>
  <c r="F29" i="2"/>
  <c r="G28" i="2"/>
  <c r="F28" i="2"/>
  <c r="G27" i="2"/>
  <c r="F27" i="2"/>
  <c r="G26" i="2"/>
  <c r="F26" i="2"/>
  <c r="G25" i="2"/>
  <c r="F25" i="2"/>
  <c r="G24" i="2"/>
  <c r="F24" i="2"/>
  <c r="G23" i="2"/>
  <c r="F23" i="2"/>
  <c r="G22" i="2"/>
  <c r="F22" i="2"/>
  <c r="G21" i="2"/>
  <c r="F21" i="2"/>
  <c r="G20" i="2"/>
  <c r="F20" i="2"/>
  <c r="G19" i="2"/>
  <c r="F19" i="2"/>
  <c r="G18" i="2"/>
  <c r="F18" i="2"/>
  <c r="G17" i="2"/>
  <c r="F17" i="2"/>
  <c r="G16" i="2"/>
  <c r="F16" i="2"/>
  <c r="G15" i="2"/>
  <c r="F15" i="2"/>
  <c r="G14" i="2"/>
  <c r="F14" i="2"/>
  <c r="G13" i="2"/>
  <c r="F13" i="2"/>
  <c r="G12" i="2"/>
  <c r="F12" i="2"/>
  <c r="G11" i="2"/>
  <c r="F11" i="2"/>
  <c r="G10" i="2"/>
  <c r="F10" i="2"/>
  <c r="E247" i="1"/>
  <c r="D247" i="1"/>
  <c r="I9" i="1" l="1"/>
  <c r="H9" i="2"/>
  <c r="H61" i="2" l="1"/>
  <c r="I61" i="2" s="1"/>
  <c r="K61" i="2" s="1"/>
  <c r="H69" i="2"/>
  <c r="I69" i="2" s="1"/>
  <c r="K69" i="2" s="1"/>
  <c r="L69" i="2" s="1"/>
  <c r="I77" i="2"/>
  <c r="I85" i="2"/>
  <c r="I93" i="2"/>
  <c r="I101" i="2"/>
  <c r="I109" i="2"/>
  <c r="I117" i="2"/>
  <c r="I125" i="2"/>
  <c r="I133" i="2"/>
  <c r="I141" i="2"/>
  <c r="I149" i="2"/>
  <c r="I157" i="2"/>
  <c r="I165" i="2"/>
  <c r="I173" i="2"/>
  <c r="I181" i="2"/>
  <c r="I189" i="2"/>
  <c r="I197" i="2"/>
  <c r="I205" i="2"/>
  <c r="I213" i="2"/>
  <c r="I221" i="2"/>
  <c r="I229" i="2"/>
  <c r="H55" i="2"/>
  <c r="I55" i="2" s="1"/>
  <c r="K55" i="2" s="1"/>
  <c r="H63" i="2"/>
  <c r="I63" i="2" s="1"/>
  <c r="K63" i="2" s="1"/>
  <c r="H71" i="2"/>
  <c r="I71" i="2" s="1"/>
  <c r="K71" i="2" s="1"/>
  <c r="L71" i="2" s="1"/>
  <c r="I79" i="2"/>
  <c r="I87" i="2"/>
  <c r="I95" i="2"/>
  <c r="I103" i="2"/>
  <c r="I111" i="2"/>
  <c r="I119" i="2"/>
  <c r="I127" i="2"/>
  <c r="I135" i="2"/>
  <c r="I143" i="2"/>
  <c r="I151" i="2"/>
  <c r="I159" i="2"/>
  <c r="I167" i="2"/>
  <c r="I175" i="2"/>
  <c r="I183" i="2"/>
  <c r="I191" i="2"/>
  <c r="I199" i="2"/>
  <c r="I207" i="2"/>
  <c r="I215" i="2"/>
  <c r="I223" i="2"/>
  <c r="I231" i="2"/>
  <c r="H58" i="2"/>
  <c r="I58" i="2" s="1"/>
  <c r="K58" i="2" s="1"/>
  <c r="H66" i="2"/>
  <c r="I66" i="2" s="1"/>
  <c r="H74" i="2"/>
  <c r="I74" i="2" s="1"/>
  <c r="K74" i="2" s="1"/>
  <c r="L74" i="2" s="1"/>
  <c r="I82" i="2"/>
  <c r="I90" i="2"/>
  <c r="I98" i="2"/>
  <c r="I106" i="2"/>
  <c r="I114" i="2"/>
  <c r="I122" i="2"/>
  <c r="I130" i="2"/>
  <c r="I138" i="2"/>
  <c r="I146" i="2"/>
  <c r="I154" i="2"/>
  <c r="I162" i="2"/>
  <c r="I170" i="2"/>
  <c r="I178" i="2"/>
  <c r="I186" i="2"/>
  <c r="I194" i="2"/>
  <c r="I202" i="2"/>
  <c r="I210" i="2"/>
  <c r="I218" i="2"/>
  <c r="I226" i="2"/>
  <c r="I234" i="2"/>
  <c r="H56" i="2"/>
  <c r="I56" i="2" s="1"/>
  <c r="K56" i="2" s="1"/>
  <c r="H68" i="2"/>
  <c r="I68" i="2" s="1"/>
  <c r="K68" i="2" s="1"/>
  <c r="L68" i="2" s="1"/>
  <c r="I81" i="2"/>
  <c r="I94" i="2"/>
  <c r="I107" i="2"/>
  <c r="I120" i="2"/>
  <c r="I132" i="2"/>
  <c r="I145" i="2"/>
  <c r="I158" i="2"/>
  <c r="I171" i="2"/>
  <c r="I184" i="2"/>
  <c r="I196" i="2"/>
  <c r="I209" i="2"/>
  <c r="I222" i="2"/>
  <c r="I235" i="2"/>
  <c r="I243" i="2"/>
  <c r="I251" i="2"/>
  <c r="I259" i="2"/>
  <c r="I267" i="2"/>
  <c r="I275" i="2"/>
  <c r="I283" i="2"/>
  <c r="I291" i="2"/>
  <c r="I299" i="2"/>
  <c r="I284" i="2"/>
  <c r="I292" i="2"/>
  <c r="I300" i="2"/>
  <c r="H57" i="2"/>
  <c r="I57" i="2" s="1"/>
  <c r="K57" i="2" s="1"/>
  <c r="H70" i="2"/>
  <c r="I70" i="2" s="1"/>
  <c r="K70" i="2" s="1"/>
  <c r="L70" i="2" s="1"/>
  <c r="I83" i="2"/>
  <c r="I96" i="2"/>
  <c r="I108" i="2"/>
  <c r="I121" i="2"/>
  <c r="I134" i="2"/>
  <c r="I147" i="2"/>
  <c r="I160" i="2"/>
  <c r="I172" i="2"/>
  <c r="I185" i="2"/>
  <c r="I198" i="2"/>
  <c r="I211" i="2"/>
  <c r="I224" i="2"/>
  <c r="I236" i="2"/>
  <c r="I244" i="2"/>
  <c r="I252" i="2"/>
  <c r="I260" i="2"/>
  <c r="I268" i="2"/>
  <c r="I276" i="2"/>
  <c r="H59" i="2"/>
  <c r="I59" i="2" s="1"/>
  <c r="K59" i="2" s="1"/>
  <c r="H72" i="2"/>
  <c r="I72" i="2" s="1"/>
  <c r="K72" i="2" s="1"/>
  <c r="L72" i="2" s="1"/>
  <c r="I84" i="2"/>
  <c r="I97" i="2"/>
  <c r="I110" i="2"/>
  <c r="I123" i="2"/>
  <c r="I136" i="2"/>
  <c r="I148" i="2"/>
  <c r="I161" i="2"/>
  <c r="I174" i="2"/>
  <c r="I187" i="2"/>
  <c r="I200" i="2"/>
  <c r="I212" i="2"/>
  <c r="I225" i="2"/>
  <c r="I237" i="2"/>
  <c r="I245" i="2"/>
  <c r="I253" i="2"/>
  <c r="I261" i="2"/>
  <c r="I269" i="2"/>
  <c r="I277" i="2"/>
  <c r="I285" i="2"/>
  <c r="I293" i="2"/>
  <c r="H73" i="2"/>
  <c r="I73" i="2" s="1"/>
  <c r="K73" i="2" s="1"/>
  <c r="L73" i="2" s="1"/>
  <c r="H60" i="2"/>
  <c r="I60" i="2" s="1"/>
  <c r="K60" i="2" s="1"/>
  <c r="I86" i="2"/>
  <c r="I99" i="2"/>
  <c r="I112" i="2"/>
  <c r="I124" i="2"/>
  <c r="I137" i="2"/>
  <c r="I150" i="2"/>
  <c r="I163" i="2"/>
  <c r="I176" i="2"/>
  <c r="I188" i="2"/>
  <c r="I201" i="2"/>
  <c r="I214" i="2"/>
  <c r="I227" i="2"/>
  <c r="I238" i="2"/>
  <c r="I246" i="2"/>
  <c r="I254" i="2"/>
  <c r="I262" i="2"/>
  <c r="I270" i="2"/>
  <c r="I278" i="2"/>
  <c r="I286" i="2"/>
  <c r="I294" i="2"/>
  <c r="H75" i="2"/>
  <c r="I75" i="2" s="1"/>
  <c r="K75" i="2" s="1"/>
  <c r="L75" i="2" s="1"/>
  <c r="I100" i="2"/>
  <c r="I126" i="2"/>
  <c r="I152" i="2"/>
  <c r="I177" i="2"/>
  <c r="I203" i="2"/>
  <c r="I228" i="2"/>
  <c r="I247" i="2"/>
  <c r="I263" i="2"/>
  <c r="I279" i="2"/>
  <c r="I295" i="2"/>
  <c r="H76" i="2"/>
  <c r="I76" i="2" s="1"/>
  <c r="K76" i="2" s="1"/>
  <c r="L76" i="2" s="1"/>
  <c r="I102" i="2"/>
  <c r="I128" i="2"/>
  <c r="I153" i="2"/>
  <c r="I179" i="2"/>
  <c r="I204" i="2"/>
  <c r="I230" i="2"/>
  <c r="I248" i="2"/>
  <c r="I264" i="2"/>
  <c r="I280" i="2"/>
  <c r="I296" i="2"/>
  <c r="I78" i="2"/>
  <c r="I104" i="2"/>
  <c r="I129" i="2"/>
  <c r="I155" i="2"/>
  <c r="I180" i="2"/>
  <c r="I206" i="2"/>
  <c r="I232" i="2"/>
  <c r="I249" i="2"/>
  <c r="I265" i="2"/>
  <c r="I281" i="2"/>
  <c r="I297" i="2"/>
  <c r="H54" i="2"/>
  <c r="I54" i="2" s="1"/>
  <c r="K54" i="2" s="1"/>
  <c r="I80" i="2"/>
  <c r="I105" i="2"/>
  <c r="I131" i="2"/>
  <c r="I156" i="2"/>
  <c r="I182" i="2"/>
  <c r="I208" i="2"/>
  <c r="I233" i="2"/>
  <c r="I250" i="2"/>
  <c r="I266" i="2"/>
  <c r="I282" i="2"/>
  <c r="I298" i="2"/>
  <c r="H62" i="2"/>
  <c r="I62" i="2" s="1"/>
  <c r="K62" i="2" s="1"/>
  <c r="I88" i="2"/>
  <c r="I113" i="2"/>
  <c r="I139" i="2"/>
  <c r="I164" i="2"/>
  <c r="I190" i="2"/>
  <c r="I216" i="2"/>
  <c r="I239" i="2"/>
  <c r="I255" i="2"/>
  <c r="I271" i="2"/>
  <c r="I287" i="2"/>
  <c r="H64" i="2"/>
  <c r="I64" i="2" s="1"/>
  <c r="K64" i="2" s="1"/>
  <c r="I89" i="2"/>
  <c r="I115" i="2"/>
  <c r="I140" i="2"/>
  <c r="I166" i="2"/>
  <c r="I192" i="2"/>
  <c r="I217" i="2"/>
  <c r="I240" i="2"/>
  <c r="I256" i="2"/>
  <c r="I272" i="2"/>
  <c r="I288" i="2"/>
  <c r="H65" i="2"/>
  <c r="I65" i="2" s="1"/>
  <c r="K65" i="2" s="1"/>
  <c r="I91" i="2"/>
  <c r="I116" i="2"/>
  <c r="I142" i="2"/>
  <c r="I168" i="2"/>
  <c r="I193" i="2"/>
  <c r="I219" i="2"/>
  <c r="I241" i="2"/>
  <c r="I257" i="2"/>
  <c r="I273" i="2"/>
  <c r="I289" i="2"/>
  <c r="H67" i="2"/>
  <c r="I67" i="2" s="1"/>
  <c r="K67" i="2" s="1"/>
  <c r="L67" i="2" s="1"/>
  <c r="I92" i="2"/>
  <c r="I118" i="2"/>
  <c r="I144" i="2"/>
  <c r="I169" i="2"/>
  <c r="I195" i="2"/>
  <c r="I220" i="2"/>
  <c r="I242" i="2"/>
  <c r="I258" i="2"/>
  <c r="I274" i="2"/>
  <c r="I290" i="2"/>
  <c r="H49" i="2"/>
  <c r="I49" i="2" s="1"/>
  <c r="H21" i="2"/>
  <c r="I21" i="2" s="1"/>
  <c r="K21" i="2" s="1"/>
  <c r="H13" i="2"/>
  <c r="I13" i="2" s="1"/>
  <c r="K13" i="2" s="1"/>
  <c r="H40" i="2"/>
  <c r="I40" i="2" s="1"/>
  <c r="K40" i="2" s="1"/>
  <c r="H32" i="2"/>
  <c r="I32" i="2" s="1"/>
  <c r="K32" i="2" s="1"/>
  <c r="H16" i="2"/>
  <c r="I16" i="2" s="1"/>
  <c r="K16" i="2" s="1"/>
  <c r="H43" i="2"/>
  <c r="I43" i="2" s="1"/>
  <c r="H19" i="2"/>
  <c r="I19" i="2" s="1"/>
  <c r="K19" i="2" s="1"/>
  <c r="H51" i="2"/>
  <c r="I51" i="2" s="1"/>
  <c r="H35" i="2"/>
  <c r="I35" i="2" s="1"/>
  <c r="K35" i="2" s="1"/>
  <c r="H27" i="2"/>
  <c r="I27" i="2" s="1"/>
  <c r="K27" i="2" s="1"/>
  <c r="H52" i="2"/>
  <c r="I52" i="2" s="1"/>
  <c r="H44" i="2"/>
  <c r="I44" i="2" s="1"/>
  <c r="H38" i="2"/>
  <c r="I38" i="2" s="1"/>
  <c r="K38" i="2" s="1"/>
  <c r="H30" i="2"/>
  <c r="I30" i="2" s="1"/>
  <c r="K30" i="2" s="1"/>
  <c r="H22" i="2"/>
  <c r="I22" i="2" s="1"/>
  <c r="K22" i="2" s="1"/>
  <c r="H14" i="2"/>
  <c r="I14" i="2" s="1"/>
  <c r="K14" i="2" s="1"/>
  <c r="H53" i="2"/>
  <c r="I53" i="2" s="1"/>
  <c r="H45" i="2"/>
  <c r="I45" i="2" s="1"/>
  <c r="H41" i="2"/>
  <c r="I41" i="2" s="1"/>
  <c r="K41" i="2" s="1"/>
  <c r="H33" i="2"/>
  <c r="I33" i="2" s="1"/>
  <c r="K33" i="2" s="1"/>
  <c r="H25" i="2"/>
  <c r="I25" i="2" s="1"/>
  <c r="K25" i="2" s="1"/>
  <c r="H17" i="2"/>
  <c r="I17" i="2" s="1"/>
  <c r="K17" i="2" s="1"/>
  <c r="I9" i="2"/>
  <c r="H11" i="2"/>
  <c r="I11" i="2" s="1"/>
  <c r="K11" i="2" s="1"/>
  <c r="H46" i="2"/>
  <c r="I46" i="2" s="1"/>
  <c r="H36" i="2"/>
  <c r="I36" i="2" s="1"/>
  <c r="K36" i="2" s="1"/>
  <c r="H28" i="2"/>
  <c r="I28" i="2" s="1"/>
  <c r="K28" i="2" s="1"/>
  <c r="H20" i="2"/>
  <c r="I20" i="2" s="1"/>
  <c r="K20" i="2" s="1"/>
  <c r="H12" i="2"/>
  <c r="I12" i="2" s="1"/>
  <c r="K12" i="2" s="1"/>
  <c r="H48" i="2"/>
  <c r="I48" i="2" s="1"/>
  <c r="H18" i="2"/>
  <c r="I18" i="2" s="1"/>
  <c r="K18" i="2" s="1"/>
  <c r="H50" i="2"/>
  <c r="I50" i="2" s="1"/>
  <c r="H24" i="2"/>
  <c r="I24" i="2" s="1"/>
  <c r="K24" i="2" s="1"/>
  <c r="H47" i="2"/>
  <c r="I47" i="2" s="1"/>
  <c r="H39" i="2"/>
  <c r="I39" i="2" s="1"/>
  <c r="K39" i="2" s="1"/>
  <c r="H31" i="2"/>
  <c r="I31" i="2" s="1"/>
  <c r="K31" i="2" s="1"/>
  <c r="H23" i="2"/>
  <c r="I23" i="2" s="1"/>
  <c r="K23" i="2" s="1"/>
  <c r="H15" i="2"/>
  <c r="I15" i="2" s="1"/>
  <c r="K15" i="2" s="1"/>
  <c r="H42" i="2"/>
  <c r="I42" i="2" s="1"/>
  <c r="K42" i="2" s="1"/>
  <c r="H34" i="2"/>
  <c r="I34" i="2" s="1"/>
  <c r="K34" i="2" s="1"/>
  <c r="H26" i="2"/>
  <c r="I26" i="2" s="1"/>
  <c r="K26" i="2" s="1"/>
  <c r="H10" i="2"/>
  <c r="I10" i="2" s="1"/>
  <c r="K10" i="2" s="1"/>
  <c r="H37" i="2"/>
  <c r="I37" i="2" s="1"/>
  <c r="K37" i="2" s="1"/>
  <c r="H29" i="2"/>
  <c r="I29" i="2" s="1"/>
  <c r="K29" i="2" s="1"/>
  <c r="K66" i="2" l="1"/>
  <c r="L66" i="2" s="1"/>
  <c r="J66" i="2"/>
  <c r="J67" i="2" s="1"/>
  <c r="J68" i="2" s="1"/>
  <c r="J69" i="2" s="1"/>
  <c r="J70" i="2" s="1"/>
  <c r="J71" i="2" s="1"/>
  <c r="J72" i="2" s="1"/>
  <c r="J73" i="2" s="1"/>
  <c r="J74" i="2" s="1"/>
  <c r="J75" i="2" s="1"/>
  <c r="J76" i="2" s="1"/>
  <c r="J137" i="2"/>
  <c r="J138" i="2" s="1"/>
  <c r="J139" i="2" s="1"/>
  <c r="J140" i="2" s="1"/>
  <c r="J141" i="2" s="1"/>
  <c r="J142" i="2" s="1"/>
  <c r="J143" i="2" s="1"/>
  <c r="J144" i="2" s="1"/>
  <c r="J145" i="2" s="1"/>
  <c r="J146" i="2" s="1"/>
  <c r="J147" i="2" s="1"/>
  <c r="K9" i="2"/>
  <c r="K49" i="2"/>
  <c r="K50" i="2"/>
  <c r="K43" i="2"/>
  <c r="K45" i="2"/>
  <c r="K48" i="2"/>
  <c r="K53" i="2"/>
  <c r="K52" i="2"/>
  <c r="K47" i="2"/>
  <c r="K51" i="2"/>
  <c r="K46" i="2"/>
  <c r="K44" i="2"/>
  <c r="C4" i="1" l="1"/>
  <c r="E4" i="1" s="1"/>
  <c r="C5" i="1"/>
  <c r="E5" i="1" s="1"/>
  <c r="C6" i="1"/>
  <c r="E6" i="1" s="1"/>
  <c r="C7" i="1"/>
  <c r="E7" i="1" s="1"/>
  <c r="C8" i="1"/>
  <c r="E8" i="1" s="1"/>
  <c r="C9" i="1"/>
  <c r="E9" i="1" s="1"/>
  <c r="C10" i="1"/>
  <c r="E10" i="1" s="1"/>
  <c r="C11" i="1"/>
  <c r="E11" i="1" s="1"/>
  <c r="C12" i="1"/>
  <c r="E12" i="1" s="1"/>
  <c r="C13" i="1"/>
  <c r="E13" i="1" s="1"/>
  <c r="C14" i="1"/>
  <c r="E14" i="1" s="1"/>
  <c r="C15" i="1"/>
  <c r="E15" i="1" s="1"/>
  <c r="C16" i="1"/>
  <c r="E16" i="1" s="1"/>
  <c r="C17" i="1"/>
  <c r="E17" i="1" s="1"/>
  <c r="C18" i="1"/>
  <c r="E18" i="1" s="1"/>
  <c r="C19" i="1"/>
  <c r="E19" i="1" s="1"/>
  <c r="C20" i="1"/>
  <c r="E20" i="1" s="1"/>
  <c r="C21" i="1"/>
  <c r="E21" i="1" s="1"/>
  <c r="C22" i="1"/>
  <c r="E22" i="1" s="1"/>
  <c r="C23" i="1"/>
  <c r="E23" i="1" s="1"/>
  <c r="C24" i="1"/>
  <c r="E24" i="1" s="1"/>
  <c r="C25" i="1"/>
  <c r="E25" i="1" s="1"/>
  <c r="C26" i="1"/>
  <c r="E26" i="1" s="1"/>
  <c r="C27" i="1"/>
  <c r="E27" i="1" s="1"/>
  <c r="C28" i="1"/>
  <c r="E28" i="1" s="1"/>
  <c r="C29" i="1"/>
  <c r="E29" i="1" s="1"/>
  <c r="C30" i="1"/>
  <c r="E30" i="1" s="1"/>
  <c r="C31" i="1"/>
  <c r="E31" i="1" s="1"/>
  <c r="C32" i="1"/>
  <c r="E32" i="1" s="1"/>
  <c r="C33" i="1"/>
  <c r="E33" i="1" s="1"/>
  <c r="C34" i="1"/>
  <c r="E34" i="1" s="1"/>
  <c r="C35" i="1"/>
  <c r="E35" i="1" s="1"/>
  <c r="C36" i="1"/>
  <c r="E36" i="1" s="1"/>
  <c r="C37" i="1"/>
  <c r="E37" i="1" s="1"/>
  <c r="C38" i="1"/>
  <c r="E38" i="1" s="1"/>
  <c r="C39" i="1"/>
  <c r="E39" i="1" s="1"/>
  <c r="C40" i="1"/>
  <c r="E40" i="1" s="1"/>
  <c r="C41" i="1"/>
  <c r="E41" i="1" s="1"/>
  <c r="C42" i="1"/>
  <c r="E42" i="1" s="1"/>
  <c r="C43" i="1"/>
  <c r="E43" i="1" s="1"/>
  <c r="C44" i="1"/>
  <c r="E44" i="1" s="1"/>
  <c r="C45" i="1"/>
  <c r="E45" i="1" s="1"/>
  <c r="C46" i="1"/>
  <c r="E46" i="1" s="1"/>
  <c r="C47" i="1"/>
  <c r="E47" i="1" s="1"/>
  <c r="C48" i="1"/>
  <c r="E48" i="1" s="1"/>
  <c r="C49" i="1"/>
  <c r="E49" i="1" s="1"/>
  <c r="C50" i="1"/>
  <c r="E50" i="1" s="1"/>
  <c r="C51" i="1"/>
  <c r="E51" i="1" s="1"/>
  <c r="C52" i="1"/>
  <c r="E52" i="1" s="1"/>
  <c r="C53" i="1"/>
  <c r="E53" i="1" s="1"/>
  <c r="C54" i="1"/>
  <c r="E54" i="1" s="1"/>
  <c r="C55" i="1"/>
  <c r="E55" i="1" s="1"/>
  <c r="C56" i="1"/>
  <c r="E56" i="1" s="1"/>
  <c r="C57" i="1"/>
  <c r="E57" i="1" s="1"/>
  <c r="C58" i="1"/>
  <c r="E58" i="1" s="1"/>
  <c r="C59" i="1"/>
  <c r="E59" i="1" s="1"/>
  <c r="C60" i="1"/>
  <c r="E60" i="1" s="1"/>
  <c r="C61" i="1"/>
  <c r="E61" i="1" s="1"/>
  <c r="C62" i="1"/>
  <c r="E62" i="1" s="1"/>
  <c r="C63" i="1"/>
  <c r="E63" i="1" s="1"/>
  <c r="C64" i="1"/>
  <c r="E64" i="1" s="1"/>
  <c r="C65" i="1"/>
  <c r="E65" i="1" s="1"/>
  <c r="C66" i="1"/>
  <c r="E66" i="1" s="1"/>
  <c r="C67" i="1"/>
  <c r="E67" i="1" s="1"/>
  <c r="C68" i="1"/>
  <c r="E68" i="1" s="1"/>
  <c r="C69" i="1"/>
  <c r="E69" i="1" s="1"/>
  <c r="C70" i="1"/>
  <c r="E70" i="1" s="1"/>
  <c r="C71" i="1"/>
  <c r="E71" i="1" s="1"/>
  <c r="C72" i="1"/>
  <c r="E72" i="1" s="1"/>
  <c r="C73" i="1"/>
  <c r="E73" i="1" s="1"/>
  <c r="C74" i="1"/>
  <c r="E74" i="1" s="1"/>
  <c r="C75" i="1"/>
  <c r="E75" i="1" s="1"/>
  <c r="C76" i="1"/>
  <c r="E76" i="1" s="1"/>
  <c r="C77" i="1"/>
  <c r="E77" i="1" s="1"/>
  <c r="C78" i="1"/>
  <c r="E78" i="1" s="1"/>
  <c r="C79" i="1"/>
  <c r="E79" i="1" s="1"/>
  <c r="C80" i="1"/>
  <c r="E80" i="1" s="1"/>
  <c r="C81" i="1"/>
  <c r="E81" i="1" s="1"/>
  <c r="C82" i="1"/>
  <c r="E82" i="1" s="1"/>
  <c r="C83" i="1"/>
  <c r="E83" i="1" s="1"/>
  <c r="C84" i="1"/>
  <c r="E84" i="1" s="1"/>
  <c r="C85" i="1"/>
  <c r="E85" i="1" s="1"/>
  <c r="C86" i="1"/>
  <c r="E86" i="1" s="1"/>
  <c r="C87" i="1"/>
  <c r="E87" i="1" s="1"/>
  <c r="C88" i="1"/>
  <c r="E88" i="1" s="1"/>
  <c r="C89" i="1"/>
  <c r="E89" i="1" s="1"/>
  <c r="C90" i="1"/>
  <c r="E90" i="1" s="1"/>
  <c r="C91" i="1"/>
  <c r="E91" i="1" s="1"/>
  <c r="C92" i="1"/>
  <c r="E92" i="1" s="1"/>
  <c r="C93" i="1"/>
  <c r="E93" i="1" s="1"/>
  <c r="C94" i="1"/>
  <c r="E94" i="1" s="1"/>
  <c r="C95" i="1"/>
  <c r="E95" i="1" s="1"/>
  <c r="C96" i="1"/>
  <c r="E96" i="1" s="1"/>
  <c r="C97" i="1"/>
  <c r="E97" i="1" s="1"/>
  <c r="C98" i="1"/>
  <c r="E98" i="1" s="1"/>
  <c r="C99" i="1"/>
  <c r="E99" i="1" s="1"/>
  <c r="C100" i="1"/>
  <c r="E100" i="1" s="1"/>
  <c r="C101" i="1"/>
  <c r="E101" i="1" s="1"/>
  <c r="C102" i="1"/>
  <c r="E102" i="1" s="1"/>
  <c r="C103" i="1"/>
  <c r="E103" i="1" s="1"/>
  <c r="C104" i="1"/>
  <c r="E104" i="1" s="1"/>
  <c r="C105" i="1"/>
  <c r="E105" i="1" s="1"/>
  <c r="C106" i="1"/>
  <c r="E106" i="1" s="1"/>
  <c r="C107" i="1"/>
  <c r="E107" i="1" s="1"/>
  <c r="C108" i="1"/>
  <c r="E108" i="1" s="1"/>
  <c r="C109" i="1"/>
  <c r="E109" i="1" s="1"/>
  <c r="C110" i="1"/>
  <c r="E110" i="1" s="1"/>
  <c r="C111" i="1"/>
  <c r="E111" i="1" s="1"/>
  <c r="C112" i="1"/>
  <c r="E112" i="1" s="1"/>
  <c r="C113" i="1"/>
  <c r="E113" i="1" s="1"/>
  <c r="C114" i="1"/>
  <c r="E114" i="1" s="1"/>
  <c r="C115" i="1"/>
  <c r="E115" i="1" s="1"/>
  <c r="C116" i="1"/>
  <c r="E116" i="1" s="1"/>
  <c r="C117" i="1"/>
  <c r="E117" i="1" s="1"/>
  <c r="C118" i="1"/>
  <c r="E118" i="1" s="1"/>
  <c r="C119" i="1"/>
  <c r="E119" i="1" s="1"/>
  <c r="C120" i="1"/>
  <c r="E120" i="1" s="1"/>
  <c r="C121" i="1"/>
  <c r="E121" i="1" s="1"/>
  <c r="C122" i="1"/>
  <c r="E122" i="1" s="1"/>
  <c r="C123" i="1"/>
  <c r="E123" i="1" s="1"/>
  <c r="C124" i="1"/>
  <c r="E124" i="1" s="1"/>
  <c r="C125" i="1"/>
  <c r="E125" i="1" s="1"/>
  <c r="C126" i="1"/>
  <c r="E126" i="1" s="1"/>
  <c r="C127" i="1"/>
  <c r="E127" i="1" s="1"/>
  <c r="C128" i="1"/>
  <c r="E128" i="1" s="1"/>
  <c r="C129" i="1"/>
  <c r="E129" i="1" s="1"/>
  <c r="C130" i="1"/>
  <c r="E130" i="1" s="1"/>
  <c r="C131" i="1"/>
  <c r="E131" i="1" s="1"/>
  <c r="C132" i="1"/>
  <c r="E132" i="1" s="1"/>
  <c r="C133" i="1"/>
  <c r="E133" i="1" s="1"/>
  <c r="C134" i="1"/>
  <c r="E134" i="1" s="1"/>
  <c r="C135" i="1"/>
  <c r="E135" i="1" s="1"/>
  <c r="C136" i="1"/>
  <c r="E136" i="1" s="1"/>
  <c r="C137" i="1"/>
  <c r="E137" i="1" s="1"/>
  <c r="C138" i="1"/>
  <c r="E138" i="1" s="1"/>
  <c r="C139" i="1"/>
  <c r="E139" i="1" s="1"/>
  <c r="C140" i="1"/>
  <c r="E140" i="1" s="1"/>
  <c r="C141" i="1"/>
  <c r="E141" i="1" s="1"/>
  <c r="C142" i="1"/>
  <c r="E142" i="1" s="1"/>
  <c r="C143" i="1"/>
  <c r="E143" i="1" s="1"/>
  <c r="C144" i="1"/>
  <c r="E144" i="1" s="1"/>
  <c r="C145" i="1"/>
  <c r="E145" i="1" s="1"/>
  <c r="C146" i="1"/>
  <c r="E146" i="1" s="1"/>
  <c r="C147" i="1"/>
  <c r="E147" i="1" s="1"/>
  <c r="C148" i="1"/>
  <c r="E148" i="1" s="1"/>
  <c r="C149" i="1"/>
  <c r="E149" i="1" s="1"/>
  <c r="C150" i="1"/>
  <c r="E150" i="1" s="1"/>
  <c r="C151" i="1"/>
  <c r="E151" i="1" s="1"/>
  <c r="C152" i="1"/>
  <c r="E152" i="1" s="1"/>
  <c r="C153" i="1"/>
  <c r="E153" i="1" s="1"/>
  <c r="C154" i="1"/>
  <c r="E154" i="1" s="1"/>
  <c r="C155" i="1"/>
  <c r="E155" i="1" s="1"/>
  <c r="C156" i="1"/>
  <c r="E156" i="1" s="1"/>
  <c r="C157" i="1"/>
  <c r="E157" i="1" s="1"/>
  <c r="C158" i="1"/>
  <c r="E158" i="1" s="1"/>
  <c r="C159" i="1"/>
  <c r="E159" i="1" s="1"/>
  <c r="C160" i="1"/>
  <c r="E160" i="1" s="1"/>
  <c r="C161" i="1"/>
  <c r="E161" i="1" s="1"/>
  <c r="C162" i="1"/>
  <c r="E162" i="1" s="1"/>
  <c r="C163" i="1"/>
  <c r="E163" i="1" s="1"/>
  <c r="C164" i="1"/>
  <c r="E164" i="1" s="1"/>
  <c r="C165" i="1"/>
  <c r="E165" i="1" s="1"/>
  <c r="C166" i="1"/>
  <c r="E166" i="1" s="1"/>
  <c r="C167" i="1"/>
  <c r="E167" i="1" s="1"/>
  <c r="C168" i="1"/>
  <c r="E168" i="1" s="1"/>
  <c r="C169" i="1"/>
  <c r="E169" i="1" s="1"/>
  <c r="C170" i="1"/>
  <c r="E170" i="1" s="1"/>
  <c r="C171" i="1"/>
  <c r="E171" i="1" s="1"/>
  <c r="C172" i="1"/>
  <c r="E172" i="1" s="1"/>
  <c r="C173" i="1"/>
  <c r="E173" i="1" s="1"/>
  <c r="C174" i="1"/>
  <c r="E174" i="1" s="1"/>
  <c r="C175" i="1"/>
  <c r="E175" i="1" s="1"/>
  <c r="C176" i="1"/>
  <c r="E176" i="1" s="1"/>
  <c r="C177" i="1"/>
  <c r="E177" i="1" s="1"/>
  <c r="C178" i="1"/>
  <c r="E178" i="1" s="1"/>
  <c r="C179" i="1"/>
  <c r="E179" i="1" s="1"/>
  <c r="C180" i="1"/>
  <c r="E180" i="1" s="1"/>
  <c r="C181" i="1"/>
  <c r="E181" i="1" s="1"/>
  <c r="C182" i="1"/>
  <c r="E182" i="1" s="1"/>
  <c r="C183" i="1"/>
  <c r="E183" i="1" s="1"/>
  <c r="C184" i="1"/>
  <c r="E184" i="1" s="1"/>
  <c r="C185" i="1"/>
  <c r="E185" i="1" s="1"/>
  <c r="C186" i="1"/>
  <c r="E186" i="1" s="1"/>
  <c r="C187" i="1"/>
  <c r="E187" i="1" s="1"/>
  <c r="C188" i="1"/>
  <c r="E188" i="1" s="1"/>
  <c r="C189" i="1"/>
  <c r="E189" i="1" s="1"/>
  <c r="C190" i="1"/>
  <c r="E190" i="1" s="1"/>
  <c r="C191" i="1"/>
  <c r="E191" i="1" s="1"/>
  <c r="C192" i="1"/>
  <c r="E192" i="1" s="1"/>
  <c r="C193" i="1"/>
  <c r="E193" i="1" s="1"/>
  <c r="C194" i="1"/>
  <c r="E194" i="1" s="1"/>
  <c r="C195" i="1"/>
  <c r="E195" i="1" s="1"/>
  <c r="C196" i="1"/>
  <c r="E196" i="1" s="1"/>
  <c r="C197" i="1"/>
  <c r="E197" i="1" s="1"/>
  <c r="C198" i="1"/>
  <c r="E198" i="1" s="1"/>
  <c r="C199" i="1"/>
  <c r="E199" i="1" s="1"/>
  <c r="C200" i="1"/>
  <c r="E200" i="1" s="1"/>
  <c r="C201" i="1"/>
  <c r="E201" i="1" s="1"/>
  <c r="C202" i="1"/>
  <c r="E202" i="1" s="1"/>
  <c r="C203" i="1"/>
  <c r="E203" i="1" s="1"/>
  <c r="C204" i="1"/>
  <c r="E204" i="1" s="1"/>
  <c r="C205" i="1"/>
  <c r="E205" i="1" s="1"/>
  <c r="C206" i="1"/>
  <c r="E206" i="1" s="1"/>
  <c r="C207" i="1"/>
  <c r="E207" i="1" s="1"/>
  <c r="C208" i="1"/>
  <c r="E208" i="1" s="1"/>
  <c r="C209" i="1"/>
  <c r="E209" i="1" s="1"/>
  <c r="C210" i="1"/>
  <c r="E210" i="1" s="1"/>
  <c r="C211" i="1"/>
  <c r="E211" i="1" s="1"/>
  <c r="C212" i="1"/>
  <c r="E212" i="1" s="1"/>
  <c r="C213" i="1"/>
  <c r="E213" i="1" s="1"/>
  <c r="C214" i="1"/>
  <c r="E214" i="1" s="1"/>
  <c r="C215" i="1"/>
  <c r="E215" i="1" s="1"/>
  <c r="C216" i="1"/>
  <c r="E216" i="1" s="1"/>
  <c r="C217" i="1"/>
  <c r="E217" i="1" s="1"/>
  <c r="C218" i="1"/>
  <c r="E218" i="1" s="1"/>
  <c r="C219" i="1"/>
  <c r="E219" i="1" s="1"/>
  <c r="C220" i="1"/>
  <c r="E220" i="1" s="1"/>
  <c r="C221" i="1"/>
  <c r="E221" i="1" s="1"/>
  <c r="C222" i="1"/>
  <c r="E222" i="1" s="1"/>
  <c r="C223" i="1"/>
  <c r="E223" i="1" s="1"/>
  <c r="C224" i="1"/>
  <c r="E224" i="1" s="1"/>
  <c r="C225" i="1"/>
  <c r="E225" i="1" s="1"/>
  <c r="C226" i="1"/>
  <c r="E226" i="1" s="1"/>
  <c r="C227" i="1"/>
  <c r="E227" i="1" s="1"/>
  <c r="C228" i="1"/>
  <c r="E228" i="1" s="1"/>
  <c r="C229" i="1"/>
  <c r="E229" i="1" s="1"/>
  <c r="C230" i="1"/>
  <c r="E230" i="1" s="1"/>
  <c r="C231" i="1"/>
  <c r="E231" i="1" s="1"/>
  <c r="C232" i="1"/>
  <c r="E232" i="1" s="1"/>
  <c r="C233" i="1"/>
  <c r="E233" i="1" s="1"/>
  <c r="C234" i="1"/>
  <c r="E234" i="1" s="1"/>
  <c r="C235" i="1"/>
  <c r="E235" i="1" s="1"/>
  <c r="C236" i="1"/>
  <c r="E236" i="1" s="1"/>
  <c r="C237" i="1"/>
  <c r="E237" i="1" s="1"/>
  <c r="C238" i="1"/>
  <c r="E238" i="1" s="1"/>
  <c r="C239" i="1"/>
  <c r="E239" i="1" s="1"/>
  <c r="C240" i="1"/>
  <c r="E240" i="1" s="1"/>
  <c r="C241" i="1"/>
  <c r="E241" i="1" s="1"/>
  <c r="C242" i="1"/>
  <c r="E242" i="1" s="1"/>
  <c r="C243" i="1"/>
  <c r="E243" i="1" s="1"/>
  <c r="C244" i="1"/>
  <c r="E244" i="1" s="1"/>
  <c r="C245" i="1"/>
  <c r="E245" i="1" s="1"/>
  <c r="C246" i="1"/>
  <c r="E246" i="1" s="1"/>
  <c r="C3" i="1"/>
  <c r="D121" i="1" l="1"/>
  <c r="D225" i="1"/>
  <c r="D97" i="1"/>
  <c r="D217" i="1"/>
  <c r="D89" i="1"/>
  <c r="D193" i="1"/>
  <c r="D65" i="1"/>
  <c r="D185" i="1"/>
  <c r="D57" i="1"/>
  <c r="D161" i="1"/>
  <c r="D33" i="1"/>
  <c r="D153" i="1"/>
  <c r="D25" i="1"/>
  <c r="D129" i="1"/>
  <c r="D218" i="1"/>
  <c r="D186" i="1"/>
  <c r="D154" i="1"/>
  <c r="D122" i="1"/>
  <c r="D90" i="1"/>
  <c r="D58" i="1"/>
  <c r="D26" i="1"/>
  <c r="D242" i="1"/>
  <c r="D210" i="1"/>
  <c r="D178" i="1"/>
  <c r="D146" i="1"/>
  <c r="D114" i="1"/>
  <c r="D82" i="1"/>
  <c r="D50" i="1"/>
  <c r="D18" i="1"/>
  <c r="D241" i="1"/>
  <c r="D209" i="1"/>
  <c r="D177" i="1"/>
  <c r="D145" i="1"/>
  <c r="D113" i="1"/>
  <c r="D81" i="1"/>
  <c r="D49" i="1"/>
  <c r="D17" i="1"/>
  <c r="D234" i="1"/>
  <c r="D202" i="1"/>
  <c r="D170" i="1"/>
  <c r="D138" i="1"/>
  <c r="D106" i="1"/>
  <c r="D74" i="1"/>
  <c r="D42" i="1"/>
  <c r="D10" i="1"/>
  <c r="D233" i="1"/>
  <c r="D201" i="1"/>
  <c r="D169" i="1"/>
  <c r="D137" i="1"/>
  <c r="D105" i="1"/>
  <c r="D73" i="1"/>
  <c r="D41" i="1"/>
  <c r="D9" i="1"/>
  <c r="D226" i="1"/>
  <c r="D194" i="1"/>
  <c r="D162" i="1"/>
  <c r="D130" i="1"/>
  <c r="D98" i="1"/>
  <c r="D66" i="1"/>
  <c r="D34" i="1"/>
  <c r="D4" i="1"/>
  <c r="E3" i="1"/>
  <c r="F4" i="1" s="1"/>
  <c r="F5" i="1" s="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F109" i="1" s="1"/>
  <c r="F110" i="1" s="1"/>
  <c r="F111" i="1" s="1"/>
  <c r="F112" i="1" s="1"/>
  <c r="F113" i="1" s="1"/>
  <c r="F114" i="1" s="1"/>
  <c r="F115" i="1" s="1"/>
  <c r="F116" i="1" s="1"/>
  <c r="F117" i="1" s="1"/>
  <c r="F118" i="1" s="1"/>
  <c r="F119" i="1" s="1"/>
  <c r="F120" i="1" s="1"/>
  <c r="F121" i="1" s="1"/>
  <c r="F122" i="1" s="1"/>
  <c r="F123" i="1" s="1"/>
  <c r="F124" i="1" s="1"/>
  <c r="F125" i="1" s="1"/>
  <c r="F126" i="1" s="1"/>
  <c r="F127" i="1" s="1"/>
  <c r="F128" i="1" s="1"/>
  <c r="F129" i="1" s="1"/>
  <c r="F130" i="1" s="1"/>
  <c r="F131" i="1" s="1"/>
  <c r="F132" i="1" s="1"/>
  <c r="F133" i="1" s="1"/>
  <c r="F134" i="1" s="1"/>
  <c r="F135" i="1" s="1"/>
  <c r="F136" i="1" s="1"/>
  <c r="F137" i="1" s="1"/>
  <c r="F138" i="1" s="1"/>
  <c r="F139" i="1" s="1"/>
  <c r="F140" i="1" s="1"/>
  <c r="F141" i="1" s="1"/>
  <c r="F142" i="1" s="1"/>
  <c r="F143" i="1" s="1"/>
  <c r="F144" i="1" s="1"/>
  <c r="F145" i="1" s="1"/>
  <c r="F146" i="1" s="1"/>
  <c r="F147" i="1" s="1"/>
  <c r="F148" i="1" s="1"/>
  <c r="F149" i="1" s="1"/>
  <c r="F150" i="1" s="1"/>
  <c r="F151" i="1" s="1"/>
  <c r="F152" i="1" s="1"/>
  <c r="F153" i="1" s="1"/>
  <c r="F154" i="1" s="1"/>
  <c r="F155" i="1" s="1"/>
  <c r="F156" i="1" s="1"/>
  <c r="F157" i="1" s="1"/>
  <c r="F158" i="1" s="1"/>
  <c r="F159" i="1" s="1"/>
  <c r="F160" i="1" s="1"/>
  <c r="F161" i="1" s="1"/>
  <c r="F162" i="1" s="1"/>
  <c r="F163" i="1" s="1"/>
  <c r="F164" i="1" s="1"/>
  <c r="F165" i="1" s="1"/>
  <c r="F166" i="1" s="1"/>
  <c r="F167" i="1" s="1"/>
  <c r="F168" i="1" s="1"/>
  <c r="F169" i="1" s="1"/>
  <c r="F170" i="1" s="1"/>
  <c r="F171" i="1" s="1"/>
  <c r="F172" i="1" s="1"/>
  <c r="F173" i="1" s="1"/>
  <c r="F174" i="1" s="1"/>
  <c r="F175" i="1" s="1"/>
  <c r="F176" i="1" s="1"/>
  <c r="F177" i="1" s="1"/>
  <c r="F178" i="1" s="1"/>
  <c r="F179" i="1" s="1"/>
  <c r="F180" i="1" s="1"/>
  <c r="F181" i="1" s="1"/>
  <c r="F182" i="1" s="1"/>
  <c r="F183" i="1" s="1"/>
  <c r="F184" i="1" s="1"/>
  <c r="F185" i="1" s="1"/>
  <c r="F186" i="1" s="1"/>
  <c r="F187" i="1" s="1"/>
  <c r="F188" i="1" s="1"/>
  <c r="F189" i="1" s="1"/>
  <c r="F190" i="1" s="1"/>
  <c r="F191" i="1" s="1"/>
  <c r="F192" i="1" s="1"/>
  <c r="F193" i="1" s="1"/>
  <c r="F194" i="1" s="1"/>
  <c r="F195" i="1" s="1"/>
  <c r="F196" i="1" s="1"/>
  <c r="F197" i="1" s="1"/>
  <c r="F198" i="1" s="1"/>
  <c r="F199" i="1" s="1"/>
  <c r="F200" i="1" s="1"/>
  <c r="F201" i="1" s="1"/>
  <c r="F202" i="1" s="1"/>
  <c r="F203" i="1" s="1"/>
  <c r="F204" i="1" s="1"/>
  <c r="F205" i="1" s="1"/>
  <c r="F206" i="1" s="1"/>
  <c r="F207" i="1" s="1"/>
  <c r="F208" i="1" s="1"/>
  <c r="F209" i="1" s="1"/>
  <c r="F210" i="1" s="1"/>
  <c r="F211" i="1" s="1"/>
  <c r="F212" i="1" s="1"/>
  <c r="F213" i="1" s="1"/>
  <c r="F214" i="1" s="1"/>
  <c r="F215" i="1" s="1"/>
  <c r="F216" i="1" s="1"/>
  <c r="F217" i="1" s="1"/>
  <c r="F218" i="1" s="1"/>
  <c r="F219" i="1" s="1"/>
  <c r="F220" i="1" s="1"/>
  <c r="F221" i="1" s="1"/>
  <c r="F222" i="1" s="1"/>
  <c r="F223" i="1" s="1"/>
  <c r="F224" i="1" s="1"/>
  <c r="F225" i="1" s="1"/>
  <c r="F226" i="1" s="1"/>
  <c r="F227" i="1" s="1"/>
  <c r="F228" i="1" s="1"/>
  <c r="F229" i="1" s="1"/>
  <c r="F230" i="1" s="1"/>
  <c r="F231" i="1" s="1"/>
  <c r="F232" i="1" s="1"/>
  <c r="F233" i="1" s="1"/>
  <c r="F234" i="1" s="1"/>
  <c r="F235" i="1" s="1"/>
  <c r="F236" i="1" s="1"/>
  <c r="F237" i="1" s="1"/>
  <c r="F238" i="1" s="1"/>
  <c r="F239" i="1" s="1"/>
  <c r="F240" i="1" s="1"/>
  <c r="F241" i="1" s="1"/>
  <c r="F242" i="1" s="1"/>
  <c r="F243" i="1" s="1"/>
  <c r="F244" i="1" s="1"/>
  <c r="F245" i="1" s="1"/>
  <c r="F246" i="1" s="1"/>
  <c r="D240" i="1"/>
  <c r="D232" i="1"/>
  <c r="D224" i="1"/>
  <c r="D216" i="1"/>
  <c r="D208" i="1"/>
  <c r="D200" i="1"/>
  <c r="D192" i="1"/>
  <c r="D184" i="1"/>
  <c r="D176" i="1"/>
  <c r="D168" i="1"/>
  <c r="D160" i="1"/>
  <c r="D152" i="1"/>
  <c r="D144" i="1"/>
  <c r="D136" i="1"/>
  <c r="D128" i="1"/>
  <c r="D120" i="1"/>
  <c r="D112" i="1"/>
  <c r="D104" i="1"/>
  <c r="D96" i="1"/>
  <c r="D88" i="1"/>
  <c r="D80" i="1"/>
  <c r="D72" i="1"/>
  <c r="D64" i="1"/>
  <c r="D56" i="1"/>
  <c r="D48" i="1"/>
  <c r="D40" i="1"/>
  <c r="D32" i="1"/>
  <c r="D24" i="1"/>
  <c r="D16" i="1"/>
  <c r="D8" i="1"/>
  <c r="D239" i="1"/>
  <c r="D231" i="1"/>
  <c r="D223" i="1"/>
  <c r="D215" i="1"/>
  <c r="D207" i="1"/>
  <c r="D199" i="1"/>
  <c r="D191" i="1"/>
  <c r="D183" i="1"/>
  <c r="D175" i="1"/>
  <c r="D167" i="1"/>
  <c r="D159" i="1"/>
  <c r="D151" i="1"/>
  <c r="D143" i="1"/>
  <c r="D135" i="1"/>
  <c r="D127" i="1"/>
  <c r="D119" i="1"/>
  <c r="D111" i="1"/>
  <c r="D103" i="1"/>
  <c r="D95" i="1"/>
  <c r="D87" i="1"/>
  <c r="D79" i="1"/>
  <c r="D71" i="1"/>
  <c r="D63" i="1"/>
  <c r="D55" i="1"/>
  <c r="D47" i="1"/>
  <c r="D39" i="1"/>
  <c r="D31" i="1"/>
  <c r="D23" i="1"/>
  <c r="D15" i="1"/>
  <c r="D7" i="1"/>
  <c r="D246" i="1"/>
  <c r="D238" i="1"/>
  <c r="D230" i="1"/>
  <c r="D222" i="1"/>
  <c r="D214" i="1"/>
  <c r="D206" i="1"/>
  <c r="D198" i="1"/>
  <c r="D190" i="1"/>
  <c r="D182" i="1"/>
  <c r="D174" i="1"/>
  <c r="D166" i="1"/>
  <c r="D158" i="1"/>
  <c r="D150" i="1"/>
  <c r="D142" i="1"/>
  <c r="D134" i="1"/>
  <c r="D126" i="1"/>
  <c r="D118" i="1"/>
  <c r="D110" i="1"/>
  <c r="D102" i="1"/>
  <c r="D94" i="1"/>
  <c r="D86" i="1"/>
  <c r="D78" i="1"/>
  <c r="D70" i="1"/>
  <c r="D62" i="1"/>
  <c r="D54" i="1"/>
  <c r="D46" i="1"/>
  <c r="D38" i="1"/>
  <c r="D30" i="1"/>
  <c r="D22" i="1"/>
  <c r="D14" i="1"/>
  <c r="D6" i="1"/>
  <c r="D245" i="1"/>
  <c r="D237" i="1"/>
  <c r="D229" i="1"/>
  <c r="D221" i="1"/>
  <c r="D213" i="1"/>
  <c r="D205" i="1"/>
  <c r="D197" i="1"/>
  <c r="D189" i="1"/>
  <c r="D181" i="1"/>
  <c r="D173" i="1"/>
  <c r="D165" i="1"/>
  <c r="D157" i="1"/>
  <c r="D149" i="1"/>
  <c r="D141" i="1"/>
  <c r="D133" i="1"/>
  <c r="D125" i="1"/>
  <c r="D117" i="1"/>
  <c r="D109" i="1"/>
  <c r="D101" i="1"/>
  <c r="D93" i="1"/>
  <c r="D85" i="1"/>
  <c r="D77" i="1"/>
  <c r="D69" i="1"/>
  <c r="D61" i="1"/>
  <c r="D53" i="1"/>
  <c r="D45" i="1"/>
  <c r="D37" i="1"/>
  <c r="D29" i="1"/>
  <c r="D21" i="1"/>
  <c r="D13" i="1"/>
  <c r="D5" i="1"/>
  <c r="D244" i="1"/>
  <c r="D236" i="1"/>
  <c r="D228" i="1"/>
  <c r="D220" i="1"/>
  <c r="D212" i="1"/>
  <c r="D204" i="1"/>
  <c r="D196" i="1"/>
  <c r="D188" i="1"/>
  <c r="D180" i="1"/>
  <c r="D172" i="1"/>
  <c r="D164" i="1"/>
  <c r="D156" i="1"/>
  <c r="D148" i="1"/>
  <c r="D140" i="1"/>
  <c r="D132" i="1"/>
  <c r="D124" i="1"/>
  <c r="D116" i="1"/>
  <c r="D108" i="1"/>
  <c r="D100" i="1"/>
  <c r="D92" i="1"/>
  <c r="D84" i="1"/>
  <c r="D76" i="1"/>
  <c r="D68" i="1"/>
  <c r="D60" i="1"/>
  <c r="D52" i="1"/>
  <c r="D44" i="1"/>
  <c r="D36" i="1"/>
  <c r="D28" i="1"/>
  <c r="D20" i="1"/>
  <c r="D12" i="1"/>
  <c r="D243" i="1"/>
  <c r="D235" i="1"/>
  <c r="D227" i="1"/>
  <c r="D219" i="1"/>
  <c r="D211" i="1"/>
  <c r="D203" i="1"/>
  <c r="D195" i="1"/>
  <c r="D187" i="1"/>
  <c r="D179" i="1"/>
  <c r="D171" i="1"/>
  <c r="D163" i="1"/>
  <c r="D155" i="1"/>
  <c r="D147" i="1"/>
  <c r="D139" i="1"/>
  <c r="D131" i="1"/>
  <c r="D123" i="1"/>
  <c r="D115" i="1"/>
  <c r="D107" i="1"/>
  <c r="D99" i="1"/>
  <c r="D91" i="1"/>
  <c r="D83" i="1"/>
  <c r="D75" i="1"/>
  <c r="D67" i="1"/>
  <c r="D59" i="1"/>
  <c r="D51" i="1"/>
  <c r="D43" i="1"/>
  <c r="D35" i="1"/>
  <c r="D27" i="1"/>
  <c r="D19" i="1"/>
  <c r="D11" i="1"/>
  <c r="I3" i="1" l="1"/>
  <c r="I2" i="1"/>
  <c r="I11" i="1"/>
</calcChain>
</file>

<file path=xl/sharedStrings.xml><?xml version="1.0" encoding="utf-8"?>
<sst xmlns="http://schemas.openxmlformats.org/spreadsheetml/2006/main" count="157" uniqueCount="101">
  <si>
    <t xml:space="preserve">Date </t>
  </si>
  <si>
    <t>LTP</t>
  </si>
  <si>
    <t>Returns</t>
  </si>
  <si>
    <t>Returns t-1</t>
  </si>
  <si>
    <t>Price Change</t>
  </si>
  <si>
    <t>Count Runs</t>
  </si>
  <si>
    <t>Runs</t>
  </si>
  <si>
    <t>n1</t>
  </si>
  <si>
    <t>n2</t>
  </si>
  <si>
    <t>n</t>
  </si>
  <si>
    <t>E(Runs)</t>
  </si>
  <si>
    <t>Numerator</t>
  </si>
  <si>
    <t>Denominator</t>
  </si>
  <si>
    <t>Var(Runs)</t>
  </si>
  <si>
    <t>Std_Dev(Runs)</t>
  </si>
  <si>
    <t>z</t>
  </si>
  <si>
    <t>&lt;1.96</t>
  </si>
  <si>
    <t>Correlation</t>
  </si>
  <si>
    <t>Conclude that price can be predicted</t>
  </si>
  <si>
    <t>Conclude that price cannot be predicted</t>
  </si>
  <si>
    <t>Intercept</t>
  </si>
  <si>
    <t>Beta</t>
  </si>
  <si>
    <t>R-square</t>
  </si>
  <si>
    <t>Std Error</t>
  </si>
  <si>
    <t>Date</t>
  </si>
  <si>
    <t>NTP</t>
  </si>
  <si>
    <t>NIFTY50</t>
  </si>
  <si>
    <t>Ret</t>
  </si>
  <si>
    <t>Rm</t>
  </si>
  <si>
    <t>Exp_Ret</t>
  </si>
  <si>
    <t>AR</t>
  </si>
  <si>
    <t>CAR</t>
  </si>
  <si>
    <t>t-test</t>
  </si>
  <si>
    <t>Event Window 1</t>
  </si>
  <si>
    <t>Estimation Window 1</t>
  </si>
  <si>
    <t>Estimation Window 2</t>
  </si>
  <si>
    <t>Estimation Window 3</t>
  </si>
  <si>
    <t>Event 1</t>
  </si>
  <si>
    <t>Event 2</t>
  </si>
  <si>
    <t>Event 3</t>
  </si>
  <si>
    <t>Event 4</t>
  </si>
  <si>
    <t>Event Window 2</t>
  </si>
  <si>
    <t>Reported Earnings</t>
  </si>
  <si>
    <t>Estimated Earnings</t>
  </si>
  <si>
    <t>Surprise</t>
  </si>
  <si>
    <t>Positive Surprise</t>
  </si>
  <si>
    <t>Event Window 3</t>
  </si>
  <si>
    <t>Estimation Window 4</t>
  </si>
  <si>
    <t>Event Window 4</t>
  </si>
  <si>
    <t>Negative Surprise</t>
  </si>
  <si>
    <t>Failed to reject RW hypothesis at 5%LOS</t>
  </si>
  <si>
    <t>% Return</t>
  </si>
  <si>
    <t>30th November 2018</t>
  </si>
  <si>
    <t>31st December 2018</t>
  </si>
  <si>
    <t>31st January 2019</t>
  </si>
  <si>
    <t>30th April 2019</t>
  </si>
  <si>
    <t>31st May 2019</t>
  </si>
  <si>
    <t>29th March 2019</t>
  </si>
  <si>
    <t>28th June 2019</t>
  </si>
  <si>
    <t>31st July 2019</t>
  </si>
  <si>
    <t>30th August 2019</t>
  </si>
  <si>
    <t>30th September 2019</t>
  </si>
  <si>
    <t>31st October 2019</t>
  </si>
  <si>
    <t>29th November 2019</t>
  </si>
  <si>
    <t>31st December 2019</t>
  </si>
  <si>
    <t>28th February 2019</t>
  </si>
  <si>
    <t>Since there is no drastic increase in returns in the month of January,</t>
  </si>
  <si>
    <t>we can conclude that there is no January effect.</t>
  </si>
  <si>
    <t>Semi-strong form of efficiency does not hold during this event window</t>
  </si>
  <si>
    <t>Semi-strong form of efficiency holds during this event window</t>
  </si>
  <si>
    <t>Returns_t-1</t>
  </si>
  <si>
    <t>Price change</t>
  </si>
  <si>
    <t>Therefore, it is efficient in weak form</t>
  </si>
  <si>
    <t xml:space="preserve">&lt;1.96 </t>
  </si>
  <si>
    <t>Failed to reject, RW at 5%LOS</t>
  </si>
  <si>
    <t>ASIAN PAINTS LTD.</t>
  </si>
  <si>
    <t>STOCK : ASIANPAINT</t>
  </si>
  <si>
    <t>Weak Form of EMH</t>
  </si>
  <si>
    <t>Runs test</t>
  </si>
  <si>
    <t>Asian Paints :</t>
  </si>
  <si>
    <t>z= 0.1666 &lt; 1.96, therefore we fail to reject the RW hypothesis for 5% LOS.</t>
  </si>
  <si>
    <t>Correlation = 0.111, which is less than the benchmark of 0.125, therefore we fail to reject the RW hypothesis for 5% LOS.</t>
  </si>
  <si>
    <t>NIFTY50 :</t>
  </si>
  <si>
    <t>z= 0.13 &lt; 1.96, therefore we fail to reject the RW hypothesis for 5% LOS.</t>
  </si>
  <si>
    <t>Correlation = 0.0709, which is less than the benchmark of 0.125, therefore we fail to reject the RW hypothesis for 5% LOS.</t>
  </si>
  <si>
    <t>Post Earnings Drift</t>
  </si>
  <si>
    <t>Semi Strong form of EMH does not hold</t>
  </si>
  <si>
    <t>Semi Strong form of EMH holds</t>
  </si>
  <si>
    <t>Quarter</t>
  </si>
  <si>
    <t>Conclusion</t>
  </si>
  <si>
    <t>Negative Surprise(-19.97%)</t>
  </si>
  <si>
    <t>Positive Surprise(2.31%)</t>
  </si>
  <si>
    <t>Positive Surprise(12.63%)</t>
  </si>
  <si>
    <t>Positive Surprise(27.44%)</t>
  </si>
  <si>
    <t>2018 Q4</t>
  </si>
  <si>
    <t>2019 Q1</t>
  </si>
  <si>
    <t>2019 Q2</t>
  </si>
  <si>
    <t>2019 Q3</t>
  </si>
  <si>
    <t xml:space="preserve">January Effect </t>
  </si>
  <si>
    <t>Through the given data, we can find the results for each month. On analysing the results for all the months in 2019, it is clear that January does not produce exceptional returns and hence, there is no January effect.</t>
  </si>
  <si>
    <t>Event Window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</si>
</sst>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
  </numFmts>
  <fonts count="8">
    <font>
      <sz val="11"/>
      <color theme="1"/>
      <name val="Calibri"/>
      <family val="2"/>
      <scheme val="minor"/>
    </font>
    <font>
      <b/>
      <sz val="11"/>
      <color theme="1"/>
      <name val="Calibri"/>
      <family val="2"/>
      <scheme val="minor"/>
    </font>
    <font>
      <sz val="8"/>
      <name val="Calibri"/>
      <family val="2"/>
      <scheme val="minor"/>
    </font>
    <font>
      <b/>
      <sz val="9"/>
      <color rgb="FF000000"/>
      <name val="Helvetica Neue"/>
      <family val="2"/>
    </font>
    <font>
      <b/>
      <sz val="10"/>
      <color rgb="FF000000"/>
      <name val="Helvetica Neue"/>
      <family val="2"/>
    </font>
    <font>
      <sz val="9"/>
      <color rgb="FF000000"/>
      <name val="Helvetica Neue"/>
      <family val="2"/>
    </font>
    <font>
      <sz val="10"/>
      <color rgb="FF000000"/>
      <name val="Helvetica Neue"/>
      <family val="2"/>
    </font>
    <font>
      <b/>
      <sz val="26"/>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59999389629810485"/>
        <bgColor indexed="64"/>
      </patternFill>
    </fill>
    <fill>
      <patternFill patternType="solid">
        <fgColor rgb="FF00FF00"/>
        <bgColor indexed="64"/>
      </patternFill>
    </fill>
    <fill>
      <patternFill patternType="solid">
        <fgColor rgb="FFFF0000"/>
        <bgColor indexed="64"/>
      </patternFill>
    </fill>
  </fills>
  <borders count="13">
    <border>
      <left/>
      <right/>
      <top/>
      <bottom/>
      <diagonal/>
    </border>
    <border>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2">
    <xf numFmtId="0" fontId="0" fillId="0" borderId="0" xfId="0"/>
    <xf numFmtId="15" fontId="0" fillId="0" borderId="0" xfId="0" applyNumberFormat="1"/>
    <xf numFmtId="4" fontId="0" fillId="0" borderId="0" xfId="0" applyNumberFormat="1"/>
    <xf numFmtId="0" fontId="0" fillId="0" borderId="0" xfId="0" applyAlignment="1">
      <alignment horizontal="center"/>
    </xf>
    <xf numFmtId="164" fontId="0" fillId="0" borderId="0" xfId="0" applyNumberFormat="1"/>
    <xf numFmtId="0" fontId="0" fillId="2" borderId="0" xfId="0" applyFill="1"/>
    <xf numFmtId="15" fontId="0" fillId="2" borderId="0" xfId="0" applyNumberFormat="1" applyFill="1"/>
    <xf numFmtId="0" fontId="0" fillId="0" borderId="0" xfId="0" applyBorder="1"/>
    <xf numFmtId="0" fontId="0" fillId="2" borderId="0" xfId="0" applyFill="1" applyBorder="1"/>
    <xf numFmtId="0" fontId="0" fillId="0" borderId="0" xfId="0" applyFill="1" applyBorder="1"/>
    <xf numFmtId="15" fontId="0" fillId="0" borderId="0" xfId="0" applyNumberFormat="1" applyFill="1" applyBorder="1"/>
    <xf numFmtId="4" fontId="0" fillId="0" borderId="0" xfId="0" applyNumberFormat="1" applyFill="1" applyBorder="1"/>
    <xf numFmtId="0" fontId="0" fillId="0" borderId="0" xfId="0" applyFill="1"/>
    <xf numFmtId="4" fontId="0" fillId="2" borderId="0" xfId="0" applyNumberFormat="1" applyFill="1"/>
    <xf numFmtId="0" fontId="0" fillId="4" borderId="0" xfId="0" applyFill="1"/>
    <xf numFmtId="0" fontId="0" fillId="0" borderId="0" xfId="0" applyAlignment="1"/>
    <xf numFmtId="0" fontId="0" fillId="5" borderId="0" xfId="0" applyFill="1"/>
    <xf numFmtId="10" fontId="0" fillId="0" borderId="0" xfId="0" applyNumberFormat="1"/>
    <xf numFmtId="0" fontId="0" fillId="6" borderId="0" xfId="0" applyFill="1"/>
    <xf numFmtId="0" fontId="0" fillId="0" borderId="1" xfId="0" applyBorder="1"/>
    <xf numFmtId="0" fontId="0" fillId="0" borderId="2" xfId="0" applyBorder="1"/>
    <xf numFmtId="0" fontId="0" fillId="3" borderId="3" xfId="0" applyFill="1" applyBorder="1"/>
    <xf numFmtId="0" fontId="0" fillId="0" borderId="4" xfId="0" applyBorder="1"/>
    <xf numFmtId="0" fontId="0" fillId="0" borderId="0" xfId="0" applyFill="1" applyBorder="1" applyAlignment="1">
      <alignment wrapText="1"/>
    </xf>
    <xf numFmtId="0" fontId="3" fillId="0" borderId="0" xfId="0" applyFont="1"/>
    <xf numFmtId="0" fontId="4" fillId="0" borderId="0" xfId="0" applyFont="1"/>
    <xf numFmtId="15" fontId="5" fillId="0" borderId="0" xfId="0" applyNumberFormat="1" applyFont="1"/>
    <xf numFmtId="0" fontId="6" fillId="0" borderId="0" xfId="0" applyFont="1"/>
    <xf numFmtId="0" fontId="0" fillId="0" borderId="8" xfId="0" applyBorder="1"/>
    <xf numFmtId="0" fontId="0" fillId="0" borderId="9" xfId="0" applyBorder="1"/>
    <xf numFmtId="0" fontId="1" fillId="0" borderId="8" xfId="0" applyFont="1" applyBorder="1"/>
    <xf numFmtId="0" fontId="1" fillId="0" borderId="0" xfId="0" applyFont="1" applyBorder="1"/>
    <xf numFmtId="0" fontId="1" fillId="0" borderId="0" xfId="0" applyFont="1" applyBorder="1" applyAlignment="1">
      <alignment horizontal="center"/>
    </xf>
    <xf numFmtId="0" fontId="0" fillId="0" borderId="0" xfId="0" applyBorder="1" applyAlignment="1"/>
    <xf numFmtId="0" fontId="0" fillId="0" borderId="10" xfId="0" applyBorder="1"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xf numFmtId="0" fontId="0" fillId="0" borderId="0" xfId="0" applyBorder="1" applyAlignment="1">
      <alignment horizontal="center"/>
    </xf>
    <xf numFmtId="0" fontId="0" fillId="0" borderId="9" xfId="0" applyBorder="1" applyAlignment="1">
      <alignment horizontal="center"/>
    </xf>
    <xf numFmtId="0" fontId="7" fillId="0" borderId="0" xfId="0" applyFont="1" applyAlignment="1">
      <alignment horizontal="center"/>
    </xf>
    <xf numFmtId="0" fontId="0" fillId="0" borderId="0" xfId="0" applyAlignment="1">
      <alignment horizontal="center"/>
    </xf>
    <xf numFmtId="0" fontId="1" fillId="2" borderId="5" xfId="0" applyFont="1" applyFill="1" applyBorder="1" applyAlignment="1">
      <alignment horizont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0" borderId="0" xfId="0" applyFont="1" applyBorder="1" applyAlignment="1">
      <alignment horizontal="center"/>
    </xf>
    <xf numFmtId="0" fontId="1" fillId="0" borderId="9" xfId="0" applyFont="1" applyBorder="1" applyAlignment="1">
      <alignment horizontal="center"/>
    </xf>
    <xf numFmtId="0" fontId="0" fillId="0" borderId="0" xfId="0" applyBorder="1" applyAlignment="1">
      <alignment horizontal="center" wrapText="1"/>
    </xf>
    <xf numFmtId="0" fontId="0" fillId="0" borderId="9" xfId="0" applyBorder="1" applyAlignment="1">
      <alignment horizontal="center" wrapText="1"/>
    </xf>
    <xf numFmtId="0" fontId="0" fillId="0" borderId="8" xfId="0" applyBorder="1" applyAlignment="1">
      <alignment horizontal="center"/>
    </xf>
    <xf numFmtId="0" fontId="1" fillId="0" borderId="8" xfId="0" applyFont="1" applyBorder="1" applyAlignment="1">
      <alignment horizontal="left"/>
    </xf>
    <xf numFmtId="0" fontId="1" fillId="0" borderId="0" xfId="0" applyFont="1" applyBorder="1" applyAlignment="1">
      <alignment horizontal="left"/>
    </xf>
    <xf numFmtId="0" fontId="1" fillId="0" borderId="9" xfId="0" applyFont="1" applyBorder="1" applyAlignment="1">
      <alignment horizontal="left"/>
    </xf>
  </cellXfs>
  <cellStyles count="1">
    <cellStyle name="Normal" xfId="0" builtinId="0"/>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76515-ADA8-4866-91AB-B8C6A44D4981}">
  <dimension ref="D3:K28"/>
  <sheetViews>
    <sheetView tabSelected="1" topLeftCell="A7" workbookViewId="0">
      <selection activeCell="M12" sqref="M12"/>
    </sheetView>
  </sheetViews>
  <sheetFormatPr defaultRowHeight="14.5"/>
  <cols>
    <col min="5" max="5" width="7.08984375" customWidth="1"/>
    <col min="6" max="6" width="14.453125" customWidth="1"/>
    <col min="7" max="7" width="10.26953125" customWidth="1"/>
    <col min="8" max="8" width="38.453125" customWidth="1"/>
    <col min="9" max="9" width="10.6328125" customWidth="1"/>
    <col min="10" max="10" width="12.54296875" customWidth="1"/>
  </cols>
  <sheetData>
    <row r="3" spans="6:10" ht="41.5" customHeight="1">
      <c r="F3" s="39" t="s">
        <v>75</v>
      </c>
      <c r="G3" s="39"/>
      <c r="H3" s="39"/>
      <c r="I3" s="39"/>
      <c r="J3" s="39"/>
    </row>
    <row r="4" spans="6:10">
      <c r="F4" s="40" t="s">
        <v>76</v>
      </c>
      <c r="G4" s="40"/>
      <c r="H4" s="40"/>
      <c r="I4" s="40"/>
      <c r="J4" s="40"/>
    </row>
    <row r="7" spans="6:10" ht="15" thickBot="1"/>
    <row r="8" spans="6:10" ht="15" thickBot="1">
      <c r="F8" s="41" t="s">
        <v>77</v>
      </c>
      <c r="G8" s="42"/>
      <c r="H8" s="42"/>
      <c r="I8" s="42"/>
      <c r="J8" s="43"/>
    </row>
    <row r="9" spans="6:10">
      <c r="F9" s="28"/>
      <c r="G9" s="7"/>
      <c r="H9" s="7"/>
      <c r="I9" s="7"/>
      <c r="J9" s="29"/>
    </row>
    <row r="10" spans="6:10">
      <c r="F10" s="49" t="s">
        <v>79</v>
      </c>
      <c r="G10" s="50"/>
      <c r="H10" s="50"/>
      <c r="I10" s="50"/>
      <c r="J10" s="51"/>
    </row>
    <row r="11" spans="6:10" ht="27.5" customHeight="1">
      <c r="F11" s="28">
        <v>1</v>
      </c>
      <c r="G11" s="7" t="s">
        <v>78</v>
      </c>
      <c r="H11" s="46" t="s">
        <v>80</v>
      </c>
      <c r="I11" s="46"/>
      <c r="J11" s="47"/>
    </row>
    <row r="12" spans="6:10" ht="46" customHeight="1">
      <c r="F12" s="28">
        <v>2</v>
      </c>
      <c r="G12" s="7" t="s">
        <v>17</v>
      </c>
      <c r="H12" s="46" t="s">
        <v>81</v>
      </c>
      <c r="I12" s="46"/>
      <c r="J12" s="47"/>
    </row>
    <row r="13" spans="6:10">
      <c r="F13" s="48"/>
      <c r="G13" s="37"/>
      <c r="H13" s="37"/>
      <c r="I13" s="37"/>
      <c r="J13" s="38"/>
    </row>
    <row r="14" spans="6:10">
      <c r="F14" s="49" t="s">
        <v>82</v>
      </c>
      <c r="G14" s="50"/>
      <c r="H14" s="50"/>
      <c r="I14" s="50"/>
      <c r="J14" s="51"/>
    </row>
    <row r="15" spans="6:10" ht="29" customHeight="1">
      <c r="F15" s="28">
        <v>1</v>
      </c>
      <c r="G15" s="7" t="s">
        <v>78</v>
      </c>
      <c r="H15" s="46" t="s">
        <v>83</v>
      </c>
      <c r="I15" s="46"/>
      <c r="J15" s="47"/>
    </row>
    <row r="16" spans="6:10" ht="43.5" customHeight="1">
      <c r="F16" s="28">
        <v>2</v>
      </c>
      <c r="G16" s="7" t="s">
        <v>17</v>
      </c>
      <c r="H16" s="46" t="s">
        <v>84</v>
      </c>
      <c r="I16" s="46"/>
      <c r="J16" s="47"/>
    </row>
    <row r="17" spans="4:11" ht="15" thickBot="1">
      <c r="F17" s="28"/>
      <c r="G17" s="7"/>
      <c r="H17" s="7"/>
      <c r="I17" s="7"/>
      <c r="J17" s="29"/>
    </row>
    <row r="18" spans="4:11" ht="15" thickBot="1">
      <c r="F18" s="41" t="s">
        <v>85</v>
      </c>
      <c r="G18" s="42"/>
      <c r="H18" s="42"/>
      <c r="I18" s="42"/>
      <c r="J18" s="43"/>
    </row>
    <row r="19" spans="4:11">
      <c r="F19" s="28"/>
      <c r="G19" s="7"/>
      <c r="H19" s="7"/>
      <c r="I19" s="7"/>
      <c r="J19" s="29"/>
    </row>
    <row r="20" spans="4:11">
      <c r="F20" s="30" t="s">
        <v>100</v>
      </c>
      <c r="G20" s="31" t="s">
        <v>88</v>
      </c>
      <c r="H20" s="32" t="s">
        <v>89</v>
      </c>
      <c r="I20" s="44" t="s">
        <v>44</v>
      </c>
      <c r="J20" s="45"/>
    </row>
    <row r="21" spans="4:11" ht="15" customHeight="1">
      <c r="F21" s="28" t="s">
        <v>33</v>
      </c>
      <c r="G21" s="7" t="s">
        <v>94</v>
      </c>
      <c r="H21" s="33" t="s">
        <v>87</v>
      </c>
      <c r="I21" s="37" t="s">
        <v>91</v>
      </c>
      <c r="J21" s="38"/>
      <c r="K21" s="17"/>
    </row>
    <row r="22" spans="4:11">
      <c r="F22" s="28" t="s">
        <v>41</v>
      </c>
      <c r="G22" s="7" t="s">
        <v>95</v>
      </c>
      <c r="H22" s="33" t="s">
        <v>86</v>
      </c>
      <c r="I22" s="37" t="s">
        <v>90</v>
      </c>
      <c r="J22" s="38"/>
      <c r="K22" s="17"/>
    </row>
    <row r="23" spans="4:11">
      <c r="F23" s="28" t="s">
        <v>46</v>
      </c>
      <c r="G23" s="7" t="s">
        <v>96</v>
      </c>
      <c r="H23" s="33" t="s">
        <v>86</v>
      </c>
      <c r="I23" s="37" t="s">
        <v>92</v>
      </c>
      <c r="J23" s="38"/>
      <c r="K23" s="17"/>
    </row>
    <row r="24" spans="4:11">
      <c r="F24" s="28" t="s">
        <v>48</v>
      </c>
      <c r="G24" s="7" t="s">
        <v>97</v>
      </c>
      <c r="H24" s="33" t="s">
        <v>86</v>
      </c>
      <c r="I24" s="37" t="s">
        <v>93</v>
      </c>
      <c r="J24" s="38"/>
      <c r="K24" s="17"/>
    </row>
    <row r="25" spans="4:11" ht="15" thickBot="1">
      <c r="F25" s="28"/>
      <c r="G25" s="7"/>
      <c r="H25" s="7"/>
      <c r="I25" s="7"/>
      <c r="J25" s="29"/>
    </row>
    <row r="26" spans="4:11" ht="15" thickBot="1">
      <c r="F26" s="41" t="s">
        <v>98</v>
      </c>
      <c r="G26" s="42"/>
      <c r="H26" s="42"/>
      <c r="I26" s="42"/>
      <c r="J26" s="43"/>
    </row>
    <row r="27" spans="4:11">
      <c r="F27" s="28"/>
      <c r="G27" s="7"/>
      <c r="H27" s="7"/>
      <c r="I27" s="7"/>
      <c r="J27" s="29"/>
    </row>
    <row r="28" spans="4:11" ht="51" customHeight="1" thickBot="1">
      <c r="D28" s="15"/>
      <c r="E28" s="15"/>
      <c r="F28" s="34" t="s">
        <v>99</v>
      </c>
      <c r="G28" s="35"/>
      <c r="H28" s="35"/>
      <c r="I28" s="35"/>
      <c r="J28" s="36"/>
    </row>
  </sheetData>
  <mergeCells count="18">
    <mergeCell ref="H11:J11"/>
    <mergeCell ref="F10:J10"/>
    <mergeCell ref="F14:J14"/>
    <mergeCell ref="F28:J28"/>
    <mergeCell ref="I24:J24"/>
    <mergeCell ref="F3:J3"/>
    <mergeCell ref="F4:J4"/>
    <mergeCell ref="F26:J26"/>
    <mergeCell ref="I20:J20"/>
    <mergeCell ref="I21:J21"/>
    <mergeCell ref="I22:J22"/>
    <mergeCell ref="I23:J23"/>
    <mergeCell ref="H15:J15"/>
    <mergeCell ref="H16:J16"/>
    <mergeCell ref="F13:J13"/>
    <mergeCell ref="F18:J18"/>
    <mergeCell ref="F8:J8"/>
    <mergeCell ref="H12:J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7CB74-1390-4D55-80BD-8982B42BE65F}">
  <dimension ref="A1:J249"/>
  <sheetViews>
    <sheetView topLeftCell="A233" workbookViewId="0">
      <selection activeCell="A254" sqref="A253:A254"/>
    </sheetView>
  </sheetViews>
  <sheetFormatPr defaultRowHeight="14.5"/>
  <cols>
    <col min="1" max="1" width="13.453125" customWidth="1"/>
    <col min="2" max="2" width="12.26953125" customWidth="1"/>
    <col min="3" max="3" width="13.08984375" customWidth="1"/>
    <col min="4" max="4" width="15.1796875" customWidth="1"/>
    <col min="5" max="5" width="13.26953125" customWidth="1"/>
    <col min="6" max="6" width="11.1796875" customWidth="1"/>
    <col min="8" max="8" width="12.90625" customWidth="1"/>
    <col min="9" max="9" width="11.26953125" customWidth="1"/>
  </cols>
  <sheetData>
    <row r="1" spans="1:10">
      <c r="A1" s="3" t="s">
        <v>0</v>
      </c>
      <c r="B1" s="3" t="s">
        <v>1</v>
      </c>
      <c r="C1" t="s">
        <v>2</v>
      </c>
      <c r="D1" t="s">
        <v>3</v>
      </c>
      <c r="E1" t="s">
        <v>4</v>
      </c>
      <c r="F1" t="s">
        <v>5</v>
      </c>
      <c r="H1" t="s">
        <v>6</v>
      </c>
      <c r="I1">
        <v>124</v>
      </c>
    </row>
    <row r="2" spans="1:10">
      <c r="A2" s="1">
        <v>43466</v>
      </c>
      <c r="B2" s="2">
        <v>1368</v>
      </c>
      <c r="H2" t="s">
        <v>7</v>
      </c>
      <c r="I2">
        <f>COUNTIF(E3:E246,"+")</f>
        <v>128</v>
      </c>
    </row>
    <row r="3" spans="1:10">
      <c r="A3" s="1">
        <v>43467</v>
      </c>
      <c r="B3" s="2">
        <v>1380.05</v>
      </c>
      <c r="C3" s="4">
        <f>(B3-B2)/B2</f>
        <v>8.8084795321637099E-3</v>
      </c>
      <c r="E3" t="str">
        <f>IF(C3&gt;0,"+","-")</f>
        <v>+</v>
      </c>
      <c r="F3">
        <v>1</v>
      </c>
      <c r="H3" t="s">
        <v>8</v>
      </c>
      <c r="I3">
        <f>COUNTIF(E3:E246,"-")</f>
        <v>116</v>
      </c>
    </row>
    <row r="4" spans="1:10">
      <c r="A4" s="1">
        <v>43468</v>
      </c>
      <c r="B4" s="2">
        <v>1387</v>
      </c>
      <c r="C4" s="4">
        <f t="shared" ref="C4:C67" si="0">(B4-B3)/B3</f>
        <v>5.0360494184993627E-3</v>
      </c>
      <c r="D4" s="4">
        <f>C3</f>
        <v>8.8084795321637099E-3</v>
      </c>
      <c r="E4" t="str">
        <f t="shared" ref="E4:E67" si="1">IF(C4&gt;0,"+","-")</f>
        <v>+</v>
      </c>
      <c r="F4">
        <f>IF(E4=E3,F3,F3+1)</f>
        <v>1</v>
      </c>
      <c r="H4" t="s">
        <v>9</v>
      </c>
      <c r="I4">
        <v>244</v>
      </c>
    </row>
    <row r="5" spans="1:10">
      <c r="A5" s="1">
        <v>43469</v>
      </c>
      <c r="B5" s="2">
        <v>1383</v>
      </c>
      <c r="C5" s="4">
        <f t="shared" si="0"/>
        <v>-2.8839221341023791E-3</v>
      </c>
      <c r="D5" s="4">
        <f t="shared" ref="D5:D68" si="2">C4</f>
        <v>5.0360494184993627E-3</v>
      </c>
      <c r="E5" t="str">
        <f t="shared" si="1"/>
        <v>-</v>
      </c>
      <c r="F5">
        <f t="shared" ref="F5:F68" si="3">IF(E5=E4,F4,F4+1)</f>
        <v>2</v>
      </c>
      <c r="H5" t="s">
        <v>10</v>
      </c>
      <c r="I5">
        <f>1+((2*I2*I3)/I4)</f>
        <v>122.70491803278688</v>
      </c>
    </row>
    <row r="6" spans="1:10">
      <c r="A6" s="1">
        <v>43472</v>
      </c>
      <c r="B6" s="2">
        <v>1395.6</v>
      </c>
      <c r="C6" s="4">
        <f t="shared" si="0"/>
        <v>9.1106290672450536E-3</v>
      </c>
      <c r="D6" s="4">
        <f t="shared" si="2"/>
        <v>-2.8839221341023791E-3</v>
      </c>
      <c r="E6" t="str">
        <f t="shared" si="1"/>
        <v>+</v>
      </c>
      <c r="F6">
        <f t="shared" si="3"/>
        <v>3</v>
      </c>
      <c r="H6" t="s">
        <v>11</v>
      </c>
      <c r="I6">
        <f>2*I2*I3*(2*I3*I2-I4)</f>
        <v>874606592</v>
      </c>
    </row>
    <row r="7" spans="1:10">
      <c r="A7" s="1">
        <v>43473</v>
      </c>
      <c r="B7" s="2">
        <v>1400</v>
      </c>
      <c r="C7" s="4">
        <f t="shared" si="0"/>
        <v>3.1527658354830118E-3</v>
      </c>
      <c r="D7" s="4">
        <f t="shared" si="2"/>
        <v>9.1106290672450536E-3</v>
      </c>
      <c r="E7" t="str">
        <f t="shared" si="1"/>
        <v>+</v>
      </c>
      <c r="F7">
        <f t="shared" si="3"/>
        <v>3</v>
      </c>
      <c r="H7" t="s">
        <v>12</v>
      </c>
      <c r="I7">
        <f>I4^2*(I4-1)</f>
        <v>14467248</v>
      </c>
    </row>
    <row r="8" spans="1:10">
      <c r="A8" s="1">
        <v>43474</v>
      </c>
      <c r="B8" s="2">
        <v>1400</v>
      </c>
      <c r="C8" s="4">
        <f t="shared" si="0"/>
        <v>0</v>
      </c>
      <c r="D8" s="4">
        <f t="shared" si="2"/>
        <v>3.1527658354830118E-3</v>
      </c>
      <c r="E8" t="str">
        <f t="shared" si="1"/>
        <v>-</v>
      </c>
      <c r="F8">
        <f t="shared" si="3"/>
        <v>4</v>
      </c>
      <c r="H8" t="s">
        <v>13</v>
      </c>
      <c r="I8">
        <f>I6/I7</f>
        <v>60.454247552817229</v>
      </c>
    </row>
    <row r="9" spans="1:10">
      <c r="A9" s="1">
        <v>43475</v>
      </c>
      <c r="B9" s="2">
        <v>1399.7</v>
      </c>
      <c r="C9" s="4">
        <f t="shared" si="0"/>
        <v>-2.142857142856818E-4</v>
      </c>
      <c r="D9" s="4">
        <f t="shared" si="2"/>
        <v>0</v>
      </c>
      <c r="E9" t="str">
        <f t="shared" si="1"/>
        <v>-</v>
      </c>
      <c r="F9">
        <f t="shared" si="3"/>
        <v>4</v>
      </c>
      <c r="H9" t="s">
        <v>14</v>
      </c>
      <c r="I9">
        <f>SQRT(I8)</f>
        <v>7.7752329581059643</v>
      </c>
    </row>
    <row r="10" spans="1:10">
      <c r="A10" s="1">
        <v>43476</v>
      </c>
      <c r="B10" s="2">
        <v>1406</v>
      </c>
      <c r="C10" s="4">
        <f t="shared" si="0"/>
        <v>4.5009644923911943E-3</v>
      </c>
      <c r="D10" s="4">
        <f t="shared" si="2"/>
        <v>-2.142857142856818E-4</v>
      </c>
      <c r="E10" t="str">
        <f t="shared" si="1"/>
        <v>+</v>
      </c>
      <c r="F10">
        <f t="shared" si="3"/>
        <v>5</v>
      </c>
      <c r="H10" t="s">
        <v>15</v>
      </c>
      <c r="I10">
        <f>(I1-I5)/I9</f>
        <v>0.16656503723955327</v>
      </c>
    </row>
    <row r="11" spans="1:10">
      <c r="A11" s="1">
        <v>43479</v>
      </c>
      <c r="B11" s="2">
        <v>1387.7</v>
      </c>
      <c r="C11" s="4">
        <f t="shared" si="0"/>
        <v>-1.301564722617351E-2</v>
      </c>
      <c r="D11" s="4">
        <f t="shared" si="2"/>
        <v>4.5009644923911943E-3</v>
      </c>
      <c r="E11" t="str">
        <f t="shared" si="1"/>
        <v>-</v>
      </c>
      <c r="F11">
        <f t="shared" si="3"/>
        <v>6</v>
      </c>
      <c r="I11">
        <f>I10</f>
        <v>0.16656503723955327</v>
      </c>
      <c r="J11" t="s">
        <v>16</v>
      </c>
    </row>
    <row r="12" spans="1:10">
      <c r="A12" s="1">
        <v>43480</v>
      </c>
      <c r="B12" s="2">
        <v>1407.95</v>
      </c>
      <c r="C12" s="4">
        <f t="shared" si="0"/>
        <v>1.4592491172443611E-2</v>
      </c>
      <c r="D12" s="4">
        <f t="shared" si="2"/>
        <v>-1.301564722617351E-2</v>
      </c>
      <c r="E12" t="str">
        <f t="shared" si="1"/>
        <v>+</v>
      </c>
      <c r="F12">
        <f t="shared" si="3"/>
        <v>7</v>
      </c>
      <c r="J12" t="s">
        <v>50</v>
      </c>
    </row>
    <row r="13" spans="1:10">
      <c r="A13" s="1">
        <v>43481</v>
      </c>
      <c r="B13" s="2">
        <v>1388</v>
      </c>
      <c r="C13" s="4">
        <f t="shared" si="0"/>
        <v>-1.4169537270499695E-2</v>
      </c>
      <c r="D13" s="4">
        <f t="shared" si="2"/>
        <v>1.4592491172443611E-2</v>
      </c>
      <c r="E13" t="str">
        <f t="shared" si="1"/>
        <v>-</v>
      </c>
      <c r="F13">
        <f t="shared" si="3"/>
        <v>8</v>
      </c>
      <c r="J13" t="s">
        <v>19</v>
      </c>
    </row>
    <row r="14" spans="1:10">
      <c r="A14" s="1">
        <v>43482</v>
      </c>
      <c r="B14" s="2">
        <v>1388.9</v>
      </c>
      <c r="C14" s="4">
        <f t="shared" si="0"/>
        <v>6.4841498559084357E-4</v>
      </c>
      <c r="D14" s="4">
        <f t="shared" si="2"/>
        <v>-1.4169537270499695E-2</v>
      </c>
      <c r="E14" t="str">
        <f t="shared" si="1"/>
        <v>+</v>
      </c>
      <c r="F14">
        <f t="shared" si="3"/>
        <v>9</v>
      </c>
      <c r="J14" t="s">
        <v>72</v>
      </c>
    </row>
    <row r="15" spans="1:10">
      <c r="A15" s="1">
        <v>43483</v>
      </c>
      <c r="B15" s="2">
        <v>1394.8</v>
      </c>
      <c r="C15" s="4">
        <f t="shared" si="0"/>
        <v>4.247966016271771E-3</v>
      </c>
      <c r="D15" s="4">
        <f t="shared" si="2"/>
        <v>6.4841498559084357E-4</v>
      </c>
      <c r="E15" t="str">
        <f t="shared" si="1"/>
        <v>+</v>
      </c>
      <c r="F15">
        <f t="shared" si="3"/>
        <v>9</v>
      </c>
    </row>
    <row r="16" spans="1:10">
      <c r="A16" s="1">
        <v>43486</v>
      </c>
      <c r="B16" s="2">
        <v>1420.85</v>
      </c>
      <c r="C16" s="4">
        <f t="shared" si="0"/>
        <v>1.8676512761686231E-2</v>
      </c>
      <c r="D16" s="4">
        <f t="shared" si="2"/>
        <v>4.247966016271771E-3</v>
      </c>
      <c r="E16" t="str">
        <f t="shared" si="1"/>
        <v>+</v>
      </c>
      <c r="F16">
        <f t="shared" si="3"/>
        <v>9</v>
      </c>
    </row>
    <row r="17" spans="1:6">
      <c r="A17" s="1">
        <v>43487</v>
      </c>
      <c r="B17" s="2">
        <v>1404.85</v>
      </c>
      <c r="C17" s="4">
        <f t="shared" si="0"/>
        <v>-1.1260864975190908E-2</v>
      </c>
      <c r="D17" s="4">
        <f t="shared" si="2"/>
        <v>1.8676512761686231E-2</v>
      </c>
      <c r="E17" t="str">
        <f t="shared" si="1"/>
        <v>-</v>
      </c>
      <c r="F17">
        <f t="shared" si="3"/>
        <v>10</v>
      </c>
    </row>
    <row r="18" spans="1:6">
      <c r="A18" s="1">
        <v>43488</v>
      </c>
      <c r="B18" s="2">
        <v>1399.85</v>
      </c>
      <c r="C18" s="4">
        <f t="shared" si="0"/>
        <v>-3.5590988361746808E-3</v>
      </c>
      <c r="D18" s="4">
        <f t="shared" si="2"/>
        <v>-1.1260864975190908E-2</v>
      </c>
      <c r="E18" t="str">
        <f t="shared" si="1"/>
        <v>-</v>
      </c>
      <c r="F18">
        <f t="shared" si="3"/>
        <v>10</v>
      </c>
    </row>
    <row r="19" spans="1:6">
      <c r="A19" s="1">
        <v>43489</v>
      </c>
      <c r="B19" s="2">
        <v>1402.6</v>
      </c>
      <c r="C19" s="4">
        <f t="shared" si="0"/>
        <v>1.9644961960210024E-3</v>
      </c>
      <c r="D19" s="4">
        <f t="shared" si="2"/>
        <v>-3.5590988361746808E-3</v>
      </c>
      <c r="E19" t="str">
        <f t="shared" si="1"/>
        <v>+</v>
      </c>
      <c r="F19">
        <f t="shared" si="3"/>
        <v>11</v>
      </c>
    </row>
    <row r="20" spans="1:6">
      <c r="A20" s="1">
        <v>43490</v>
      </c>
      <c r="B20" s="2">
        <v>1371.6</v>
      </c>
      <c r="C20" s="4">
        <f t="shared" si="0"/>
        <v>-2.2101810922572369E-2</v>
      </c>
      <c r="D20" s="4">
        <f t="shared" si="2"/>
        <v>1.9644961960210024E-3</v>
      </c>
      <c r="E20" t="str">
        <f t="shared" si="1"/>
        <v>-</v>
      </c>
      <c r="F20">
        <f t="shared" si="3"/>
        <v>12</v>
      </c>
    </row>
    <row r="21" spans="1:6">
      <c r="A21" s="1">
        <v>43493</v>
      </c>
      <c r="B21" s="2">
        <v>1377.9</v>
      </c>
      <c r="C21" s="4">
        <f t="shared" si="0"/>
        <v>4.5931758530185053E-3</v>
      </c>
      <c r="D21" s="4">
        <f t="shared" si="2"/>
        <v>-2.2101810922572369E-2</v>
      </c>
      <c r="E21" t="str">
        <f t="shared" si="1"/>
        <v>+</v>
      </c>
      <c r="F21">
        <f t="shared" si="3"/>
        <v>13</v>
      </c>
    </row>
    <row r="22" spans="1:6">
      <c r="A22" s="1">
        <v>43494</v>
      </c>
      <c r="B22" s="2">
        <v>1392</v>
      </c>
      <c r="C22" s="4">
        <f t="shared" si="0"/>
        <v>1.023296320487692E-2</v>
      </c>
      <c r="D22" s="4">
        <f t="shared" si="2"/>
        <v>4.5931758530185053E-3</v>
      </c>
      <c r="E22" t="str">
        <f t="shared" si="1"/>
        <v>+</v>
      </c>
      <c r="F22">
        <f t="shared" si="3"/>
        <v>13</v>
      </c>
    </row>
    <row r="23" spans="1:6">
      <c r="A23" s="1">
        <v>43495</v>
      </c>
      <c r="B23" s="2">
        <v>1390.7</v>
      </c>
      <c r="C23" s="4">
        <f t="shared" si="0"/>
        <v>-9.3390804597697885E-4</v>
      </c>
      <c r="D23" s="4">
        <f t="shared" si="2"/>
        <v>1.023296320487692E-2</v>
      </c>
      <c r="E23" t="str">
        <f t="shared" si="1"/>
        <v>-</v>
      </c>
      <c r="F23">
        <f t="shared" si="3"/>
        <v>14</v>
      </c>
    </row>
    <row r="24" spans="1:6">
      <c r="A24" s="1">
        <v>43496</v>
      </c>
      <c r="B24" s="2">
        <v>1407</v>
      </c>
      <c r="C24" s="4">
        <f t="shared" si="0"/>
        <v>1.1720716186093301E-2</v>
      </c>
      <c r="D24" s="4">
        <f t="shared" si="2"/>
        <v>-9.3390804597697885E-4</v>
      </c>
      <c r="E24" t="str">
        <f t="shared" si="1"/>
        <v>+</v>
      </c>
      <c r="F24">
        <f t="shared" si="3"/>
        <v>15</v>
      </c>
    </row>
    <row r="25" spans="1:6">
      <c r="A25" s="1">
        <v>43497</v>
      </c>
      <c r="B25" s="2">
        <v>1455</v>
      </c>
      <c r="C25" s="4">
        <f t="shared" si="0"/>
        <v>3.4115138592750532E-2</v>
      </c>
      <c r="D25" s="4">
        <f t="shared" si="2"/>
        <v>1.1720716186093301E-2</v>
      </c>
      <c r="E25" t="str">
        <f t="shared" si="1"/>
        <v>+</v>
      </c>
      <c r="F25">
        <f t="shared" si="3"/>
        <v>15</v>
      </c>
    </row>
    <row r="26" spans="1:6">
      <c r="A26" s="1">
        <v>43500</v>
      </c>
      <c r="B26" s="2">
        <v>1445</v>
      </c>
      <c r="C26" s="4">
        <f t="shared" si="0"/>
        <v>-6.8728522336769758E-3</v>
      </c>
      <c r="D26" s="4">
        <f t="shared" si="2"/>
        <v>3.4115138592750532E-2</v>
      </c>
      <c r="E26" t="str">
        <f t="shared" si="1"/>
        <v>-</v>
      </c>
      <c r="F26">
        <f t="shared" si="3"/>
        <v>16</v>
      </c>
    </row>
    <row r="27" spans="1:6">
      <c r="A27" s="1">
        <v>43501</v>
      </c>
      <c r="B27" s="2">
        <v>1455</v>
      </c>
      <c r="C27" s="4">
        <f t="shared" si="0"/>
        <v>6.920415224913495E-3</v>
      </c>
      <c r="D27" s="4">
        <f t="shared" si="2"/>
        <v>-6.8728522336769758E-3</v>
      </c>
      <c r="E27" t="str">
        <f t="shared" si="1"/>
        <v>+</v>
      </c>
      <c r="F27">
        <f t="shared" si="3"/>
        <v>17</v>
      </c>
    </row>
    <row r="28" spans="1:6">
      <c r="A28" s="1">
        <v>43502</v>
      </c>
      <c r="B28" s="2">
        <v>1468</v>
      </c>
      <c r="C28" s="4">
        <f t="shared" si="0"/>
        <v>8.9347079037800682E-3</v>
      </c>
      <c r="D28" s="4">
        <f t="shared" si="2"/>
        <v>6.920415224913495E-3</v>
      </c>
      <c r="E28" t="str">
        <f t="shared" si="1"/>
        <v>+</v>
      </c>
      <c r="F28">
        <f t="shared" si="3"/>
        <v>17</v>
      </c>
    </row>
    <row r="29" spans="1:6">
      <c r="A29" s="1">
        <v>43503</v>
      </c>
      <c r="B29" s="2">
        <v>1470</v>
      </c>
      <c r="C29" s="4">
        <f t="shared" si="0"/>
        <v>1.3623978201634877E-3</v>
      </c>
      <c r="D29" s="4">
        <f t="shared" si="2"/>
        <v>8.9347079037800682E-3</v>
      </c>
      <c r="E29" t="str">
        <f t="shared" si="1"/>
        <v>+</v>
      </c>
      <c r="F29">
        <f t="shared" si="3"/>
        <v>17</v>
      </c>
    </row>
    <row r="30" spans="1:6">
      <c r="A30" s="1">
        <v>43504</v>
      </c>
      <c r="B30" s="2">
        <v>1448.35</v>
      </c>
      <c r="C30" s="4">
        <f t="shared" si="0"/>
        <v>-1.4727891156462647E-2</v>
      </c>
      <c r="D30" s="4">
        <f t="shared" si="2"/>
        <v>1.3623978201634877E-3</v>
      </c>
      <c r="E30" t="str">
        <f t="shared" si="1"/>
        <v>-</v>
      </c>
      <c r="F30">
        <f t="shared" si="3"/>
        <v>18</v>
      </c>
    </row>
    <row r="31" spans="1:6">
      <c r="A31" s="1">
        <v>43507</v>
      </c>
      <c r="B31" s="2">
        <v>1442.15</v>
      </c>
      <c r="C31" s="4">
        <f t="shared" si="0"/>
        <v>-4.280733248178837E-3</v>
      </c>
      <c r="D31" s="4">
        <f t="shared" si="2"/>
        <v>-1.4727891156462647E-2</v>
      </c>
      <c r="E31" t="str">
        <f t="shared" si="1"/>
        <v>-</v>
      </c>
      <c r="F31">
        <f t="shared" si="3"/>
        <v>18</v>
      </c>
    </row>
    <row r="32" spans="1:6">
      <c r="A32" s="1">
        <v>43508</v>
      </c>
      <c r="B32" s="2">
        <v>1449</v>
      </c>
      <c r="C32" s="4">
        <f t="shared" si="0"/>
        <v>4.7498526505563975E-3</v>
      </c>
      <c r="D32" s="4">
        <f t="shared" si="2"/>
        <v>-4.280733248178837E-3</v>
      </c>
      <c r="E32" t="str">
        <f t="shared" si="1"/>
        <v>+</v>
      </c>
      <c r="F32">
        <f t="shared" si="3"/>
        <v>19</v>
      </c>
    </row>
    <row r="33" spans="1:6">
      <c r="A33" s="1">
        <v>43509</v>
      </c>
      <c r="B33" s="2">
        <v>1418.4</v>
      </c>
      <c r="C33" s="4">
        <f t="shared" si="0"/>
        <v>-2.1118012422360187E-2</v>
      </c>
      <c r="D33" s="4">
        <f t="shared" si="2"/>
        <v>4.7498526505563975E-3</v>
      </c>
      <c r="E33" t="str">
        <f t="shared" si="1"/>
        <v>-</v>
      </c>
      <c r="F33">
        <f t="shared" si="3"/>
        <v>20</v>
      </c>
    </row>
    <row r="34" spans="1:6">
      <c r="A34" s="1">
        <v>43510</v>
      </c>
      <c r="B34" s="2">
        <v>1402</v>
      </c>
      <c r="C34" s="4">
        <f t="shared" si="0"/>
        <v>-1.1562323745064926E-2</v>
      </c>
      <c r="D34" s="4">
        <f t="shared" si="2"/>
        <v>-2.1118012422360187E-2</v>
      </c>
      <c r="E34" t="str">
        <f t="shared" si="1"/>
        <v>-</v>
      </c>
      <c r="F34">
        <f t="shared" si="3"/>
        <v>20</v>
      </c>
    </row>
    <row r="35" spans="1:6">
      <c r="A35" s="1">
        <v>43511</v>
      </c>
      <c r="B35" s="2">
        <v>1401</v>
      </c>
      <c r="C35" s="4">
        <f t="shared" si="0"/>
        <v>-7.1326676176890159E-4</v>
      </c>
      <c r="D35" s="4">
        <f t="shared" si="2"/>
        <v>-1.1562323745064926E-2</v>
      </c>
      <c r="E35" t="str">
        <f t="shared" si="1"/>
        <v>-</v>
      </c>
      <c r="F35">
        <f t="shared" si="3"/>
        <v>20</v>
      </c>
    </row>
    <row r="36" spans="1:6">
      <c r="A36" s="1">
        <v>43514</v>
      </c>
      <c r="B36" s="2">
        <v>1374.95</v>
      </c>
      <c r="C36" s="4">
        <f t="shared" si="0"/>
        <v>-1.859386152748034E-2</v>
      </c>
      <c r="D36" s="4">
        <f t="shared" si="2"/>
        <v>-7.1326676176890159E-4</v>
      </c>
      <c r="E36" t="str">
        <f t="shared" si="1"/>
        <v>-</v>
      </c>
      <c r="F36">
        <f t="shared" si="3"/>
        <v>20</v>
      </c>
    </row>
    <row r="37" spans="1:6">
      <c r="A37" s="1">
        <v>43515</v>
      </c>
      <c r="B37" s="2">
        <v>1380</v>
      </c>
      <c r="C37" s="4">
        <f t="shared" si="0"/>
        <v>3.6728608313029232E-3</v>
      </c>
      <c r="D37" s="4">
        <f t="shared" si="2"/>
        <v>-1.859386152748034E-2</v>
      </c>
      <c r="E37" t="str">
        <f t="shared" si="1"/>
        <v>+</v>
      </c>
      <c r="F37">
        <f t="shared" si="3"/>
        <v>21</v>
      </c>
    </row>
    <row r="38" spans="1:6">
      <c r="A38" s="1">
        <v>43516</v>
      </c>
      <c r="B38" s="2">
        <v>1396.8</v>
      </c>
      <c r="C38" s="4">
        <f t="shared" si="0"/>
        <v>1.2173913043478228E-2</v>
      </c>
      <c r="D38" s="4">
        <f t="shared" si="2"/>
        <v>3.6728608313029232E-3</v>
      </c>
      <c r="E38" t="str">
        <f t="shared" si="1"/>
        <v>+</v>
      </c>
      <c r="F38">
        <f t="shared" si="3"/>
        <v>21</v>
      </c>
    </row>
    <row r="39" spans="1:6">
      <c r="A39" s="1">
        <v>43517</v>
      </c>
      <c r="B39" s="2">
        <v>1397</v>
      </c>
      <c r="C39" s="4">
        <f t="shared" si="0"/>
        <v>1.4318442153496956E-4</v>
      </c>
      <c r="D39" s="4">
        <f t="shared" si="2"/>
        <v>1.2173913043478228E-2</v>
      </c>
      <c r="E39" t="str">
        <f t="shared" si="1"/>
        <v>+</v>
      </c>
      <c r="F39">
        <f t="shared" si="3"/>
        <v>21</v>
      </c>
    </row>
    <row r="40" spans="1:6">
      <c r="A40" s="1">
        <v>43518</v>
      </c>
      <c r="B40" s="2">
        <v>1389</v>
      </c>
      <c r="C40" s="4">
        <f t="shared" si="0"/>
        <v>-5.7265569076592696E-3</v>
      </c>
      <c r="D40" s="4">
        <f t="shared" si="2"/>
        <v>1.4318442153496956E-4</v>
      </c>
      <c r="E40" t="str">
        <f t="shared" si="1"/>
        <v>-</v>
      </c>
      <c r="F40">
        <f t="shared" si="3"/>
        <v>22</v>
      </c>
    </row>
    <row r="41" spans="1:6">
      <c r="A41" s="1">
        <v>43521</v>
      </c>
      <c r="B41" s="2">
        <v>1398.2</v>
      </c>
      <c r="C41" s="4">
        <f t="shared" si="0"/>
        <v>6.6234701223902414E-3</v>
      </c>
      <c r="D41" s="4">
        <f t="shared" si="2"/>
        <v>-5.7265569076592696E-3</v>
      </c>
      <c r="E41" t="str">
        <f t="shared" si="1"/>
        <v>+</v>
      </c>
      <c r="F41">
        <f t="shared" si="3"/>
        <v>23</v>
      </c>
    </row>
    <row r="42" spans="1:6">
      <c r="A42" s="1">
        <v>43522</v>
      </c>
      <c r="B42" s="2">
        <v>1400.95</v>
      </c>
      <c r="C42" s="4">
        <f t="shared" si="0"/>
        <v>1.9668144757545416E-3</v>
      </c>
      <c r="D42" s="4">
        <f t="shared" si="2"/>
        <v>6.6234701223902414E-3</v>
      </c>
      <c r="E42" t="str">
        <f t="shared" si="1"/>
        <v>+</v>
      </c>
      <c r="F42">
        <f t="shared" si="3"/>
        <v>23</v>
      </c>
    </row>
    <row r="43" spans="1:6">
      <c r="A43" s="1">
        <v>43523</v>
      </c>
      <c r="B43" s="2">
        <v>1402.95</v>
      </c>
      <c r="C43" s="4">
        <f t="shared" si="0"/>
        <v>1.4276026981690994E-3</v>
      </c>
      <c r="D43" s="4">
        <f t="shared" si="2"/>
        <v>1.9668144757545416E-3</v>
      </c>
      <c r="E43" t="str">
        <f t="shared" si="1"/>
        <v>+</v>
      </c>
      <c r="F43">
        <f t="shared" si="3"/>
        <v>23</v>
      </c>
    </row>
    <row r="44" spans="1:6">
      <c r="A44" s="1">
        <v>43524</v>
      </c>
      <c r="B44" s="2">
        <v>1405.2</v>
      </c>
      <c r="C44" s="4">
        <f t="shared" si="0"/>
        <v>1.6037634983427777E-3</v>
      </c>
      <c r="D44" s="4">
        <f t="shared" si="2"/>
        <v>1.4276026981690994E-3</v>
      </c>
      <c r="E44" t="str">
        <f t="shared" si="1"/>
        <v>+</v>
      </c>
      <c r="F44">
        <f t="shared" si="3"/>
        <v>23</v>
      </c>
    </row>
    <row r="45" spans="1:6">
      <c r="A45" s="1">
        <v>43525</v>
      </c>
      <c r="B45" s="2">
        <v>1394</v>
      </c>
      <c r="C45" s="4">
        <f t="shared" si="0"/>
        <v>-7.9703956732138093E-3</v>
      </c>
      <c r="D45" s="4">
        <f t="shared" si="2"/>
        <v>1.6037634983427777E-3</v>
      </c>
      <c r="E45" t="str">
        <f t="shared" si="1"/>
        <v>-</v>
      </c>
      <c r="F45">
        <f t="shared" si="3"/>
        <v>24</v>
      </c>
    </row>
    <row r="46" spans="1:6">
      <c r="A46" s="1">
        <v>43529</v>
      </c>
      <c r="B46" s="2">
        <v>1401.1</v>
      </c>
      <c r="C46" s="4">
        <f t="shared" si="0"/>
        <v>5.0932568149210248E-3</v>
      </c>
      <c r="D46" s="4">
        <f t="shared" si="2"/>
        <v>-7.9703956732138093E-3</v>
      </c>
      <c r="E46" t="str">
        <f t="shared" si="1"/>
        <v>+</v>
      </c>
      <c r="F46">
        <f t="shared" si="3"/>
        <v>25</v>
      </c>
    </row>
    <row r="47" spans="1:6">
      <c r="A47" s="1">
        <v>43530</v>
      </c>
      <c r="B47" s="2">
        <v>1396.75</v>
      </c>
      <c r="C47" s="4">
        <f t="shared" si="0"/>
        <v>-3.1047034472913492E-3</v>
      </c>
      <c r="D47" s="4">
        <f t="shared" si="2"/>
        <v>5.0932568149210248E-3</v>
      </c>
      <c r="E47" t="str">
        <f t="shared" si="1"/>
        <v>-</v>
      </c>
      <c r="F47">
        <f t="shared" si="3"/>
        <v>26</v>
      </c>
    </row>
    <row r="48" spans="1:6">
      <c r="A48" s="1">
        <v>43531</v>
      </c>
      <c r="B48" s="2">
        <v>1395.5</v>
      </c>
      <c r="C48" s="4">
        <f t="shared" si="0"/>
        <v>-8.9493466976910683E-4</v>
      </c>
      <c r="D48" s="4">
        <f t="shared" si="2"/>
        <v>-3.1047034472913492E-3</v>
      </c>
      <c r="E48" t="str">
        <f t="shared" si="1"/>
        <v>-</v>
      </c>
      <c r="F48">
        <f t="shared" si="3"/>
        <v>26</v>
      </c>
    </row>
    <row r="49" spans="1:6">
      <c r="A49" s="1">
        <v>43532</v>
      </c>
      <c r="B49" s="2">
        <v>1385</v>
      </c>
      <c r="C49" s="4">
        <f t="shared" si="0"/>
        <v>-7.5241848799713369E-3</v>
      </c>
      <c r="D49" s="4">
        <f t="shared" si="2"/>
        <v>-8.9493466976910683E-4</v>
      </c>
      <c r="E49" t="str">
        <f t="shared" si="1"/>
        <v>-</v>
      </c>
      <c r="F49">
        <f t="shared" si="3"/>
        <v>26</v>
      </c>
    </row>
    <row r="50" spans="1:6">
      <c r="A50" s="1">
        <v>43535</v>
      </c>
      <c r="B50" s="2">
        <v>1419</v>
      </c>
      <c r="C50" s="4">
        <f t="shared" si="0"/>
        <v>2.4548736462093861E-2</v>
      </c>
      <c r="D50" s="4">
        <f t="shared" si="2"/>
        <v>-7.5241848799713369E-3</v>
      </c>
      <c r="E50" t="str">
        <f t="shared" si="1"/>
        <v>+</v>
      </c>
      <c r="F50">
        <f t="shared" si="3"/>
        <v>27</v>
      </c>
    </row>
    <row r="51" spans="1:6">
      <c r="A51" s="1">
        <v>43536</v>
      </c>
      <c r="B51" s="2">
        <v>1428</v>
      </c>
      <c r="C51" s="4">
        <f t="shared" si="0"/>
        <v>6.3424947145877377E-3</v>
      </c>
      <c r="D51" s="4">
        <f t="shared" si="2"/>
        <v>2.4548736462093861E-2</v>
      </c>
      <c r="E51" t="str">
        <f t="shared" si="1"/>
        <v>+</v>
      </c>
      <c r="F51">
        <f t="shared" si="3"/>
        <v>27</v>
      </c>
    </row>
    <row r="52" spans="1:6">
      <c r="A52" s="1">
        <v>43537</v>
      </c>
      <c r="B52" s="2">
        <v>1431</v>
      </c>
      <c r="C52" s="4">
        <f t="shared" si="0"/>
        <v>2.1008403361344537E-3</v>
      </c>
      <c r="D52" s="4">
        <f t="shared" si="2"/>
        <v>6.3424947145877377E-3</v>
      </c>
      <c r="E52" t="str">
        <f t="shared" si="1"/>
        <v>+</v>
      </c>
      <c r="F52">
        <f t="shared" si="3"/>
        <v>27</v>
      </c>
    </row>
    <row r="53" spans="1:6">
      <c r="A53" s="1">
        <v>43538</v>
      </c>
      <c r="B53" s="2">
        <v>1440</v>
      </c>
      <c r="C53" s="4">
        <f t="shared" si="0"/>
        <v>6.2893081761006293E-3</v>
      </c>
      <c r="D53" s="4">
        <f t="shared" si="2"/>
        <v>2.1008403361344537E-3</v>
      </c>
      <c r="E53" t="str">
        <f t="shared" si="1"/>
        <v>+</v>
      </c>
      <c r="F53">
        <f t="shared" si="3"/>
        <v>27</v>
      </c>
    </row>
    <row r="54" spans="1:6">
      <c r="A54" s="1">
        <v>43539</v>
      </c>
      <c r="B54" s="2">
        <v>1437</v>
      </c>
      <c r="C54" s="4">
        <f t="shared" si="0"/>
        <v>-2.0833333333333333E-3</v>
      </c>
      <c r="D54" s="4">
        <f t="shared" si="2"/>
        <v>6.2893081761006293E-3</v>
      </c>
      <c r="E54" t="str">
        <f t="shared" si="1"/>
        <v>-</v>
      </c>
      <c r="F54">
        <f t="shared" si="3"/>
        <v>28</v>
      </c>
    </row>
    <row r="55" spans="1:6">
      <c r="A55" s="1">
        <v>43542</v>
      </c>
      <c r="B55" s="2">
        <v>1446.85</v>
      </c>
      <c r="C55" s="4">
        <f t="shared" si="0"/>
        <v>6.8545581071676473E-3</v>
      </c>
      <c r="D55" s="4">
        <f t="shared" si="2"/>
        <v>-2.0833333333333333E-3</v>
      </c>
      <c r="E55" t="str">
        <f t="shared" si="1"/>
        <v>+</v>
      </c>
      <c r="F55">
        <f t="shared" si="3"/>
        <v>29</v>
      </c>
    </row>
    <row r="56" spans="1:6">
      <c r="A56" s="1">
        <v>43543</v>
      </c>
      <c r="B56" s="2">
        <v>1453.45</v>
      </c>
      <c r="C56" s="4">
        <f t="shared" si="0"/>
        <v>4.5616338943222428E-3</v>
      </c>
      <c r="D56" s="4">
        <f t="shared" si="2"/>
        <v>6.8545581071676473E-3</v>
      </c>
      <c r="E56" t="str">
        <f t="shared" si="1"/>
        <v>+</v>
      </c>
      <c r="F56">
        <f t="shared" si="3"/>
        <v>29</v>
      </c>
    </row>
    <row r="57" spans="1:6">
      <c r="A57" s="1">
        <v>43544</v>
      </c>
      <c r="B57" s="2">
        <v>1455.6</v>
      </c>
      <c r="C57" s="4">
        <f t="shared" si="0"/>
        <v>1.4792390519108765E-3</v>
      </c>
      <c r="D57" s="4">
        <f t="shared" si="2"/>
        <v>4.5616338943222428E-3</v>
      </c>
      <c r="E57" t="str">
        <f t="shared" si="1"/>
        <v>+</v>
      </c>
      <c r="F57">
        <f t="shared" si="3"/>
        <v>29</v>
      </c>
    </row>
    <row r="58" spans="1:6">
      <c r="A58" s="1">
        <v>43546</v>
      </c>
      <c r="B58" s="2">
        <v>1471.2</v>
      </c>
      <c r="C58" s="4">
        <f t="shared" si="0"/>
        <v>1.0717230008244117E-2</v>
      </c>
      <c r="D58" s="4">
        <f t="shared" si="2"/>
        <v>1.4792390519108765E-3</v>
      </c>
      <c r="E58" t="str">
        <f t="shared" si="1"/>
        <v>+</v>
      </c>
      <c r="F58">
        <f t="shared" si="3"/>
        <v>29</v>
      </c>
    </row>
    <row r="59" spans="1:6">
      <c r="A59" s="1">
        <v>43549</v>
      </c>
      <c r="B59" s="2">
        <v>1460</v>
      </c>
      <c r="C59" s="4">
        <f t="shared" si="0"/>
        <v>-7.6128330614464688E-3</v>
      </c>
      <c r="D59" s="4">
        <f t="shared" si="2"/>
        <v>1.0717230008244117E-2</v>
      </c>
      <c r="E59" t="str">
        <f t="shared" si="1"/>
        <v>-</v>
      </c>
      <c r="F59">
        <f t="shared" si="3"/>
        <v>30</v>
      </c>
    </row>
    <row r="60" spans="1:6">
      <c r="A60" s="1">
        <v>43550</v>
      </c>
      <c r="B60" s="2">
        <v>1482</v>
      </c>
      <c r="C60" s="4">
        <f t="shared" si="0"/>
        <v>1.5068493150684932E-2</v>
      </c>
      <c r="D60" s="4">
        <f t="shared" si="2"/>
        <v>-7.6128330614464688E-3</v>
      </c>
      <c r="E60" t="str">
        <f t="shared" si="1"/>
        <v>+</v>
      </c>
      <c r="F60">
        <f t="shared" si="3"/>
        <v>31</v>
      </c>
    </row>
    <row r="61" spans="1:6">
      <c r="A61" s="1">
        <v>43551</v>
      </c>
      <c r="B61" s="2">
        <v>1471.5</v>
      </c>
      <c r="C61" s="4">
        <f t="shared" si="0"/>
        <v>-7.0850202429149798E-3</v>
      </c>
      <c r="D61" s="4">
        <f t="shared" si="2"/>
        <v>1.5068493150684932E-2</v>
      </c>
      <c r="E61" t="str">
        <f t="shared" si="1"/>
        <v>-</v>
      </c>
      <c r="F61">
        <f t="shared" si="3"/>
        <v>32</v>
      </c>
    </row>
    <row r="62" spans="1:6">
      <c r="A62" s="1">
        <v>43552</v>
      </c>
      <c r="B62" s="2">
        <v>1500.15</v>
      </c>
      <c r="C62" s="4">
        <f t="shared" si="0"/>
        <v>1.9469928644240634E-2</v>
      </c>
      <c r="D62" s="4">
        <f t="shared" si="2"/>
        <v>-7.0850202429149798E-3</v>
      </c>
      <c r="E62" t="str">
        <f t="shared" si="1"/>
        <v>+</v>
      </c>
      <c r="F62">
        <f t="shared" si="3"/>
        <v>33</v>
      </c>
    </row>
    <row r="63" spans="1:6">
      <c r="A63" s="1">
        <v>43553</v>
      </c>
      <c r="B63" s="2">
        <v>1490</v>
      </c>
      <c r="C63" s="4">
        <f t="shared" si="0"/>
        <v>-6.7659900676599605E-3</v>
      </c>
      <c r="D63" s="4">
        <f t="shared" si="2"/>
        <v>1.9469928644240634E-2</v>
      </c>
      <c r="E63" t="str">
        <f t="shared" si="1"/>
        <v>-</v>
      </c>
      <c r="F63">
        <f t="shared" si="3"/>
        <v>34</v>
      </c>
    </row>
    <row r="64" spans="1:6">
      <c r="A64" s="1">
        <v>43556</v>
      </c>
      <c r="B64" s="2">
        <v>1493</v>
      </c>
      <c r="C64" s="4">
        <f t="shared" si="0"/>
        <v>2.0134228187919465E-3</v>
      </c>
      <c r="D64" s="4">
        <f t="shared" si="2"/>
        <v>-6.7659900676599605E-3</v>
      </c>
      <c r="E64" t="str">
        <f t="shared" si="1"/>
        <v>+</v>
      </c>
      <c r="F64">
        <f t="shared" si="3"/>
        <v>35</v>
      </c>
    </row>
    <row r="65" spans="1:6">
      <c r="A65" s="1">
        <v>43557</v>
      </c>
      <c r="B65" s="2">
        <v>1522.75</v>
      </c>
      <c r="C65" s="4">
        <f t="shared" si="0"/>
        <v>1.9926322839919623E-2</v>
      </c>
      <c r="D65" s="4">
        <f t="shared" si="2"/>
        <v>2.0134228187919465E-3</v>
      </c>
      <c r="E65" t="str">
        <f t="shared" si="1"/>
        <v>+</v>
      </c>
      <c r="F65">
        <f t="shared" si="3"/>
        <v>35</v>
      </c>
    </row>
    <row r="66" spans="1:6">
      <c r="A66" s="1">
        <v>43558</v>
      </c>
      <c r="B66" s="2">
        <v>1503</v>
      </c>
      <c r="C66" s="4">
        <f t="shared" si="0"/>
        <v>-1.2969955672303399E-2</v>
      </c>
      <c r="D66" s="4">
        <f t="shared" si="2"/>
        <v>1.9926322839919623E-2</v>
      </c>
      <c r="E66" t="str">
        <f t="shared" si="1"/>
        <v>-</v>
      </c>
      <c r="F66">
        <f t="shared" si="3"/>
        <v>36</v>
      </c>
    </row>
    <row r="67" spans="1:6">
      <c r="A67" s="1">
        <v>43559</v>
      </c>
      <c r="B67" s="2">
        <v>1517.5</v>
      </c>
      <c r="C67" s="4">
        <f t="shared" si="0"/>
        <v>9.6473719228210245E-3</v>
      </c>
      <c r="D67" s="4">
        <f t="shared" si="2"/>
        <v>-1.2969955672303399E-2</v>
      </c>
      <c r="E67" t="str">
        <f t="shared" si="1"/>
        <v>+</v>
      </c>
      <c r="F67">
        <f t="shared" si="3"/>
        <v>37</v>
      </c>
    </row>
    <row r="68" spans="1:6">
      <c r="A68" s="1">
        <v>43560</v>
      </c>
      <c r="B68" s="2">
        <v>1513.9</v>
      </c>
      <c r="C68" s="4">
        <f t="shared" ref="C68:C131" si="4">(B68-B67)/B67</f>
        <v>-2.3723228995057061E-3</v>
      </c>
      <c r="D68" s="4">
        <f t="shared" si="2"/>
        <v>9.6473719228210245E-3</v>
      </c>
      <c r="E68" t="str">
        <f t="shared" ref="E68:E131" si="5">IF(C68&gt;0,"+","-")</f>
        <v>-</v>
      </c>
      <c r="F68">
        <f t="shared" si="3"/>
        <v>38</v>
      </c>
    </row>
    <row r="69" spans="1:6">
      <c r="A69" s="1">
        <v>43563</v>
      </c>
      <c r="B69" s="2">
        <v>1492.1</v>
      </c>
      <c r="C69" s="4">
        <f t="shared" si="4"/>
        <v>-1.4399894312702411E-2</v>
      </c>
      <c r="D69" s="4">
        <f t="shared" ref="D69:D132" si="6">C68</f>
        <v>-2.3723228995057061E-3</v>
      </c>
      <c r="E69" t="str">
        <f t="shared" si="5"/>
        <v>-</v>
      </c>
      <c r="F69">
        <f t="shared" ref="F69:F132" si="7">IF(E69=E68,F68,F68+1)</f>
        <v>38</v>
      </c>
    </row>
    <row r="70" spans="1:6">
      <c r="A70" s="1">
        <v>43564</v>
      </c>
      <c r="B70" s="2">
        <v>1449.8</v>
      </c>
      <c r="C70" s="4">
        <f t="shared" si="4"/>
        <v>-2.834930634675957E-2</v>
      </c>
      <c r="D70" s="4">
        <f t="shared" si="6"/>
        <v>-1.4399894312702411E-2</v>
      </c>
      <c r="E70" t="str">
        <f t="shared" si="5"/>
        <v>-</v>
      </c>
      <c r="F70">
        <f t="shared" si="7"/>
        <v>38</v>
      </c>
    </row>
    <row r="71" spans="1:6">
      <c r="A71" s="1">
        <v>43565</v>
      </c>
      <c r="B71" s="2">
        <v>1409.7</v>
      </c>
      <c r="C71" s="4">
        <f t="shared" si="4"/>
        <v>-2.7658987446544291E-2</v>
      </c>
      <c r="D71" s="4">
        <f t="shared" si="6"/>
        <v>-2.834930634675957E-2</v>
      </c>
      <c r="E71" t="str">
        <f t="shared" si="5"/>
        <v>-</v>
      </c>
      <c r="F71">
        <f t="shared" si="7"/>
        <v>38</v>
      </c>
    </row>
    <row r="72" spans="1:6">
      <c r="A72" s="1">
        <v>43566</v>
      </c>
      <c r="B72" s="2">
        <v>1422</v>
      </c>
      <c r="C72" s="4">
        <f t="shared" si="4"/>
        <v>8.7252606937645982E-3</v>
      </c>
      <c r="D72" s="4">
        <f t="shared" si="6"/>
        <v>-2.7658987446544291E-2</v>
      </c>
      <c r="E72" t="str">
        <f t="shared" si="5"/>
        <v>+</v>
      </c>
      <c r="F72">
        <f t="shared" si="7"/>
        <v>39</v>
      </c>
    </row>
    <row r="73" spans="1:6">
      <c r="A73" s="1">
        <v>43567</v>
      </c>
      <c r="B73" s="2">
        <v>1436</v>
      </c>
      <c r="C73" s="4">
        <f t="shared" si="4"/>
        <v>9.8452883263009851E-3</v>
      </c>
      <c r="D73" s="4">
        <f t="shared" si="6"/>
        <v>8.7252606937645982E-3</v>
      </c>
      <c r="E73" t="str">
        <f t="shared" si="5"/>
        <v>+</v>
      </c>
      <c r="F73">
        <f t="shared" si="7"/>
        <v>39</v>
      </c>
    </row>
    <row r="74" spans="1:6">
      <c r="A74" s="1">
        <v>43570</v>
      </c>
      <c r="B74" s="2">
        <v>1430</v>
      </c>
      <c r="C74" s="4">
        <f t="shared" si="4"/>
        <v>-4.178272980501393E-3</v>
      </c>
      <c r="D74" s="4">
        <f t="shared" si="6"/>
        <v>9.8452883263009851E-3</v>
      </c>
      <c r="E74" t="str">
        <f t="shared" si="5"/>
        <v>-</v>
      </c>
      <c r="F74">
        <f t="shared" si="7"/>
        <v>40</v>
      </c>
    </row>
    <row r="75" spans="1:6">
      <c r="A75" s="1">
        <v>43571</v>
      </c>
      <c r="B75" s="2">
        <v>1460</v>
      </c>
      <c r="C75" s="4">
        <f t="shared" si="4"/>
        <v>2.097902097902098E-2</v>
      </c>
      <c r="D75" s="4">
        <f t="shared" si="6"/>
        <v>-4.178272980501393E-3</v>
      </c>
      <c r="E75" t="str">
        <f t="shared" si="5"/>
        <v>+</v>
      </c>
      <c r="F75">
        <f t="shared" si="7"/>
        <v>41</v>
      </c>
    </row>
    <row r="76" spans="1:6">
      <c r="A76" s="1">
        <v>43573</v>
      </c>
      <c r="B76" s="2">
        <v>1469</v>
      </c>
      <c r="C76" s="4">
        <f t="shared" si="4"/>
        <v>6.1643835616438354E-3</v>
      </c>
      <c r="D76" s="4">
        <f t="shared" si="6"/>
        <v>2.097902097902098E-2</v>
      </c>
      <c r="E76" t="str">
        <f t="shared" si="5"/>
        <v>+</v>
      </c>
      <c r="F76">
        <f t="shared" si="7"/>
        <v>41</v>
      </c>
    </row>
    <row r="77" spans="1:6">
      <c r="A77" s="1">
        <v>43577</v>
      </c>
      <c r="B77" s="2">
        <v>1444.35</v>
      </c>
      <c r="C77" s="4">
        <f t="shared" si="4"/>
        <v>-1.6780122532334983E-2</v>
      </c>
      <c r="D77" s="4">
        <f t="shared" si="6"/>
        <v>6.1643835616438354E-3</v>
      </c>
      <c r="E77" t="str">
        <f t="shared" si="5"/>
        <v>-</v>
      </c>
      <c r="F77">
        <f t="shared" si="7"/>
        <v>42</v>
      </c>
    </row>
    <row r="78" spans="1:6">
      <c r="A78" s="1">
        <v>43578</v>
      </c>
      <c r="B78" s="2">
        <v>1429</v>
      </c>
      <c r="C78" s="4">
        <f t="shared" si="4"/>
        <v>-1.062761795963576E-2</v>
      </c>
      <c r="D78" s="4">
        <f t="shared" si="6"/>
        <v>-1.6780122532334983E-2</v>
      </c>
      <c r="E78" t="str">
        <f t="shared" si="5"/>
        <v>-</v>
      </c>
      <c r="F78">
        <f t="shared" si="7"/>
        <v>42</v>
      </c>
    </row>
    <row r="79" spans="1:6">
      <c r="A79" s="1">
        <v>43579</v>
      </c>
      <c r="B79" s="2">
        <v>1449.3</v>
      </c>
      <c r="C79" s="4">
        <f t="shared" si="4"/>
        <v>1.4205738278516414E-2</v>
      </c>
      <c r="D79" s="4">
        <f t="shared" si="6"/>
        <v>-1.062761795963576E-2</v>
      </c>
      <c r="E79" t="str">
        <f t="shared" si="5"/>
        <v>+</v>
      </c>
      <c r="F79">
        <f t="shared" si="7"/>
        <v>43</v>
      </c>
    </row>
    <row r="80" spans="1:6">
      <c r="A80" s="1">
        <v>43580</v>
      </c>
      <c r="B80" s="2">
        <v>1449</v>
      </c>
      <c r="C80" s="4">
        <f t="shared" si="4"/>
        <v>-2.0699648105979062E-4</v>
      </c>
      <c r="D80" s="4">
        <f t="shared" si="6"/>
        <v>1.4205738278516414E-2</v>
      </c>
      <c r="E80" t="str">
        <f t="shared" si="5"/>
        <v>-</v>
      </c>
      <c r="F80">
        <f t="shared" si="7"/>
        <v>44</v>
      </c>
    </row>
    <row r="81" spans="1:6">
      <c r="A81" s="1">
        <v>43581</v>
      </c>
      <c r="B81" s="2">
        <v>1448</v>
      </c>
      <c r="C81" s="4">
        <f t="shared" si="4"/>
        <v>-6.9013112491373362E-4</v>
      </c>
      <c r="D81" s="4">
        <f t="shared" si="6"/>
        <v>-2.0699648105979062E-4</v>
      </c>
      <c r="E81" t="str">
        <f t="shared" si="5"/>
        <v>-</v>
      </c>
      <c r="F81">
        <f t="shared" si="7"/>
        <v>44</v>
      </c>
    </row>
    <row r="82" spans="1:6">
      <c r="A82" s="1">
        <v>43585</v>
      </c>
      <c r="B82" s="2">
        <v>1464</v>
      </c>
      <c r="C82" s="4">
        <f t="shared" si="4"/>
        <v>1.1049723756906077E-2</v>
      </c>
      <c r="D82" s="4">
        <f t="shared" si="6"/>
        <v>-6.9013112491373362E-4</v>
      </c>
      <c r="E82" t="str">
        <f t="shared" si="5"/>
        <v>+</v>
      </c>
      <c r="F82">
        <f t="shared" si="7"/>
        <v>45</v>
      </c>
    </row>
    <row r="83" spans="1:6">
      <c r="A83" s="1">
        <v>43587</v>
      </c>
      <c r="B83" s="2">
        <v>1441.9</v>
      </c>
      <c r="C83" s="4">
        <f t="shared" si="4"/>
        <v>-1.5095628415300485E-2</v>
      </c>
      <c r="D83" s="4">
        <f t="shared" si="6"/>
        <v>1.1049723756906077E-2</v>
      </c>
      <c r="E83" t="str">
        <f t="shared" si="5"/>
        <v>-</v>
      </c>
      <c r="F83">
        <f t="shared" si="7"/>
        <v>46</v>
      </c>
    </row>
    <row r="84" spans="1:6">
      <c r="A84" s="1">
        <v>43588</v>
      </c>
      <c r="B84" s="2">
        <v>1436</v>
      </c>
      <c r="C84" s="4">
        <f t="shared" si="4"/>
        <v>-4.0918232887163395E-3</v>
      </c>
      <c r="D84" s="4">
        <f t="shared" si="6"/>
        <v>-1.5095628415300485E-2</v>
      </c>
      <c r="E84" t="str">
        <f t="shared" si="5"/>
        <v>-</v>
      </c>
      <c r="F84">
        <f t="shared" si="7"/>
        <v>46</v>
      </c>
    </row>
    <row r="85" spans="1:6">
      <c r="A85" s="1">
        <v>43591</v>
      </c>
      <c r="B85" s="2">
        <v>1418</v>
      </c>
      <c r="C85" s="4">
        <f t="shared" si="4"/>
        <v>-1.2534818941504178E-2</v>
      </c>
      <c r="D85" s="4">
        <f t="shared" si="6"/>
        <v>-4.0918232887163395E-3</v>
      </c>
      <c r="E85" t="str">
        <f t="shared" si="5"/>
        <v>-</v>
      </c>
      <c r="F85">
        <f t="shared" si="7"/>
        <v>46</v>
      </c>
    </row>
    <row r="86" spans="1:6">
      <c r="A86" s="1">
        <v>43592</v>
      </c>
      <c r="B86" s="2">
        <v>1391</v>
      </c>
      <c r="C86" s="4">
        <f t="shared" si="4"/>
        <v>-1.9040902679830749E-2</v>
      </c>
      <c r="D86" s="4">
        <f t="shared" si="6"/>
        <v>-1.2534818941504178E-2</v>
      </c>
      <c r="E86" t="str">
        <f t="shared" si="5"/>
        <v>-</v>
      </c>
      <c r="F86">
        <f t="shared" si="7"/>
        <v>46</v>
      </c>
    </row>
    <row r="87" spans="1:6">
      <c r="A87" s="1">
        <v>43593</v>
      </c>
      <c r="B87" s="2">
        <v>1395</v>
      </c>
      <c r="C87" s="4">
        <f t="shared" si="4"/>
        <v>2.875629043853343E-3</v>
      </c>
      <c r="D87" s="4">
        <f t="shared" si="6"/>
        <v>-1.9040902679830749E-2</v>
      </c>
      <c r="E87" t="str">
        <f t="shared" si="5"/>
        <v>+</v>
      </c>
      <c r="F87">
        <f t="shared" si="7"/>
        <v>47</v>
      </c>
    </row>
    <row r="88" spans="1:6">
      <c r="A88" s="1">
        <v>43594</v>
      </c>
      <c r="B88" s="2">
        <v>1350</v>
      </c>
      <c r="C88" s="4">
        <f t="shared" si="4"/>
        <v>-3.2258064516129031E-2</v>
      </c>
      <c r="D88" s="4">
        <f t="shared" si="6"/>
        <v>2.875629043853343E-3</v>
      </c>
      <c r="E88" t="str">
        <f t="shared" si="5"/>
        <v>-</v>
      </c>
      <c r="F88">
        <f t="shared" si="7"/>
        <v>48</v>
      </c>
    </row>
    <row r="89" spans="1:6">
      <c r="A89" s="1">
        <v>43595</v>
      </c>
      <c r="B89" s="2">
        <v>1345</v>
      </c>
      <c r="C89" s="4">
        <f t="shared" si="4"/>
        <v>-3.7037037037037038E-3</v>
      </c>
      <c r="D89" s="4">
        <f t="shared" si="6"/>
        <v>-3.2258064516129031E-2</v>
      </c>
      <c r="E89" t="str">
        <f t="shared" si="5"/>
        <v>-</v>
      </c>
      <c r="F89">
        <f t="shared" si="7"/>
        <v>48</v>
      </c>
    </row>
    <row r="90" spans="1:6">
      <c r="A90" s="1">
        <v>43598</v>
      </c>
      <c r="B90" s="2">
        <v>1336.55</v>
      </c>
      <c r="C90" s="4">
        <f t="shared" si="4"/>
        <v>-6.2825278810409264E-3</v>
      </c>
      <c r="D90" s="4">
        <f t="shared" si="6"/>
        <v>-3.7037037037037038E-3</v>
      </c>
      <c r="E90" t="str">
        <f t="shared" si="5"/>
        <v>-</v>
      </c>
      <c r="F90">
        <f t="shared" si="7"/>
        <v>48</v>
      </c>
    </row>
    <row r="91" spans="1:6">
      <c r="A91" s="1">
        <v>43599</v>
      </c>
      <c r="B91" s="2">
        <v>1325</v>
      </c>
      <c r="C91" s="4">
        <f t="shared" si="4"/>
        <v>-8.6416520145149497E-3</v>
      </c>
      <c r="D91" s="4">
        <f t="shared" si="6"/>
        <v>-6.2825278810409264E-3</v>
      </c>
      <c r="E91" t="str">
        <f t="shared" si="5"/>
        <v>-</v>
      </c>
      <c r="F91">
        <f t="shared" si="7"/>
        <v>48</v>
      </c>
    </row>
    <row r="92" spans="1:6">
      <c r="A92" s="1">
        <v>43600</v>
      </c>
      <c r="B92" s="2">
        <v>1308</v>
      </c>
      <c r="C92" s="4">
        <f t="shared" si="4"/>
        <v>-1.2830188679245283E-2</v>
      </c>
      <c r="D92" s="4">
        <f t="shared" si="6"/>
        <v>-8.6416520145149497E-3</v>
      </c>
      <c r="E92" t="str">
        <f t="shared" si="5"/>
        <v>-</v>
      </c>
      <c r="F92">
        <f t="shared" si="7"/>
        <v>48</v>
      </c>
    </row>
    <row r="93" spans="1:6">
      <c r="A93" s="1">
        <v>43601</v>
      </c>
      <c r="B93" s="2">
        <v>1311.95</v>
      </c>
      <c r="C93" s="4">
        <f t="shared" si="4"/>
        <v>3.0198776758410132E-3</v>
      </c>
      <c r="D93" s="4">
        <f t="shared" si="6"/>
        <v>-1.2830188679245283E-2</v>
      </c>
      <c r="E93" t="str">
        <f t="shared" si="5"/>
        <v>+</v>
      </c>
      <c r="F93">
        <f t="shared" si="7"/>
        <v>49</v>
      </c>
    </row>
    <row r="94" spans="1:6">
      <c r="A94" s="1">
        <v>43602</v>
      </c>
      <c r="B94" s="2">
        <v>1320</v>
      </c>
      <c r="C94" s="4">
        <f t="shared" si="4"/>
        <v>6.1359045695338647E-3</v>
      </c>
      <c r="D94" s="4">
        <f t="shared" si="6"/>
        <v>3.0198776758410132E-3</v>
      </c>
      <c r="E94" t="str">
        <f t="shared" si="5"/>
        <v>+</v>
      </c>
      <c r="F94">
        <f t="shared" si="7"/>
        <v>49</v>
      </c>
    </row>
    <row r="95" spans="1:6">
      <c r="A95" s="1">
        <v>43605</v>
      </c>
      <c r="B95" s="2">
        <v>1372.6</v>
      </c>
      <c r="C95" s="4">
        <f t="shared" si="4"/>
        <v>3.9848484848484779E-2</v>
      </c>
      <c r="D95" s="4">
        <f t="shared" si="6"/>
        <v>6.1359045695338647E-3</v>
      </c>
      <c r="E95" t="str">
        <f t="shared" si="5"/>
        <v>+</v>
      </c>
      <c r="F95">
        <f t="shared" si="7"/>
        <v>49</v>
      </c>
    </row>
    <row r="96" spans="1:6">
      <c r="A96" s="1">
        <v>43606</v>
      </c>
      <c r="B96" s="2">
        <v>1354.05</v>
      </c>
      <c r="C96" s="4">
        <f t="shared" si="4"/>
        <v>-1.3514498032930174E-2</v>
      </c>
      <c r="D96" s="4">
        <f t="shared" si="6"/>
        <v>3.9848484848484779E-2</v>
      </c>
      <c r="E96" t="str">
        <f t="shared" si="5"/>
        <v>-</v>
      </c>
      <c r="F96">
        <f t="shared" si="7"/>
        <v>50</v>
      </c>
    </row>
    <row r="97" spans="1:6">
      <c r="A97" s="1">
        <v>43607</v>
      </c>
      <c r="B97" s="2">
        <v>1363.1</v>
      </c>
      <c r="C97" s="4">
        <f t="shared" si="4"/>
        <v>6.6836527454672686E-3</v>
      </c>
      <c r="D97" s="4">
        <f t="shared" si="6"/>
        <v>-1.3514498032930174E-2</v>
      </c>
      <c r="E97" t="str">
        <f t="shared" si="5"/>
        <v>+</v>
      </c>
      <c r="F97">
        <f t="shared" si="7"/>
        <v>51</v>
      </c>
    </row>
    <row r="98" spans="1:6">
      <c r="A98" s="1">
        <v>43608</v>
      </c>
      <c r="B98" s="2">
        <v>1362</v>
      </c>
      <c r="C98" s="4">
        <f t="shared" si="4"/>
        <v>-8.0698408040489266E-4</v>
      </c>
      <c r="D98" s="4">
        <f t="shared" si="6"/>
        <v>6.6836527454672686E-3</v>
      </c>
      <c r="E98" t="str">
        <f t="shared" si="5"/>
        <v>-</v>
      </c>
      <c r="F98">
        <f t="shared" si="7"/>
        <v>52</v>
      </c>
    </row>
    <row r="99" spans="1:6">
      <c r="A99" s="1">
        <v>43609</v>
      </c>
      <c r="B99" s="2">
        <v>1384</v>
      </c>
      <c r="C99" s="4">
        <f t="shared" si="4"/>
        <v>1.6152716593245228E-2</v>
      </c>
      <c r="D99" s="4">
        <f t="shared" si="6"/>
        <v>-8.0698408040489266E-4</v>
      </c>
      <c r="E99" t="str">
        <f t="shared" si="5"/>
        <v>+</v>
      </c>
      <c r="F99">
        <f t="shared" si="7"/>
        <v>53</v>
      </c>
    </row>
    <row r="100" spans="1:6">
      <c r="A100" s="1">
        <v>43612</v>
      </c>
      <c r="B100" s="2">
        <v>1369.9</v>
      </c>
      <c r="C100" s="4">
        <f t="shared" si="4"/>
        <v>-1.0187861271676235E-2</v>
      </c>
      <c r="D100" s="4">
        <f t="shared" si="6"/>
        <v>1.6152716593245228E-2</v>
      </c>
      <c r="E100" t="str">
        <f t="shared" si="5"/>
        <v>-</v>
      </c>
      <c r="F100">
        <f t="shared" si="7"/>
        <v>54</v>
      </c>
    </row>
    <row r="101" spans="1:6">
      <c r="A101" s="1">
        <v>43613</v>
      </c>
      <c r="B101" s="2">
        <v>1360.8</v>
      </c>
      <c r="C101" s="4">
        <f t="shared" si="4"/>
        <v>-6.6428206438427151E-3</v>
      </c>
      <c r="D101" s="4">
        <f t="shared" si="6"/>
        <v>-1.0187861271676235E-2</v>
      </c>
      <c r="E101" t="str">
        <f t="shared" si="5"/>
        <v>-</v>
      </c>
      <c r="F101">
        <f t="shared" si="7"/>
        <v>54</v>
      </c>
    </row>
    <row r="102" spans="1:6">
      <c r="A102" s="1">
        <v>43614</v>
      </c>
      <c r="B102" s="2">
        <v>1353.55</v>
      </c>
      <c r="C102" s="4">
        <f t="shared" si="4"/>
        <v>-5.3277483833039391E-3</v>
      </c>
      <c r="D102" s="4">
        <f t="shared" si="6"/>
        <v>-6.6428206438427151E-3</v>
      </c>
      <c r="E102" t="str">
        <f t="shared" si="5"/>
        <v>-</v>
      </c>
      <c r="F102">
        <f t="shared" si="7"/>
        <v>54</v>
      </c>
    </row>
    <row r="103" spans="1:6">
      <c r="A103" s="1">
        <v>43615</v>
      </c>
      <c r="B103" s="2">
        <v>1372</v>
      </c>
      <c r="C103" s="4">
        <f t="shared" si="4"/>
        <v>1.3630822651545969E-2</v>
      </c>
      <c r="D103" s="4">
        <f t="shared" si="6"/>
        <v>-5.3277483833039391E-3</v>
      </c>
      <c r="E103" t="str">
        <f t="shared" si="5"/>
        <v>+</v>
      </c>
      <c r="F103">
        <f t="shared" si="7"/>
        <v>55</v>
      </c>
    </row>
    <row r="104" spans="1:6">
      <c r="A104" s="1">
        <v>43616</v>
      </c>
      <c r="B104" s="2">
        <v>1407.05</v>
      </c>
      <c r="C104" s="4">
        <f t="shared" si="4"/>
        <v>2.5546647230320668E-2</v>
      </c>
      <c r="D104" s="4">
        <f t="shared" si="6"/>
        <v>1.3630822651545969E-2</v>
      </c>
      <c r="E104" t="str">
        <f t="shared" si="5"/>
        <v>+</v>
      </c>
      <c r="F104">
        <f t="shared" si="7"/>
        <v>55</v>
      </c>
    </row>
    <row r="105" spans="1:6">
      <c r="A105" s="1">
        <v>43619</v>
      </c>
      <c r="B105" s="2">
        <v>1461</v>
      </c>
      <c r="C105" s="4">
        <f t="shared" si="4"/>
        <v>3.8342631747272697E-2</v>
      </c>
      <c r="D105" s="4">
        <f t="shared" si="6"/>
        <v>2.5546647230320668E-2</v>
      </c>
      <c r="E105" t="str">
        <f t="shared" si="5"/>
        <v>+</v>
      </c>
      <c r="F105">
        <f t="shared" si="7"/>
        <v>55</v>
      </c>
    </row>
    <row r="106" spans="1:6">
      <c r="A106" s="1">
        <v>43620</v>
      </c>
      <c r="B106" s="2">
        <v>1422.65</v>
      </c>
      <c r="C106" s="4">
        <f t="shared" si="4"/>
        <v>-2.6249144421628959E-2</v>
      </c>
      <c r="D106" s="4">
        <f t="shared" si="6"/>
        <v>3.8342631747272697E-2</v>
      </c>
      <c r="E106" t="str">
        <f t="shared" si="5"/>
        <v>-</v>
      </c>
      <c r="F106">
        <f t="shared" si="7"/>
        <v>56</v>
      </c>
    </row>
    <row r="107" spans="1:6">
      <c r="A107" s="1">
        <v>43622</v>
      </c>
      <c r="B107" s="2">
        <v>1429</v>
      </c>
      <c r="C107" s="4">
        <f t="shared" si="4"/>
        <v>4.4635012125258553E-3</v>
      </c>
      <c r="D107" s="4">
        <f t="shared" si="6"/>
        <v>-2.6249144421628959E-2</v>
      </c>
      <c r="E107" t="str">
        <f t="shared" si="5"/>
        <v>+</v>
      </c>
      <c r="F107">
        <f t="shared" si="7"/>
        <v>57</v>
      </c>
    </row>
    <row r="108" spans="1:6">
      <c r="A108" s="1">
        <v>43623</v>
      </c>
      <c r="B108" s="2">
        <v>1416.05</v>
      </c>
      <c r="C108" s="4">
        <f t="shared" si="4"/>
        <v>-9.062281315605351E-3</v>
      </c>
      <c r="D108" s="4">
        <f t="shared" si="6"/>
        <v>4.4635012125258553E-3</v>
      </c>
      <c r="E108" t="str">
        <f t="shared" si="5"/>
        <v>-</v>
      </c>
      <c r="F108">
        <f t="shared" si="7"/>
        <v>58</v>
      </c>
    </row>
    <row r="109" spans="1:6">
      <c r="A109" s="1">
        <v>43626</v>
      </c>
      <c r="B109" s="2">
        <v>1422.6</v>
      </c>
      <c r="C109" s="4">
        <f t="shared" si="4"/>
        <v>4.6255428833727307E-3</v>
      </c>
      <c r="D109" s="4">
        <f t="shared" si="6"/>
        <v>-9.062281315605351E-3</v>
      </c>
      <c r="E109" t="str">
        <f t="shared" si="5"/>
        <v>+</v>
      </c>
      <c r="F109">
        <f t="shared" si="7"/>
        <v>59</v>
      </c>
    </row>
    <row r="110" spans="1:6">
      <c r="A110" s="1">
        <v>43627</v>
      </c>
      <c r="B110" s="2">
        <v>1425</v>
      </c>
      <c r="C110" s="4">
        <f t="shared" si="4"/>
        <v>1.6870518768452771E-3</v>
      </c>
      <c r="D110" s="4">
        <f t="shared" si="6"/>
        <v>4.6255428833727307E-3</v>
      </c>
      <c r="E110" t="str">
        <f t="shared" si="5"/>
        <v>+</v>
      </c>
      <c r="F110">
        <f t="shared" si="7"/>
        <v>59</v>
      </c>
    </row>
    <row r="111" spans="1:6">
      <c r="A111" s="1">
        <v>43628</v>
      </c>
      <c r="B111" s="2">
        <v>1424.05</v>
      </c>
      <c r="C111" s="4">
        <f t="shared" si="4"/>
        <v>-6.6666666666669863E-4</v>
      </c>
      <c r="D111" s="4">
        <f t="shared" si="6"/>
        <v>1.6870518768452771E-3</v>
      </c>
      <c r="E111" t="str">
        <f t="shared" si="5"/>
        <v>-</v>
      </c>
      <c r="F111">
        <f t="shared" si="7"/>
        <v>60</v>
      </c>
    </row>
    <row r="112" spans="1:6">
      <c r="A112" s="1">
        <v>43629</v>
      </c>
      <c r="B112" s="2">
        <v>1425.8</v>
      </c>
      <c r="C112" s="4">
        <f t="shared" si="4"/>
        <v>1.2288894350619712E-3</v>
      </c>
      <c r="D112" s="4">
        <f t="shared" si="6"/>
        <v>-6.6666666666669863E-4</v>
      </c>
      <c r="E112" t="str">
        <f t="shared" si="5"/>
        <v>+</v>
      </c>
      <c r="F112">
        <f t="shared" si="7"/>
        <v>61</v>
      </c>
    </row>
    <row r="113" spans="1:6">
      <c r="A113" s="1">
        <v>43630</v>
      </c>
      <c r="B113" s="2">
        <v>1411</v>
      </c>
      <c r="C113" s="4">
        <f t="shared" si="4"/>
        <v>-1.0380137466685337E-2</v>
      </c>
      <c r="D113" s="4">
        <f t="shared" si="6"/>
        <v>1.2288894350619712E-3</v>
      </c>
      <c r="E113" t="str">
        <f t="shared" si="5"/>
        <v>-</v>
      </c>
      <c r="F113">
        <f t="shared" si="7"/>
        <v>62</v>
      </c>
    </row>
    <row r="114" spans="1:6">
      <c r="A114" s="1">
        <v>43633</v>
      </c>
      <c r="B114" s="2">
        <v>1399</v>
      </c>
      <c r="C114" s="4">
        <f t="shared" si="4"/>
        <v>-8.5046066619418846E-3</v>
      </c>
      <c r="D114" s="4">
        <f t="shared" si="6"/>
        <v>-1.0380137466685337E-2</v>
      </c>
      <c r="E114" t="str">
        <f t="shared" si="5"/>
        <v>-</v>
      </c>
      <c r="F114">
        <f t="shared" si="7"/>
        <v>62</v>
      </c>
    </row>
    <row r="115" spans="1:6">
      <c r="A115" s="1">
        <v>43634</v>
      </c>
      <c r="B115" s="2">
        <v>1380.1</v>
      </c>
      <c r="C115" s="4">
        <f t="shared" si="4"/>
        <v>-1.3509649749821367E-2</v>
      </c>
      <c r="D115" s="4">
        <f t="shared" si="6"/>
        <v>-8.5046066619418846E-3</v>
      </c>
      <c r="E115" t="str">
        <f t="shared" si="5"/>
        <v>-</v>
      </c>
      <c r="F115">
        <f t="shared" si="7"/>
        <v>62</v>
      </c>
    </row>
    <row r="116" spans="1:6">
      <c r="A116" s="1">
        <v>43635</v>
      </c>
      <c r="B116" s="2">
        <v>1381.5</v>
      </c>
      <c r="C116" s="4">
        <f t="shared" si="4"/>
        <v>1.0144192449823136E-3</v>
      </c>
      <c r="D116" s="4">
        <f t="shared" si="6"/>
        <v>-1.3509649749821367E-2</v>
      </c>
      <c r="E116" t="str">
        <f t="shared" si="5"/>
        <v>+</v>
      </c>
      <c r="F116">
        <f t="shared" si="7"/>
        <v>63</v>
      </c>
    </row>
    <row r="117" spans="1:6">
      <c r="A117" s="1">
        <v>43636</v>
      </c>
      <c r="B117" s="2">
        <v>1391.3</v>
      </c>
      <c r="C117" s="4">
        <f t="shared" si="4"/>
        <v>7.0937386898298621E-3</v>
      </c>
      <c r="D117" s="4">
        <f t="shared" si="6"/>
        <v>1.0144192449823136E-3</v>
      </c>
      <c r="E117" t="str">
        <f t="shared" si="5"/>
        <v>+</v>
      </c>
      <c r="F117">
        <f t="shared" si="7"/>
        <v>63</v>
      </c>
    </row>
    <row r="118" spans="1:6">
      <c r="A118" s="1">
        <v>43637</v>
      </c>
      <c r="B118" s="2">
        <v>1386.75</v>
      </c>
      <c r="C118" s="4">
        <f t="shared" si="4"/>
        <v>-3.2703227197584668E-3</v>
      </c>
      <c r="D118" s="4">
        <f t="shared" si="6"/>
        <v>7.0937386898298621E-3</v>
      </c>
      <c r="E118" t="str">
        <f t="shared" si="5"/>
        <v>-</v>
      </c>
      <c r="F118">
        <f t="shared" si="7"/>
        <v>64</v>
      </c>
    </row>
    <row r="119" spans="1:6">
      <c r="A119" s="1">
        <v>43640</v>
      </c>
      <c r="B119" s="2">
        <v>1374.5</v>
      </c>
      <c r="C119" s="4">
        <f t="shared" si="4"/>
        <v>-8.8336037497746527E-3</v>
      </c>
      <c r="D119" s="4">
        <f t="shared" si="6"/>
        <v>-3.2703227197584668E-3</v>
      </c>
      <c r="E119" t="str">
        <f t="shared" si="5"/>
        <v>-</v>
      </c>
      <c r="F119">
        <f t="shared" si="7"/>
        <v>64</v>
      </c>
    </row>
    <row r="120" spans="1:6">
      <c r="A120" s="1">
        <v>43641</v>
      </c>
      <c r="B120" s="2">
        <v>1362</v>
      </c>
      <c r="C120" s="4">
        <f t="shared" si="4"/>
        <v>-9.0942160785740262E-3</v>
      </c>
      <c r="D120" s="4">
        <f t="shared" si="6"/>
        <v>-8.8336037497746527E-3</v>
      </c>
      <c r="E120" t="str">
        <f t="shared" si="5"/>
        <v>-</v>
      </c>
      <c r="F120">
        <f t="shared" si="7"/>
        <v>64</v>
      </c>
    </row>
    <row r="121" spans="1:6">
      <c r="A121" s="1">
        <v>43642</v>
      </c>
      <c r="B121" s="2">
        <v>1360</v>
      </c>
      <c r="C121" s="4">
        <f t="shared" si="4"/>
        <v>-1.4684287812041115E-3</v>
      </c>
      <c r="D121" s="4">
        <f t="shared" si="6"/>
        <v>-9.0942160785740262E-3</v>
      </c>
      <c r="E121" t="str">
        <f t="shared" si="5"/>
        <v>-</v>
      </c>
      <c r="F121">
        <f t="shared" si="7"/>
        <v>64</v>
      </c>
    </row>
    <row r="122" spans="1:6">
      <c r="A122" s="1">
        <v>43643</v>
      </c>
      <c r="B122" s="2">
        <v>1363</v>
      </c>
      <c r="C122" s="4">
        <f t="shared" si="4"/>
        <v>2.2058823529411764E-3</v>
      </c>
      <c r="D122" s="4">
        <f t="shared" si="6"/>
        <v>-1.4684287812041115E-3</v>
      </c>
      <c r="E122" t="str">
        <f t="shared" si="5"/>
        <v>+</v>
      </c>
      <c r="F122">
        <f t="shared" si="7"/>
        <v>65</v>
      </c>
    </row>
    <row r="123" spans="1:6">
      <c r="A123" s="1">
        <v>43644</v>
      </c>
      <c r="B123" s="2">
        <v>1358.95</v>
      </c>
      <c r="C123" s="4">
        <f t="shared" si="4"/>
        <v>-2.9713866471019475E-3</v>
      </c>
      <c r="D123" s="4">
        <f t="shared" si="6"/>
        <v>2.2058823529411764E-3</v>
      </c>
      <c r="E123" t="str">
        <f t="shared" si="5"/>
        <v>-</v>
      </c>
      <c r="F123">
        <f t="shared" si="7"/>
        <v>66</v>
      </c>
    </row>
    <row r="124" spans="1:6">
      <c r="A124" s="1">
        <v>43647</v>
      </c>
      <c r="B124" s="2">
        <v>1353</v>
      </c>
      <c r="C124" s="4">
        <f t="shared" si="4"/>
        <v>-4.3783803671952944E-3</v>
      </c>
      <c r="D124" s="4">
        <f t="shared" si="6"/>
        <v>-2.9713866471019475E-3</v>
      </c>
      <c r="E124" t="str">
        <f t="shared" si="5"/>
        <v>-</v>
      </c>
      <c r="F124">
        <f t="shared" si="7"/>
        <v>66</v>
      </c>
    </row>
    <row r="125" spans="1:6">
      <c r="A125" s="1">
        <v>43648</v>
      </c>
      <c r="B125" s="2">
        <v>1341.8</v>
      </c>
      <c r="C125" s="4">
        <f t="shared" si="4"/>
        <v>-8.277900960827823E-3</v>
      </c>
      <c r="D125" s="4">
        <f t="shared" si="6"/>
        <v>-4.3783803671952944E-3</v>
      </c>
      <c r="E125" t="str">
        <f t="shared" si="5"/>
        <v>-</v>
      </c>
      <c r="F125">
        <f t="shared" si="7"/>
        <v>66</v>
      </c>
    </row>
    <row r="126" spans="1:6">
      <c r="A126" s="1">
        <v>43649</v>
      </c>
      <c r="B126" s="2">
        <v>1353.8</v>
      </c>
      <c r="C126" s="4">
        <f t="shared" si="4"/>
        <v>8.9432106126099281E-3</v>
      </c>
      <c r="D126" s="4">
        <f t="shared" si="6"/>
        <v>-8.277900960827823E-3</v>
      </c>
      <c r="E126" t="str">
        <f t="shared" si="5"/>
        <v>+</v>
      </c>
      <c r="F126">
        <f t="shared" si="7"/>
        <v>67</v>
      </c>
    </row>
    <row r="127" spans="1:6">
      <c r="A127" s="1">
        <v>43650</v>
      </c>
      <c r="B127" s="2">
        <v>1360</v>
      </c>
      <c r="C127" s="4">
        <f t="shared" si="4"/>
        <v>4.579701580735741E-3</v>
      </c>
      <c r="D127" s="4">
        <f t="shared" si="6"/>
        <v>8.9432106126099281E-3</v>
      </c>
      <c r="E127" t="str">
        <f t="shared" si="5"/>
        <v>+</v>
      </c>
      <c r="F127">
        <f t="shared" si="7"/>
        <v>67</v>
      </c>
    </row>
    <row r="128" spans="1:6">
      <c r="A128" s="1">
        <v>43651</v>
      </c>
      <c r="B128" s="2">
        <v>1357.5</v>
      </c>
      <c r="C128" s="4">
        <f t="shared" si="4"/>
        <v>-1.838235294117647E-3</v>
      </c>
      <c r="D128" s="4">
        <f t="shared" si="6"/>
        <v>4.579701580735741E-3</v>
      </c>
      <c r="E128" t="str">
        <f t="shared" si="5"/>
        <v>-</v>
      </c>
      <c r="F128">
        <f t="shared" si="7"/>
        <v>68</v>
      </c>
    </row>
    <row r="129" spans="1:6">
      <c r="A129" s="1">
        <v>43654</v>
      </c>
      <c r="B129" s="2">
        <v>1341</v>
      </c>
      <c r="C129" s="4">
        <f t="shared" si="4"/>
        <v>-1.2154696132596685E-2</v>
      </c>
      <c r="D129" s="4">
        <f t="shared" si="6"/>
        <v>-1.838235294117647E-3</v>
      </c>
      <c r="E129" t="str">
        <f t="shared" si="5"/>
        <v>-</v>
      </c>
      <c r="F129">
        <f t="shared" si="7"/>
        <v>68</v>
      </c>
    </row>
    <row r="130" spans="1:6">
      <c r="A130" s="1">
        <v>43655</v>
      </c>
      <c r="B130" s="2">
        <v>1321</v>
      </c>
      <c r="C130" s="4">
        <f t="shared" si="4"/>
        <v>-1.4914243102162566E-2</v>
      </c>
      <c r="D130" s="4">
        <f t="shared" si="6"/>
        <v>-1.2154696132596685E-2</v>
      </c>
      <c r="E130" t="str">
        <f t="shared" si="5"/>
        <v>-</v>
      </c>
      <c r="F130">
        <f t="shared" si="7"/>
        <v>68</v>
      </c>
    </row>
    <row r="131" spans="1:6">
      <c r="A131" s="1">
        <v>43656</v>
      </c>
      <c r="B131" s="2">
        <v>1322</v>
      </c>
      <c r="C131" s="4">
        <f t="shared" si="4"/>
        <v>7.5700227100681302E-4</v>
      </c>
      <c r="D131" s="4">
        <f t="shared" si="6"/>
        <v>-1.4914243102162566E-2</v>
      </c>
      <c r="E131" t="str">
        <f t="shared" si="5"/>
        <v>+</v>
      </c>
      <c r="F131">
        <f t="shared" si="7"/>
        <v>69</v>
      </c>
    </row>
    <row r="132" spans="1:6">
      <c r="A132" s="1">
        <v>43657</v>
      </c>
      <c r="B132" s="2">
        <v>1332.5</v>
      </c>
      <c r="C132" s="4">
        <f t="shared" ref="C132:C195" si="8">(B132-B131)/B131</f>
        <v>7.9425113464447802E-3</v>
      </c>
      <c r="D132" s="4">
        <f t="shared" si="6"/>
        <v>7.5700227100681302E-4</v>
      </c>
      <c r="E132" t="str">
        <f t="shared" ref="E132:E195" si="9">IF(C132&gt;0,"+","-")</f>
        <v>+</v>
      </c>
      <c r="F132">
        <f t="shared" si="7"/>
        <v>69</v>
      </c>
    </row>
    <row r="133" spans="1:6">
      <c r="A133" s="1">
        <v>43658</v>
      </c>
      <c r="B133" s="2">
        <v>1362.8</v>
      </c>
      <c r="C133" s="4">
        <f t="shared" si="8"/>
        <v>2.2739212007504655E-2</v>
      </c>
      <c r="D133" s="4">
        <f t="shared" ref="D133:D196" si="10">C132</f>
        <v>7.9425113464447802E-3</v>
      </c>
      <c r="E133" t="str">
        <f t="shared" si="9"/>
        <v>+</v>
      </c>
      <c r="F133">
        <f t="shared" ref="F133:F196" si="11">IF(E133=E132,F132,F132+1)</f>
        <v>69</v>
      </c>
    </row>
    <row r="134" spans="1:6">
      <c r="A134" s="1">
        <v>43661</v>
      </c>
      <c r="B134" s="2">
        <v>1348.95</v>
      </c>
      <c r="C134" s="4">
        <f t="shared" si="8"/>
        <v>-1.0162899911945926E-2</v>
      </c>
      <c r="D134" s="4">
        <f t="shared" si="10"/>
        <v>2.2739212007504655E-2</v>
      </c>
      <c r="E134" t="str">
        <f t="shared" si="9"/>
        <v>-</v>
      </c>
      <c r="F134">
        <f t="shared" si="11"/>
        <v>70</v>
      </c>
    </row>
    <row r="135" spans="1:6">
      <c r="A135" s="1">
        <v>43662</v>
      </c>
      <c r="B135" s="2">
        <v>1371</v>
      </c>
      <c r="C135" s="4">
        <f t="shared" si="8"/>
        <v>1.6346046925386378E-2</v>
      </c>
      <c r="D135" s="4">
        <f t="shared" si="10"/>
        <v>-1.0162899911945926E-2</v>
      </c>
      <c r="E135" t="str">
        <f t="shared" si="9"/>
        <v>+</v>
      </c>
      <c r="F135">
        <f t="shared" si="11"/>
        <v>71</v>
      </c>
    </row>
    <row r="136" spans="1:6">
      <c r="A136" s="1">
        <v>43663</v>
      </c>
      <c r="B136" s="2">
        <v>1394</v>
      </c>
      <c r="C136" s="4">
        <f t="shared" si="8"/>
        <v>1.6776075857038657E-2</v>
      </c>
      <c r="D136" s="4">
        <f t="shared" si="10"/>
        <v>1.6346046925386378E-2</v>
      </c>
      <c r="E136" t="str">
        <f t="shared" si="9"/>
        <v>+</v>
      </c>
      <c r="F136">
        <f t="shared" si="11"/>
        <v>71</v>
      </c>
    </row>
    <row r="137" spans="1:6">
      <c r="A137" s="1">
        <v>43664</v>
      </c>
      <c r="B137" s="2">
        <v>1384.5</v>
      </c>
      <c r="C137" s="4">
        <f t="shared" si="8"/>
        <v>-6.8149210903873745E-3</v>
      </c>
      <c r="D137" s="4">
        <f t="shared" si="10"/>
        <v>1.6776075857038657E-2</v>
      </c>
      <c r="E137" t="str">
        <f t="shared" si="9"/>
        <v>-</v>
      </c>
      <c r="F137">
        <f t="shared" si="11"/>
        <v>72</v>
      </c>
    </row>
    <row r="138" spans="1:6">
      <c r="A138" s="1">
        <v>43665</v>
      </c>
      <c r="B138" s="2">
        <v>1373.95</v>
      </c>
      <c r="C138" s="4">
        <f t="shared" si="8"/>
        <v>-7.6200794510653336E-3</v>
      </c>
      <c r="D138" s="4">
        <f t="shared" si="10"/>
        <v>-6.8149210903873745E-3</v>
      </c>
      <c r="E138" t="str">
        <f t="shared" si="9"/>
        <v>-</v>
      </c>
      <c r="F138">
        <f t="shared" si="11"/>
        <v>72</v>
      </c>
    </row>
    <row r="139" spans="1:6">
      <c r="A139" s="1">
        <v>43668</v>
      </c>
      <c r="B139" s="2">
        <v>1401.15</v>
      </c>
      <c r="C139" s="4">
        <f t="shared" si="8"/>
        <v>1.9796935841915678E-2</v>
      </c>
      <c r="D139" s="4">
        <f t="shared" si="10"/>
        <v>-7.6200794510653336E-3</v>
      </c>
      <c r="E139" t="str">
        <f t="shared" si="9"/>
        <v>+</v>
      </c>
      <c r="F139">
        <f t="shared" si="11"/>
        <v>73</v>
      </c>
    </row>
    <row r="140" spans="1:6">
      <c r="A140" s="1">
        <v>43669</v>
      </c>
      <c r="B140" s="2">
        <v>1430.3</v>
      </c>
      <c r="C140" s="4">
        <f t="shared" si="8"/>
        <v>2.0804339292723736E-2</v>
      </c>
      <c r="D140" s="4">
        <f t="shared" si="10"/>
        <v>1.9796935841915678E-2</v>
      </c>
      <c r="E140" t="str">
        <f t="shared" si="9"/>
        <v>+</v>
      </c>
      <c r="F140">
        <f t="shared" si="11"/>
        <v>73</v>
      </c>
    </row>
    <row r="141" spans="1:6">
      <c r="A141" s="1">
        <v>43670</v>
      </c>
      <c r="B141" s="2">
        <v>1478.5</v>
      </c>
      <c r="C141" s="4">
        <f t="shared" si="8"/>
        <v>3.3699223939033802E-2</v>
      </c>
      <c r="D141" s="4">
        <f t="shared" si="10"/>
        <v>2.0804339292723736E-2</v>
      </c>
      <c r="E141" t="str">
        <f t="shared" si="9"/>
        <v>+</v>
      </c>
      <c r="F141">
        <f t="shared" si="11"/>
        <v>73</v>
      </c>
    </row>
    <row r="142" spans="1:6">
      <c r="A142" s="1">
        <v>43671</v>
      </c>
      <c r="B142" s="2">
        <v>1498</v>
      </c>
      <c r="C142" s="4">
        <f t="shared" si="8"/>
        <v>1.3189042948934731E-2</v>
      </c>
      <c r="D142" s="4">
        <f t="shared" si="10"/>
        <v>3.3699223939033802E-2</v>
      </c>
      <c r="E142" t="str">
        <f t="shared" si="9"/>
        <v>+</v>
      </c>
      <c r="F142">
        <f t="shared" si="11"/>
        <v>73</v>
      </c>
    </row>
    <row r="143" spans="1:6">
      <c r="A143" s="1">
        <v>43672</v>
      </c>
      <c r="B143" s="2">
        <v>1525</v>
      </c>
      <c r="C143" s="4">
        <f t="shared" si="8"/>
        <v>1.8024032042723633E-2</v>
      </c>
      <c r="D143" s="4">
        <f t="shared" si="10"/>
        <v>1.3189042948934731E-2</v>
      </c>
      <c r="E143" t="str">
        <f t="shared" si="9"/>
        <v>+</v>
      </c>
      <c r="F143">
        <f t="shared" si="11"/>
        <v>73</v>
      </c>
    </row>
    <row r="144" spans="1:6">
      <c r="A144" s="1">
        <v>43675</v>
      </c>
      <c r="B144" s="2">
        <v>1514.9</v>
      </c>
      <c r="C144" s="4">
        <f t="shared" si="8"/>
        <v>-6.6229508196720714E-3</v>
      </c>
      <c r="D144" s="4">
        <f t="shared" si="10"/>
        <v>1.8024032042723633E-2</v>
      </c>
      <c r="E144" t="str">
        <f t="shared" si="9"/>
        <v>-</v>
      </c>
      <c r="F144">
        <f t="shared" si="11"/>
        <v>74</v>
      </c>
    </row>
    <row r="145" spans="1:6">
      <c r="A145" s="1">
        <v>43676</v>
      </c>
      <c r="B145" s="2">
        <v>1509.5</v>
      </c>
      <c r="C145" s="4">
        <f t="shared" si="8"/>
        <v>-3.5645917222259494E-3</v>
      </c>
      <c r="D145" s="4">
        <f t="shared" si="10"/>
        <v>-6.6229508196720714E-3</v>
      </c>
      <c r="E145" t="str">
        <f t="shared" si="9"/>
        <v>-</v>
      </c>
      <c r="F145">
        <f t="shared" si="11"/>
        <v>74</v>
      </c>
    </row>
    <row r="146" spans="1:6">
      <c r="A146" s="1">
        <v>43677</v>
      </c>
      <c r="B146" s="2">
        <v>1522</v>
      </c>
      <c r="C146" s="4">
        <f t="shared" si="8"/>
        <v>8.2808877111626364E-3</v>
      </c>
      <c r="D146" s="4">
        <f t="shared" si="10"/>
        <v>-3.5645917222259494E-3</v>
      </c>
      <c r="E146" t="str">
        <f t="shared" si="9"/>
        <v>+</v>
      </c>
      <c r="F146">
        <f t="shared" si="11"/>
        <v>75</v>
      </c>
    </row>
    <row r="147" spans="1:6">
      <c r="A147" s="1">
        <v>43678</v>
      </c>
      <c r="B147" s="2">
        <v>1510.15</v>
      </c>
      <c r="C147" s="4">
        <f t="shared" si="8"/>
        <v>-7.7858081471747099E-3</v>
      </c>
      <c r="D147" s="4">
        <f t="shared" si="10"/>
        <v>8.2808877111626364E-3</v>
      </c>
      <c r="E147" t="str">
        <f t="shared" si="9"/>
        <v>-</v>
      </c>
      <c r="F147">
        <f t="shared" si="11"/>
        <v>76</v>
      </c>
    </row>
    <row r="148" spans="1:6">
      <c r="A148" s="1">
        <v>43679</v>
      </c>
      <c r="B148" s="2">
        <v>1548</v>
      </c>
      <c r="C148" s="4">
        <f t="shared" si="8"/>
        <v>2.5063735390524058E-2</v>
      </c>
      <c r="D148" s="4">
        <f t="shared" si="10"/>
        <v>-7.7858081471747099E-3</v>
      </c>
      <c r="E148" t="str">
        <f t="shared" si="9"/>
        <v>+</v>
      </c>
      <c r="F148">
        <f t="shared" si="11"/>
        <v>77</v>
      </c>
    </row>
    <row r="149" spans="1:6">
      <c r="A149" s="1">
        <v>43682</v>
      </c>
      <c r="B149" s="2">
        <v>1526.6</v>
      </c>
      <c r="C149" s="4">
        <f t="shared" si="8"/>
        <v>-1.3824289405684814E-2</v>
      </c>
      <c r="D149" s="4">
        <f t="shared" si="10"/>
        <v>2.5063735390524058E-2</v>
      </c>
      <c r="E149" t="str">
        <f t="shared" si="9"/>
        <v>-</v>
      </c>
      <c r="F149">
        <f t="shared" si="11"/>
        <v>78</v>
      </c>
    </row>
    <row r="150" spans="1:6">
      <c r="A150" s="1">
        <v>43683</v>
      </c>
      <c r="B150" s="2">
        <v>1563.3</v>
      </c>
      <c r="C150" s="4">
        <f t="shared" si="8"/>
        <v>2.4040351107035274E-2</v>
      </c>
      <c r="D150" s="4">
        <f t="shared" si="10"/>
        <v>-1.3824289405684814E-2</v>
      </c>
      <c r="E150" t="str">
        <f t="shared" si="9"/>
        <v>+</v>
      </c>
      <c r="F150">
        <f t="shared" si="11"/>
        <v>79</v>
      </c>
    </row>
    <row r="151" spans="1:6">
      <c r="A151" s="1">
        <v>43684</v>
      </c>
      <c r="B151" s="2">
        <v>1559.2</v>
      </c>
      <c r="C151" s="4">
        <f t="shared" si="8"/>
        <v>-2.6226571995137909E-3</v>
      </c>
      <c r="D151" s="4">
        <f t="shared" si="10"/>
        <v>2.4040351107035274E-2</v>
      </c>
      <c r="E151" t="str">
        <f t="shared" si="9"/>
        <v>-</v>
      </c>
      <c r="F151">
        <f t="shared" si="11"/>
        <v>80</v>
      </c>
    </row>
    <row r="152" spans="1:6">
      <c r="A152" s="1">
        <v>43685</v>
      </c>
      <c r="B152" s="2">
        <v>1566.05</v>
      </c>
      <c r="C152" s="4">
        <f t="shared" si="8"/>
        <v>4.3932786044124606E-3</v>
      </c>
      <c r="D152" s="4">
        <f t="shared" si="10"/>
        <v>-2.6226571995137909E-3</v>
      </c>
      <c r="E152" t="str">
        <f t="shared" si="9"/>
        <v>+</v>
      </c>
      <c r="F152">
        <f t="shared" si="11"/>
        <v>81</v>
      </c>
    </row>
    <row r="153" spans="1:6">
      <c r="A153" s="1">
        <v>43686</v>
      </c>
      <c r="B153" s="2">
        <v>1575.85</v>
      </c>
      <c r="C153" s="4">
        <f t="shared" si="8"/>
        <v>6.2577823185721755E-3</v>
      </c>
      <c r="D153" s="4">
        <f t="shared" si="10"/>
        <v>4.3932786044124606E-3</v>
      </c>
      <c r="E153" t="str">
        <f t="shared" si="9"/>
        <v>+</v>
      </c>
      <c r="F153">
        <f t="shared" si="11"/>
        <v>81</v>
      </c>
    </row>
    <row r="154" spans="1:6">
      <c r="A154" s="1">
        <v>43690</v>
      </c>
      <c r="B154" s="2">
        <v>1574.45</v>
      </c>
      <c r="C154" s="4">
        <f t="shared" si="8"/>
        <v>-8.8840942983143298E-4</v>
      </c>
      <c r="D154" s="4">
        <f t="shared" si="10"/>
        <v>6.2577823185721755E-3</v>
      </c>
      <c r="E154" t="str">
        <f t="shared" si="9"/>
        <v>-</v>
      </c>
      <c r="F154">
        <f t="shared" si="11"/>
        <v>82</v>
      </c>
    </row>
    <row r="155" spans="1:6">
      <c r="A155" s="1">
        <v>43691</v>
      </c>
      <c r="B155" s="2">
        <v>1571</v>
      </c>
      <c r="C155" s="4">
        <f t="shared" si="8"/>
        <v>-2.1912413858808126E-3</v>
      </c>
      <c r="D155" s="4">
        <f t="shared" si="10"/>
        <v>-8.8840942983143298E-4</v>
      </c>
      <c r="E155" t="str">
        <f t="shared" si="9"/>
        <v>-</v>
      </c>
      <c r="F155">
        <f t="shared" si="11"/>
        <v>82</v>
      </c>
    </row>
    <row r="156" spans="1:6">
      <c r="A156" s="1">
        <v>43693</v>
      </c>
      <c r="B156" s="2">
        <v>1593.05</v>
      </c>
      <c r="C156" s="4">
        <f t="shared" si="8"/>
        <v>1.403564608529596E-2</v>
      </c>
      <c r="D156" s="4">
        <f t="shared" si="10"/>
        <v>-2.1912413858808126E-3</v>
      </c>
      <c r="E156" t="str">
        <f t="shared" si="9"/>
        <v>+</v>
      </c>
      <c r="F156">
        <f t="shared" si="11"/>
        <v>83</v>
      </c>
    </row>
    <row r="157" spans="1:6">
      <c r="A157" s="1">
        <v>43696</v>
      </c>
      <c r="B157" s="2">
        <v>1585</v>
      </c>
      <c r="C157" s="4">
        <f t="shared" si="8"/>
        <v>-5.0531998367910327E-3</v>
      </c>
      <c r="D157" s="4">
        <f t="shared" si="10"/>
        <v>1.403564608529596E-2</v>
      </c>
      <c r="E157" t="str">
        <f t="shared" si="9"/>
        <v>-</v>
      </c>
      <c r="F157">
        <f t="shared" si="11"/>
        <v>84</v>
      </c>
    </row>
    <row r="158" spans="1:6">
      <c r="A158" s="1">
        <v>43697</v>
      </c>
      <c r="B158" s="2">
        <v>1590.3</v>
      </c>
      <c r="C158" s="4">
        <f t="shared" si="8"/>
        <v>3.3438485804416118E-3</v>
      </c>
      <c r="D158" s="4">
        <f t="shared" si="10"/>
        <v>-5.0531998367910327E-3</v>
      </c>
      <c r="E158" t="str">
        <f t="shared" si="9"/>
        <v>+</v>
      </c>
      <c r="F158">
        <f t="shared" si="11"/>
        <v>85</v>
      </c>
    </row>
    <row r="159" spans="1:6">
      <c r="A159" s="1">
        <v>43698</v>
      </c>
      <c r="B159" s="2">
        <v>1588</v>
      </c>
      <c r="C159" s="4">
        <f t="shared" si="8"/>
        <v>-1.4462679997484466E-3</v>
      </c>
      <c r="D159" s="4">
        <f t="shared" si="10"/>
        <v>3.3438485804416118E-3</v>
      </c>
      <c r="E159" t="str">
        <f t="shared" si="9"/>
        <v>-</v>
      </c>
      <c r="F159">
        <f t="shared" si="11"/>
        <v>86</v>
      </c>
    </row>
    <row r="160" spans="1:6">
      <c r="A160" s="1">
        <v>43699</v>
      </c>
      <c r="B160" s="2">
        <v>1570</v>
      </c>
      <c r="C160" s="4">
        <f t="shared" si="8"/>
        <v>-1.1335012594458438E-2</v>
      </c>
      <c r="D160" s="4">
        <f t="shared" si="10"/>
        <v>-1.4462679997484466E-3</v>
      </c>
      <c r="E160" t="str">
        <f t="shared" si="9"/>
        <v>-</v>
      </c>
      <c r="F160">
        <f t="shared" si="11"/>
        <v>86</v>
      </c>
    </row>
    <row r="161" spans="1:6">
      <c r="A161" s="1">
        <v>43700</v>
      </c>
      <c r="B161" s="2">
        <v>1582.8</v>
      </c>
      <c r="C161" s="4">
        <f t="shared" si="8"/>
        <v>8.152866242038188E-3</v>
      </c>
      <c r="D161" s="4">
        <f t="shared" si="10"/>
        <v>-1.1335012594458438E-2</v>
      </c>
      <c r="E161" t="str">
        <f t="shared" si="9"/>
        <v>+</v>
      </c>
      <c r="F161">
        <f t="shared" si="11"/>
        <v>87</v>
      </c>
    </row>
    <row r="162" spans="1:6">
      <c r="A162" s="1">
        <v>43703</v>
      </c>
      <c r="B162" s="2">
        <v>1591.7</v>
      </c>
      <c r="C162" s="4">
        <f t="shared" si="8"/>
        <v>5.6229466767753929E-3</v>
      </c>
      <c r="D162" s="4">
        <f t="shared" si="10"/>
        <v>8.152866242038188E-3</v>
      </c>
      <c r="E162" t="str">
        <f t="shared" si="9"/>
        <v>+</v>
      </c>
      <c r="F162">
        <f t="shared" si="11"/>
        <v>87</v>
      </c>
    </row>
    <row r="163" spans="1:6">
      <c r="A163" s="1">
        <v>43704</v>
      </c>
      <c r="B163" s="2">
        <v>1598.65</v>
      </c>
      <c r="C163" s="4">
        <f t="shared" si="8"/>
        <v>4.3664007036502139E-3</v>
      </c>
      <c r="D163" s="4">
        <f t="shared" si="10"/>
        <v>5.6229466767753929E-3</v>
      </c>
      <c r="E163" t="str">
        <f t="shared" si="9"/>
        <v>+</v>
      </c>
      <c r="F163">
        <f t="shared" si="11"/>
        <v>87</v>
      </c>
    </row>
    <row r="164" spans="1:6">
      <c r="A164" s="1">
        <v>43705</v>
      </c>
      <c r="B164" s="2">
        <v>1604.05</v>
      </c>
      <c r="C164" s="4">
        <f t="shared" si="8"/>
        <v>3.3778500609888741E-3</v>
      </c>
      <c r="D164" s="4">
        <f t="shared" si="10"/>
        <v>4.3664007036502139E-3</v>
      </c>
      <c r="E164" t="str">
        <f t="shared" si="9"/>
        <v>+</v>
      </c>
      <c r="F164">
        <f t="shared" si="11"/>
        <v>87</v>
      </c>
    </row>
    <row r="165" spans="1:6">
      <c r="A165" s="1">
        <v>43706</v>
      </c>
      <c r="B165" s="2">
        <v>1616</v>
      </c>
      <c r="C165" s="4">
        <f t="shared" si="8"/>
        <v>7.449892459711384E-3</v>
      </c>
      <c r="D165" s="4">
        <f t="shared" si="10"/>
        <v>3.3778500609888741E-3</v>
      </c>
      <c r="E165" t="str">
        <f t="shared" si="9"/>
        <v>+</v>
      </c>
      <c r="F165">
        <f t="shared" si="11"/>
        <v>87</v>
      </c>
    </row>
    <row r="166" spans="1:6">
      <c r="A166" s="1">
        <v>43707</v>
      </c>
      <c r="B166" s="2">
        <v>1618.55</v>
      </c>
      <c r="C166" s="4">
        <f t="shared" si="8"/>
        <v>1.5779702970296749E-3</v>
      </c>
      <c r="D166" s="4">
        <f t="shared" si="10"/>
        <v>7.449892459711384E-3</v>
      </c>
      <c r="E166" t="str">
        <f t="shared" si="9"/>
        <v>+</v>
      </c>
      <c r="F166">
        <f t="shared" si="11"/>
        <v>87</v>
      </c>
    </row>
    <row r="167" spans="1:6">
      <c r="A167" s="1">
        <v>43711</v>
      </c>
      <c r="B167" s="2">
        <v>1578.5</v>
      </c>
      <c r="C167" s="4">
        <f t="shared" si="8"/>
        <v>-2.4744369960767326E-2</v>
      </c>
      <c r="D167" s="4">
        <f t="shared" si="10"/>
        <v>1.5779702970296749E-3</v>
      </c>
      <c r="E167" t="str">
        <f t="shared" si="9"/>
        <v>-</v>
      </c>
      <c r="F167">
        <f t="shared" si="11"/>
        <v>88</v>
      </c>
    </row>
    <row r="168" spans="1:6">
      <c r="A168" s="1">
        <v>43712</v>
      </c>
      <c r="B168" s="2">
        <v>1537</v>
      </c>
      <c r="C168" s="4">
        <f t="shared" si="8"/>
        <v>-2.6290782388343363E-2</v>
      </c>
      <c r="D168" s="4">
        <f t="shared" si="10"/>
        <v>-2.4744369960767326E-2</v>
      </c>
      <c r="E168" t="str">
        <f t="shared" si="9"/>
        <v>-</v>
      </c>
      <c r="F168">
        <f t="shared" si="11"/>
        <v>88</v>
      </c>
    </row>
    <row r="169" spans="1:6">
      <c r="A169" s="1">
        <v>43713</v>
      </c>
      <c r="B169" s="2">
        <v>1516.6</v>
      </c>
      <c r="C169" s="4">
        <f t="shared" si="8"/>
        <v>-1.3272608978529662E-2</v>
      </c>
      <c r="D169" s="4">
        <f t="shared" si="10"/>
        <v>-2.6290782388343363E-2</v>
      </c>
      <c r="E169" t="str">
        <f t="shared" si="9"/>
        <v>-</v>
      </c>
      <c r="F169">
        <f t="shared" si="11"/>
        <v>88</v>
      </c>
    </row>
    <row r="170" spans="1:6">
      <c r="A170" s="1">
        <v>43714</v>
      </c>
      <c r="B170" s="2">
        <v>1530.6</v>
      </c>
      <c r="C170" s="4">
        <f t="shared" si="8"/>
        <v>9.2311749967031523E-3</v>
      </c>
      <c r="D170" s="4">
        <f t="shared" si="10"/>
        <v>-1.3272608978529662E-2</v>
      </c>
      <c r="E170" t="str">
        <f t="shared" si="9"/>
        <v>+</v>
      </c>
      <c r="F170">
        <f t="shared" si="11"/>
        <v>89</v>
      </c>
    </row>
    <row r="171" spans="1:6">
      <c r="A171" s="1">
        <v>43717</v>
      </c>
      <c r="B171" s="2">
        <v>1539.7</v>
      </c>
      <c r="C171" s="4">
        <f t="shared" si="8"/>
        <v>5.945380896380594E-3</v>
      </c>
      <c r="D171" s="4">
        <f t="shared" si="10"/>
        <v>9.2311749967031523E-3</v>
      </c>
      <c r="E171" t="str">
        <f t="shared" si="9"/>
        <v>+</v>
      </c>
      <c r="F171">
        <f t="shared" si="11"/>
        <v>89</v>
      </c>
    </row>
    <row r="172" spans="1:6">
      <c r="A172" s="1">
        <v>43719</v>
      </c>
      <c r="B172" s="2">
        <v>1557.6</v>
      </c>
      <c r="C172" s="4">
        <f t="shared" si="8"/>
        <v>1.1625641358706152E-2</v>
      </c>
      <c r="D172" s="4">
        <f t="shared" si="10"/>
        <v>5.945380896380594E-3</v>
      </c>
      <c r="E172" t="str">
        <f t="shared" si="9"/>
        <v>+</v>
      </c>
      <c r="F172">
        <f t="shared" si="11"/>
        <v>89</v>
      </c>
    </row>
    <row r="173" spans="1:6">
      <c r="A173" s="1">
        <v>43720</v>
      </c>
      <c r="B173" s="2">
        <v>1538</v>
      </c>
      <c r="C173" s="4">
        <f t="shared" si="8"/>
        <v>-1.2583461736004052E-2</v>
      </c>
      <c r="D173" s="4">
        <f t="shared" si="10"/>
        <v>1.1625641358706152E-2</v>
      </c>
      <c r="E173" t="str">
        <f t="shared" si="9"/>
        <v>-</v>
      </c>
      <c r="F173">
        <f t="shared" si="11"/>
        <v>90</v>
      </c>
    </row>
    <row r="174" spans="1:6">
      <c r="A174" s="1">
        <v>43721</v>
      </c>
      <c r="B174" s="2">
        <v>1545.05</v>
      </c>
      <c r="C174" s="4">
        <f t="shared" si="8"/>
        <v>4.5838751625487352E-3</v>
      </c>
      <c r="D174" s="4">
        <f t="shared" si="10"/>
        <v>-1.2583461736004052E-2</v>
      </c>
      <c r="E174" t="str">
        <f t="shared" si="9"/>
        <v>+</v>
      </c>
      <c r="F174">
        <f t="shared" si="11"/>
        <v>91</v>
      </c>
    </row>
    <row r="175" spans="1:6">
      <c r="A175" s="1">
        <v>43724</v>
      </c>
      <c r="B175" s="2">
        <v>1519</v>
      </c>
      <c r="C175" s="4">
        <f t="shared" si="8"/>
        <v>-1.6860295783307954E-2</v>
      </c>
      <c r="D175" s="4">
        <f t="shared" si="10"/>
        <v>4.5838751625487352E-3</v>
      </c>
      <c r="E175" t="str">
        <f t="shared" si="9"/>
        <v>-</v>
      </c>
      <c r="F175">
        <f t="shared" si="11"/>
        <v>92</v>
      </c>
    </row>
    <row r="176" spans="1:6">
      <c r="A176" s="1">
        <v>43725</v>
      </c>
      <c r="B176" s="2">
        <v>1532</v>
      </c>
      <c r="C176" s="4">
        <f t="shared" si="8"/>
        <v>8.558262014483212E-3</v>
      </c>
      <c r="D176" s="4">
        <f t="shared" si="10"/>
        <v>-1.6860295783307954E-2</v>
      </c>
      <c r="E176" t="str">
        <f t="shared" si="9"/>
        <v>+</v>
      </c>
      <c r="F176">
        <f t="shared" si="11"/>
        <v>93</v>
      </c>
    </row>
    <row r="177" spans="1:6">
      <c r="A177" s="1">
        <v>43726</v>
      </c>
      <c r="B177" s="2">
        <v>1552.9</v>
      </c>
      <c r="C177" s="4">
        <f t="shared" si="8"/>
        <v>1.3642297650130608E-2</v>
      </c>
      <c r="D177" s="4">
        <f t="shared" si="10"/>
        <v>8.558262014483212E-3</v>
      </c>
      <c r="E177" t="str">
        <f t="shared" si="9"/>
        <v>+</v>
      </c>
      <c r="F177">
        <f t="shared" si="11"/>
        <v>93</v>
      </c>
    </row>
    <row r="178" spans="1:6">
      <c r="A178" s="1">
        <v>43727</v>
      </c>
      <c r="B178" s="2">
        <v>1551.2</v>
      </c>
      <c r="C178" s="4">
        <f t="shared" si="8"/>
        <v>-1.0947259965226643E-3</v>
      </c>
      <c r="D178" s="4">
        <f t="shared" si="10"/>
        <v>1.3642297650130608E-2</v>
      </c>
      <c r="E178" t="str">
        <f t="shared" si="9"/>
        <v>-</v>
      </c>
      <c r="F178">
        <f t="shared" si="11"/>
        <v>94</v>
      </c>
    </row>
    <row r="179" spans="1:6">
      <c r="A179" s="1">
        <v>43728</v>
      </c>
      <c r="B179" s="2">
        <v>1684.4</v>
      </c>
      <c r="C179" s="4">
        <f t="shared" si="8"/>
        <v>8.5869004641567839E-2</v>
      </c>
      <c r="D179" s="4">
        <f t="shared" si="10"/>
        <v>-1.0947259965226643E-3</v>
      </c>
      <c r="E179" t="str">
        <f t="shared" si="9"/>
        <v>+</v>
      </c>
      <c r="F179">
        <f t="shared" si="11"/>
        <v>95</v>
      </c>
    </row>
    <row r="180" spans="1:6">
      <c r="A180" s="1">
        <v>43731</v>
      </c>
      <c r="B180" s="2">
        <v>1809</v>
      </c>
      <c r="C180" s="4">
        <f t="shared" si="8"/>
        <v>7.3972928045594813E-2</v>
      </c>
      <c r="D180" s="4">
        <f t="shared" si="10"/>
        <v>8.5869004641567839E-2</v>
      </c>
      <c r="E180" t="str">
        <f t="shared" si="9"/>
        <v>+</v>
      </c>
      <c r="F180">
        <f t="shared" si="11"/>
        <v>95</v>
      </c>
    </row>
    <row r="181" spans="1:6">
      <c r="A181" s="1">
        <v>43732</v>
      </c>
      <c r="B181" s="2">
        <v>1770</v>
      </c>
      <c r="C181" s="4">
        <f t="shared" si="8"/>
        <v>-2.1558872305140961E-2</v>
      </c>
      <c r="D181" s="4">
        <f t="shared" si="10"/>
        <v>7.3972928045594813E-2</v>
      </c>
      <c r="E181" t="str">
        <f t="shared" si="9"/>
        <v>-</v>
      </c>
      <c r="F181">
        <f t="shared" si="11"/>
        <v>96</v>
      </c>
    </row>
    <row r="182" spans="1:6">
      <c r="A182" s="1">
        <v>43733</v>
      </c>
      <c r="B182" s="2">
        <v>1753</v>
      </c>
      <c r="C182" s="4">
        <f t="shared" si="8"/>
        <v>-9.6045197740113001E-3</v>
      </c>
      <c r="D182" s="4">
        <f t="shared" si="10"/>
        <v>-2.1558872305140961E-2</v>
      </c>
      <c r="E182" t="str">
        <f t="shared" si="9"/>
        <v>-</v>
      </c>
      <c r="F182">
        <f t="shared" si="11"/>
        <v>96</v>
      </c>
    </row>
    <row r="183" spans="1:6">
      <c r="A183" s="1">
        <v>43734</v>
      </c>
      <c r="B183" s="2">
        <v>1771</v>
      </c>
      <c r="C183" s="4">
        <f t="shared" si="8"/>
        <v>1.0268111808328579E-2</v>
      </c>
      <c r="D183" s="4">
        <f t="shared" si="10"/>
        <v>-9.6045197740113001E-3</v>
      </c>
      <c r="E183" t="str">
        <f t="shared" si="9"/>
        <v>+</v>
      </c>
      <c r="F183">
        <f t="shared" si="11"/>
        <v>97</v>
      </c>
    </row>
    <row r="184" spans="1:6">
      <c r="A184" s="1">
        <v>43735</v>
      </c>
      <c r="B184" s="2">
        <v>1763.9</v>
      </c>
      <c r="C184" s="4">
        <f t="shared" si="8"/>
        <v>-4.0090344438170012E-3</v>
      </c>
      <c r="D184" s="4">
        <f t="shared" si="10"/>
        <v>1.0268111808328579E-2</v>
      </c>
      <c r="E184" t="str">
        <f t="shared" si="9"/>
        <v>-</v>
      </c>
      <c r="F184">
        <f t="shared" si="11"/>
        <v>98</v>
      </c>
    </row>
    <row r="185" spans="1:6">
      <c r="A185" s="1">
        <v>43738</v>
      </c>
      <c r="B185" s="2">
        <v>1764</v>
      </c>
      <c r="C185" s="4">
        <f t="shared" si="8"/>
        <v>5.6692556267310533E-5</v>
      </c>
      <c r="D185" s="4">
        <f t="shared" si="10"/>
        <v>-4.0090344438170012E-3</v>
      </c>
      <c r="E185" t="str">
        <f t="shared" si="9"/>
        <v>+</v>
      </c>
      <c r="F185">
        <f t="shared" si="11"/>
        <v>99</v>
      </c>
    </row>
    <row r="186" spans="1:6">
      <c r="A186" s="1">
        <v>43739</v>
      </c>
      <c r="B186" s="2">
        <v>1763.55</v>
      </c>
      <c r="C186" s="4">
        <f t="shared" si="8"/>
        <v>-2.551020408163523E-4</v>
      </c>
      <c r="D186" s="4">
        <f t="shared" si="10"/>
        <v>5.6692556267310533E-5</v>
      </c>
      <c r="E186" t="str">
        <f t="shared" si="9"/>
        <v>-</v>
      </c>
      <c r="F186">
        <f t="shared" si="11"/>
        <v>100</v>
      </c>
    </row>
    <row r="187" spans="1:6">
      <c r="A187" s="1">
        <v>43741</v>
      </c>
      <c r="B187" s="2">
        <v>1748</v>
      </c>
      <c r="C187" s="4">
        <f t="shared" si="8"/>
        <v>-8.8174420912364004E-3</v>
      </c>
      <c r="D187" s="4">
        <f t="shared" si="10"/>
        <v>-2.551020408163523E-4</v>
      </c>
      <c r="E187" t="str">
        <f t="shared" si="9"/>
        <v>-</v>
      </c>
      <c r="F187">
        <f t="shared" si="11"/>
        <v>100</v>
      </c>
    </row>
    <row r="188" spans="1:6">
      <c r="A188" s="1">
        <v>43742</v>
      </c>
      <c r="B188" s="2">
        <v>1721.85</v>
      </c>
      <c r="C188" s="4">
        <f t="shared" si="8"/>
        <v>-1.4959954233409662E-2</v>
      </c>
      <c r="D188" s="4">
        <f t="shared" si="10"/>
        <v>-8.8174420912364004E-3</v>
      </c>
      <c r="E188" t="str">
        <f t="shared" si="9"/>
        <v>-</v>
      </c>
      <c r="F188">
        <f t="shared" si="11"/>
        <v>100</v>
      </c>
    </row>
    <row r="189" spans="1:6">
      <c r="A189" s="1">
        <v>43745</v>
      </c>
      <c r="B189" s="2">
        <v>1725.2</v>
      </c>
      <c r="C189" s="4">
        <f t="shared" si="8"/>
        <v>1.94558178703147E-3</v>
      </c>
      <c r="D189" s="4">
        <f t="shared" si="10"/>
        <v>-1.4959954233409662E-2</v>
      </c>
      <c r="E189" t="str">
        <f t="shared" si="9"/>
        <v>+</v>
      </c>
      <c r="F189">
        <f t="shared" si="11"/>
        <v>101</v>
      </c>
    </row>
    <row r="190" spans="1:6">
      <c r="A190" s="1">
        <v>43747</v>
      </c>
      <c r="B190" s="2">
        <v>1767.2</v>
      </c>
      <c r="C190" s="4">
        <f t="shared" si="8"/>
        <v>2.4345003477857639E-2</v>
      </c>
      <c r="D190" s="4">
        <f t="shared" si="10"/>
        <v>1.94558178703147E-3</v>
      </c>
      <c r="E190" t="str">
        <f t="shared" si="9"/>
        <v>+</v>
      </c>
      <c r="F190">
        <f t="shared" si="11"/>
        <v>101</v>
      </c>
    </row>
    <row r="191" spans="1:6">
      <c r="A191" s="1">
        <v>43748</v>
      </c>
      <c r="B191" s="2">
        <v>1776</v>
      </c>
      <c r="C191" s="4">
        <f t="shared" si="8"/>
        <v>4.9796287913082583E-3</v>
      </c>
      <c r="D191" s="4">
        <f t="shared" si="10"/>
        <v>2.4345003477857639E-2</v>
      </c>
      <c r="E191" t="str">
        <f t="shared" si="9"/>
        <v>+</v>
      </c>
      <c r="F191">
        <f t="shared" si="11"/>
        <v>101</v>
      </c>
    </row>
    <row r="192" spans="1:6">
      <c r="A192" s="1">
        <v>43749</v>
      </c>
      <c r="B192" s="2">
        <v>1787.6</v>
      </c>
      <c r="C192" s="4">
        <f t="shared" si="8"/>
        <v>6.5315315315314804E-3</v>
      </c>
      <c r="D192" s="4">
        <f t="shared" si="10"/>
        <v>4.9796287913082583E-3</v>
      </c>
      <c r="E192" t="str">
        <f t="shared" si="9"/>
        <v>+</v>
      </c>
      <c r="F192">
        <f t="shared" si="11"/>
        <v>101</v>
      </c>
    </row>
    <row r="193" spans="1:6">
      <c r="A193" s="1">
        <v>43752</v>
      </c>
      <c r="B193" s="2">
        <v>1796.1</v>
      </c>
      <c r="C193" s="4">
        <f t="shared" si="8"/>
        <v>4.7549787424479755E-3</v>
      </c>
      <c r="D193" s="4">
        <f t="shared" si="10"/>
        <v>6.5315315315314804E-3</v>
      </c>
      <c r="E193" t="str">
        <f t="shared" si="9"/>
        <v>+</v>
      </c>
      <c r="F193">
        <f t="shared" si="11"/>
        <v>101</v>
      </c>
    </row>
    <row r="194" spans="1:6">
      <c r="A194" s="1">
        <v>43753</v>
      </c>
      <c r="B194" s="2">
        <v>1804.1</v>
      </c>
      <c r="C194" s="4">
        <f t="shared" si="8"/>
        <v>4.4540949835755253E-3</v>
      </c>
      <c r="D194" s="4">
        <f t="shared" si="10"/>
        <v>4.7549787424479755E-3</v>
      </c>
      <c r="E194" t="str">
        <f t="shared" si="9"/>
        <v>+</v>
      </c>
      <c r="F194">
        <f t="shared" si="11"/>
        <v>101</v>
      </c>
    </row>
    <row r="195" spans="1:6">
      <c r="A195" s="1">
        <v>43754</v>
      </c>
      <c r="B195" s="2">
        <v>1767.5</v>
      </c>
      <c r="C195" s="4">
        <f t="shared" si="8"/>
        <v>-2.0287123773626691E-2</v>
      </c>
      <c r="D195" s="4">
        <f t="shared" si="10"/>
        <v>4.4540949835755253E-3</v>
      </c>
      <c r="E195" t="str">
        <f t="shared" si="9"/>
        <v>-</v>
      </c>
      <c r="F195">
        <f t="shared" si="11"/>
        <v>102</v>
      </c>
    </row>
    <row r="196" spans="1:6">
      <c r="A196" s="1">
        <v>43755</v>
      </c>
      <c r="B196" s="2">
        <v>1811</v>
      </c>
      <c r="C196" s="4">
        <f t="shared" ref="C196:C246" si="12">(B196-B195)/B195</f>
        <v>2.461103253182461E-2</v>
      </c>
      <c r="D196" s="4">
        <f t="shared" si="10"/>
        <v>-2.0287123773626691E-2</v>
      </c>
      <c r="E196" t="str">
        <f t="shared" ref="E196:E246" si="13">IF(C196&gt;0,"+","-")</f>
        <v>+</v>
      </c>
      <c r="F196">
        <f t="shared" si="11"/>
        <v>103</v>
      </c>
    </row>
    <row r="197" spans="1:6">
      <c r="A197" s="1">
        <v>43756</v>
      </c>
      <c r="B197" s="2">
        <v>1816.8</v>
      </c>
      <c r="C197" s="4">
        <f t="shared" si="12"/>
        <v>3.2026504693539229E-3</v>
      </c>
      <c r="D197" s="4">
        <f t="shared" ref="D197:D246" si="14">C196</f>
        <v>2.461103253182461E-2</v>
      </c>
      <c r="E197" t="str">
        <f t="shared" si="13"/>
        <v>+</v>
      </c>
      <c r="F197">
        <f t="shared" ref="F197:F246" si="15">IF(E197=E196,F196,F196+1)</f>
        <v>103</v>
      </c>
    </row>
    <row r="198" spans="1:6">
      <c r="A198" s="1">
        <v>43760</v>
      </c>
      <c r="B198" s="2">
        <v>1780</v>
      </c>
      <c r="C198" s="4">
        <f t="shared" si="12"/>
        <v>-2.0255394099515607E-2</v>
      </c>
      <c r="D198" s="4">
        <f t="shared" si="14"/>
        <v>3.2026504693539229E-3</v>
      </c>
      <c r="E198" t="str">
        <f t="shared" si="13"/>
        <v>-</v>
      </c>
      <c r="F198">
        <f t="shared" si="15"/>
        <v>104</v>
      </c>
    </row>
    <row r="199" spans="1:6">
      <c r="A199" s="1">
        <v>43761</v>
      </c>
      <c r="B199" s="2">
        <v>1771.2</v>
      </c>
      <c r="C199" s="4">
        <f t="shared" si="12"/>
        <v>-4.9438202247190756E-3</v>
      </c>
      <c r="D199" s="4">
        <f t="shared" si="14"/>
        <v>-2.0255394099515607E-2</v>
      </c>
      <c r="E199" t="str">
        <f t="shared" si="13"/>
        <v>-</v>
      </c>
      <c r="F199">
        <f t="shared" si="15"/>
        <v>104</v>
      </c>
    </row>
    <row r="200" spans="1:6">
      <c r="A200" s="1">
        <v>43762</v>
      </c>
      <c r="B200" s="2">
        <v>1794.1</v>
      </c>
      <c r="C200" s="4">
        <f t="shared" si="12"/>
        <v>1.2929087624209499E-2</v>
      </c>
      <c r="D200" s="4">
        <f t="shared" si="14"/>
        <v>-4.9438202247190756E-3</v>
      </c>
      <c r="E200" t="str">
        <f t="shared" si="13"/>
        <v>+</v>
      </c>
      <c r="F200">
        <f t="shared" si="15"/>
        <v>105</v>
      </c>
    </row>
    <row r="201" spans="1:6">
      <c r="A201" s="1">
        <v>43763</v>
      </c>
      <c r="B201" s="2">
        <v>1795.5</v>
      </c>
      <c r="C201" s="4">
        <f t="shared" si="12"/>
        <v>7.803355442840929E-4</v>
      </c>
      <c r="D201" s="4">
        <f t="shared" si="14"/>
        <v>1.2929087624209499E-2</v>
      </c>
      <c r="E201" t="str">
        <f t="shared" si="13"/>
        <v>+</v>
      </c>
      <c r="F201">
        <f t="shared" si="15"/>
        <v>105</v>
      </c>
    </row>
    <row r="202" spans="1:6">
      <c r="A202" s="1">
        <v>43765</v>
      </c>
      <c r="B202" s="2">
        <v>1791.45</v>
      </c>
      <c r="C202" s="4">
        <f t="shared" si="12"/>
        <v>-2.2556390977443355E-3</v>
      </c>
      <c r="D202" s="4">
        <f t="shared" si="14"/>
        <v>7.803355442840929E-4</v>
      </c>
      <c r="E202" t="str">
        <f t="shared" si="13"/>
        <v>-</v>
      </c>
      <c r="F202">
        <f t="shared" si="15"/>
        <v>106</v>
      </c>
    </row>
    <row r="203" spans="1:6">
      <c r="A203" s="1">
        <v>43767</v>
      </c>
      <c r="B203" s="2">
        <v>1817.05</v>
      </c>
      <c r="C203" s="4">
        <f t="shared" si="12"/>
        <v>1.4290100198163447E-2</v>
      </c>
      <c r="D203" s="4">
        <f t="shared" si="14"/>
        <v>-2.2556390977443355E-3</v>
      </c>
      <c r="E203" t="str">
        <f t="shared" si="13"/>
        <v>+</v>
      </c>
      <c r="F203">
        <f t="shared" si="15"/>
        <v>107</v>
      </c>
    </row>
    <row r="204" spans="1:6">
      <c r="A204" s="1">
        <v>43768</v>
      </c>
      <c r="B204" s="2">
        <v>1825</v>
      </c>
      <c r="C204" s="4">
        <f t="shared" si="12"/>
        <v>4.3752235766765062E-3</v>
      </c>
      <c r="D204" s="4">
        <f t="shared" si="14"/>
        <v>1.4290100198163447E-2</v>
      </c>
      <c r="E204" t="str">
        <f t="shared" si="13"/>
        <v>+</v>
      </c>
      <c r="F204">
        <f t="shared" si="15"/>
        <v>107</v>
      </c>
    </row>
    <row r="205" spans="1:6">
      <c r="A205" s="1">
        <v>43769</v>
      </c>
      <c r="B205" s="2">
        <v>1809</v>
      </c>
      <c r="C205" s="4">
        <f t="shared" si="12"/>
        <v>-8.7671232876712323E-3</v>
      </c>
      <c r="D205" s="4">
        <f t="shared" si="14"/>
        <v>4.3752235766765062E-3</v>
      </c>
      <c r="E205" t="str">
        <f t="shared" si="13"/>
        <v>-</v>
      </c>
      <c r="F205">
        <f t="shared" si="15"/>
        <v>108</v>
      </c>
    </row>
    <row r="206" spans="1:6">
      <c r="A206" s="1">
        <v>43770</v>
      </c>
      <c r="B206" s="2">
        <v>1770</v>
      </c>
      <c r="C206" s="4">
        <f t="shared" si="12"/>
        <v>-2.1558872305140961E-2</v>
      </c>
      <c r="D206" s="4">
        <f t="shared" si="14"/>
        <v>-8.7671232876712323E-3</v>
      </c>
      <c r="E206" t="str">
        <f t="shared" si="13"/>
        <v>-</v>
      </c>
      <c r="F206">
        <f t="shared" si="15"/>
        <v>108</v>
      </c>
    </row>
    <row r="207" spans="1:6">
      <c r="A207" s="1">
        <v>43773</v>
      </c>
      <c r="B207" s="2">
        <v>1785</v>
      </c>
      <c r="C207" s="4">
        <f t="shared" si="12"/>
        <v>8.4745762711864406E-3</v>
      </c>
      <c r="D207" s="4">
        <f t="shared" si="14"/>
        <v>-2.1558872305140961E-2</v>
      </c>
      <c r="E207" t="str">
        <f t="shared" si="13"/>
        <v>+</v>
      </c>
      <c r="F207">
        <f t="shared" si="15"/>
        <v>109</v>
      </c>
    </row>
    <row r="208" spans="1:6">
      <c r="A208" s="1">
        <v>43774</v>
      </c>
      <c r="B208" s="2">
        <v>1794.95</v>
      </c>
      <c r="C208" s="4">
        <f t="shared" si="12"/>
        <v>5.5742296918767763E-3</v>
      </c>
      <c r="D208" s="4">
        <f t="shared" si="14"/>
        <v>8.4745762711864406E-3</v>
      </c>
      <c r="E208" t="str">
        <f t="shared" si="13"/>
        <v>+</v>
      </c>
      <c r="F208">
        <f t="shared" si="15"/>
        <v>109</v>
      </c>
    </row>
    <row r="209" spans="1:6">
      <c r="A209" s="1">
        <v>43775</v>
      </c>
      <c r="B209" s="2">
        <v>1798.1</v>
      </c>
      <c r="C209" s="4">
        <f t="shared" si="12"/>
        <v>1.7549235354744498E-3</v>
      </c>
      <c r="D209" s="4">
        <f t="shared" si="14"/>
        <v>5.5742296918767763E-3</v>
      </c>
      <c r="E209" t="str">
        <f t="shared" si="13"/>
        <v>+</v>
      </c>
      <c r="F209">
        <f t="shared" si="15"/>
        <v>109</v>
      </c>
    </row>
    <row r="210" spans="1:6">
      <c r="A210" s="1">
        <v>43776</v>
      </c>
      <c r="B210" s="2">
        <v>1826.8</v>
      </c>
      <c r="C210" s="4">
        <f t="shared" si="12"/>
        <v>1.5961292475390715E-2</v>
      </c>
      <c r="D210" s="4">
        <f t="shared" si="14"/>
        <v>1.7549235354744498E-3</v>
      </c>
      <c r="E210" t="str">
        <f t="shared" si="13"/>
        <v>+</v>
      </c>
      <c r="F210">
        <f t="shared" si="15"/>
        <v>109</v>
      </c>
    </row>
    <row r="211" spans="1:6">
      <c r="A211" s="1">
        <v>43777</v>
      </c>
      <c r="B211" s="2">
        <v>1790.8</v>
      </c>
      <c r="C211" s="4">
        <f t="shared" si="12"/>
        <v>-1.9706590759798557E-2</v>
      </c>
      <c r="D211" s="4">
        <f t="shared" si="14"/>
        <v>1.5961292475390715E-2</v>
      </c>
      <c r="E211" t="str">
        <f t="shared" si="13"/>
        <v>-</v>
      </c>
      <c r="F211">
        <f t="shared" si="15"/>
        <v>110</v>
      </c>
    </row>
    <row r="212" spans="1:6">
      <c r="A212" s="1">
        <v>43780</v>
      </c>
      <c r="B212" s="2">
        <v>1773.75</v>
      </c>
      <c r="C212" s="4">
        <f t="shared" si="12"/>
        <v>-9.5208845208844955E-3</v>
      </c>
      <c r="D212" s="4">
        <f t="shared" si="14"/>
        <v>-1.9706590759798557E-2</v>
      </c>
      <c r="E212" t="str">
        <f t="shared" si="13"/>
        <v>-</v>
      </c>
      <c r="F212">
        <f t="shared" si="15"/>
        <v>110</v>
      </c>
    </row>
    <row r="213" spans="1:6">
      <c r="A213" s="1">
        <v>43782</v>
      </c>
      <c r="B213" s="2">
        <v>1769</v>
      </c>
      <c r="C213" s="4">
        <f t="shared" si="12"/>
        <v>-2.677942212825934E-3</v>
      </c>
      <c r="D213" s="4">
        <f t="shared" si="14"/>
        <v>-9.5208845208844955E-3</v>
      </c>
      <c r="E213" t="str">
        <f t="shared" si="13"/>
        <v>-</v>
      </c>
      <c r="F213">
        <f t="shared" si="15"/>
        <v>110</v>
      </c>
    </row>
    <row r="214" spans="1:6">
      <c r="A214" s="1">
        <v>43783</v>
      </c>
      <c r="B214" s="2">
        <v>1770.2</v>
      </c>
      <c r="C214" s="4">
        <f t="shared" si="12"/>
        <v>6.7834934991523206E-4</v>
      </c>
      <c r="D214" s="4">
        <f t="shared" si="14"/>
        <v>-2.677942212825934E-3</v>
      </c>
      <c r="E214" t="str">
        <f t="shared" si="13"/>
        <v>+</v>
      </c>
      <c r="F214">
        <f t="shared" si="15"/>
        <v>111</v>
      </c>
    </row>
    <row r="215" spans="1:6">
      <c r="A215" s="1">
        <v>43784</v>
      </c>
      <c r="B215" s="2">
        <v>1760</v>
      </c>
      <c r="C215" s="4">
        <f t="shared" si="12"/>
        <v>-5.7620607840922185E-3</v>
      </c>
      <c r="D215" s="4">
        <f t="shared" si="14"/>
        <v>6.7834934991523206E-4</v>
      </c>
      <c r="E215" t="str">
        <f t="shared" si="13"/>
        <v>-</v>
      </c>
      <c r="F215">
        <f t="shared" si="15"/>
        <v>112</v>
      </c>
    </row>
    <row r="216" spans="1:6">
      <c r="A216" s="1">
        <v>43787</v>
      </c>
      <c r="B216" s="2">
        <v>1742</v>
      </c>
      <c r="C216" s="4">
        <f t="shared" si="12"/>
        <v>-1.0227272727272727E-2</v>
      </c>
      <c r="D216" s="4">
        <f t="shared" si="14"/>
        <v>-5.7620607840922185E-3</v>
      </c>
      <c r="E216" t="str">
        <f t="shared" si="13"/>
        <v>-</v>
      </c>
      <c r="F216">
        <f t="shared" si="15"/>
        <v>112</v>
      </c>
    </row>
    <row r="217" spans="1:6">
      <c r="A217" s="1">
        <v>43788</v>
      </c>
      <c r="B217" s="2">
        <v>1723</v>
      </c>
      <c r="C217" s="4">
        <f t="shared" si="12"/>
        <v>-1.0907003444316877E-2</v>
      </c>
      <c r="D217" s="4">
        <f t="shared" si="14"/>
        <v>-1.0227272727272727E-2</v>
      </c>
      <c r="E217" t="str">
        <f t="shared" si="13"/>
        <v>-</v>
      </c>
      <c r="F217">
        <f t="shared" si="15"/>
        <v>112</v>
      </c>
    </row>
    <row r="218" spans="1:6">
      <c r="A218" s="1">
        <v>43789</v>
      </c>
      <c r="B218" s="2">
        <v>1723</v>
      </c>
      <c r="C218" s="4">
        <f t="shared" si="12"/>
        <v>0</v>
      </c>
      <c r="D218" s="4">
        <f t="shared" si="14"/>
        <v>-1.0907003444316877E-2</v>
      </c>
      <c r="E218" t="str">
        <f t="shared" si="13"/>
        <v>-</v>
      </c>
      <c r="F218">
        <f t="shared" si="15"/>
        <v>112</v>
      </c>
    </row>
    <row r="219" spans="1:6">
      <c r="A219" s="1">
        <v>43790</v>
      </c>
      <c r="B219" s="2">
        <v>1719</v>
      </c>
      <c r="C219" s="4">
        <f t="shared" si="12"/>
        <v>-2.3215322112594312E-3</v>
      </c>
      <c r="D219" s="4">
        <f t="shared" si="14"/>
        <v>0</v>
      </c>
      <c r="E219" t="str">
        <f t="shared" si="13"/>
        <v>-</v>
      </c>
      <c r="F219">
        <f t="shared" si="15"/>
        <v>112</v>
      </c>
    </row>
    <row r="220" spans="1:6">
      <c r="A220" s="1">
        <v>43791</v>
      </c>
      <c r="B220" s="2">
        <v>1682.8</v>
      </c>
      <c r="C220" s="4">
        <f t="shared" si="12"/>
        <v>-2.1058755090168729E-2</v>
      </c>
      <c r="D220" s="4">
        <f t="shared" si="14"/>
        <v>-2.3215322112594312E-3</v>
      </c>
      <c r="E220" t="str">
        <f t="shared" si="13"/>
        <v>-</v>
      </c>
      <c r="F220">
        <f t="shared" si="15"/>
        <v>112</v>
      </c>
    </row>
    <row r="221" spans="1:6">
      <c r="A221" s="1">
        <v>43794</v>
      </c>
      <c r="B221" s="2">
        <v>1716.95</v>
      </c>
      <c r="C221" s="4">
        <f t="shared" si="12"/>
        <v>2.0293558355122469E-2</v>
      </c>
      <c r="D221" s="4">
        <f t="shared" si="14"/>
        <v>-2.1058755090168729E-2</v>
      </c>
      <c r="E221" t="str">
        <f t="shared" si="13"/>
        <v>+</v>
      </c>
      <c r="F221">
        <f t="shared" si="15"/>
        <v>113</v>
      </c>
    </row>
    <row r="222" spans="1:6">
      <c r="A222" s="1">
        <v>43795</v>
      </c>
      <c r="B222" s="2">
        <v>1719.1</v>
      </c>
      <c r="C222" s="4">
        <f t="shared" si="12"/>
        <v>1.2522205072948329E-3</v>
      </c>
      <c r="D222" s="4">
        <f t="shared" si="14"/>
        <v>2.0293558355122469E-2</v>
      </c>
      <c r="E222" t="str">
        <f t="shared" si="13"/>
        <v>+</v>
      </c>
      <c r="F222">
        <f t="shared" si="15"/>
        <v>113</v>
      </c>
    </row>
    <row r="223" spans="1:6">
      <c r="A223" s="1">
        <v>43796</v>
      </c>
      <c r="B223" s="2">
        <v>1719.8</v>
      </c>
      <c r="C223" s="4">
        <f t="shared" si="12"/>
        <v>4.0718980862081643E-4</v>
      </c>
      <c r="D223" s="4">
        <f t="shared" si="14"/>
        <v>1.2522205072948329E-3</v>
      </c>
      <c r="E223" t="str">
        <f t="shared" si="13"/>
        <v>+</v>
      </c>
      <c r="F223">
        <f t="shared" si="15"/>
        <v>113</v>
      </c>
    </row>
    <row r="224" spans="1:6">
      <c r="A224" s="1">
        <v>43797</v>
      </c>
      <c r="B224" s="2">
        <v>1717</v>
      </c>
      <c r="C224" s="4">
        <f t="shared" si="12"/>
        <v>-1.6280962902662835E-3</v>
      </c>
      <c r="D224" s="4">
        <f t="shared" si="14"/>
        <v>4.0718980862081643E-4</v>
      </c>
      <c r="E224" t="str">
        <f t="shared" si="13"/>
        <v>-</v>
      </c>
      <c r="F224">
        <f t="shared" si="15"/>
        <v>114</v>
      </c>
    </row>
    <row r="225" spans="1:6">
      <c r="A225" s="1">
        <v>43798</v>
      </c>
      <c r="B225" s="2">
        <v>1706</v>
      </c>
      <c r="C225" s="4">
        <f t="shared" si="12"/>
        <v>-6.4065230052417002E-3</v>
      </c>
      <c r="D225" s="4">
        <f t="shared" si="14"/>
        <v>-1.6280962902662835E-3</v>
      </c>
      <c r="E225" t="str">
        <f t="shared" si="13"/>
        <v>-</v>
      </c>
      <c r="F225">
        <f t="shared" si="15"/>
        <v>114</v>
      </c>
    </row>
    <row r="226" spans="1:6">
      <c r="A226" s="1">
        <v>43801</v>
      </c>
      <c r="B226" s="2">
        <v>1741</v>
      </c>
      <c r="C226" s="4">
        <f t="shared" si="12"/>
        <v>2.0515826494724502E-2</v>
      </c>
      <c r="D226" s="4">
        <f t="shared" si="14"/>
        <v>-6.4065230052417002E-3</v>
      </c>
      <c r="E226" t="str">
        <f t="shared" si="13"/>
        <v>+</v>
      </c>
      <c r="F226">
        <f t="shared" si="15"/>
        <v>115</v>
      </c>
    </row>
    <row r="227" spans="1:6">
      <c r="A227" s="1">
        <v>43802</v>
      </c>
      <c r="B227" s="2">
        <v>1728</v>
      </c>
      <c r="C227" s="4">
        <f t="shared" si="12"/>
        <v>-7.4669730040206779E-3</v>
      </c>
      <c r="D227" s="4">
        <f t="shared" si="14"/>
        <v>2.0515826494724502E-2</v>
      </c>
      <c r="E227" t="str">
        <f t="shared" si="13"/>
        <v>-</v>
      </c>
      <c r="F227">
        <f t="shared" si="15"/>
        <v>116</v>
      </c>
    </row>
    <row r="228" spans="1:6">
      <c r="A228" s="1">
        <v>43803</v>
      </c>
      <c r="B228" s="2">
        <v>1721.95</v>
      </c>
      <c r="C228" s="4">
        <f t="shared" si="12"/>
        <v>-3.5011574074073812E-3</v>
      </c>
      <c r="D228" s="4">
        <f t="shared" si="14"/>
        <v>-7.4669730040206779E-3</v>
      </c>
      <c r="E228" t="str">
        <f t="shared" si="13"/>
        <v>-</v>
      </c>
      <c r="F228">
        <f t="shared" si="15"/>
        <v>116</v>
      </c>
    </row>
    <row r="229" spans="1:6">
      <c r="A229" s="1">
        <v>43804</v>
      </c>
      <c r="B229" s="2">
        <v>1716</v>
      </c>
      <c r="C229" s="4">
        <f t="shared" si="12"/>
        <v>-3.4553848834170827E-3</v>
      </c>
      <c r="D229" s="4">
        <f t="shared" si="14"/>
        <v>-3.5011574074073812E-3</v>
      </c>
      <c r="E229" t="str">
        <f t="shared" si="13"/>
        <v>-</v>
      </c>
      <c r="F229">
        <f t="shared" si="15"/>
        <v>116</v>
      </c>
    </row>
    <row r="230" spans="1:6">
      <c r="A230" s="1">
        <v>43805</v>
      </c>
      <c r="B230" s="2">
        <v>1719.3</v>
      </c>
      <c r="C230" s="4">
        <f t="shared" si="12"/>
        <v>1.9230769230768965E-3</v>
      </c>
      <c r="D230" s="4">
        <f t="shared" si="14"/>
        <v>-3.4553848834170827E-3</v>
      </c>
      <c r="E230" t="str">
        <f t="shared" si="13"/>
        <v>+</v>
      </c>
      <c r="F230">
        <f t="shared" si="15"/>
        <v>117</v>
      </c>
    </row>
    <row r="231" spans="1:6">
      <c r="A231" s="1">
        <v>43808</v>
      </c>
      <c r="B231" s="2">
        <v>1725.9</v>
      </c>
      <c r="C231" s="4">
        <f t="shared" si="12"/>
        <v>3.8387715930902908E-3</v>
      </c>
      <c r="D231" s="4">
        <f t="shared" si="14"/>
        <v>1.9230769230768965E-3</v>
      </c>
      <c r="E231" t="str">
        <f t="shared" si="13"/>
        <v>+</v>
      </c>
      <c r="F231">
        <f t="shared" si="15"/>
        <v>117</v>
      </c>
    </row>
    <row r="232" spans="1:6">
      <c r="A232" s="1">
        <v>43809</v>
      </c>
      <c r="B232" s="2">
        <v>1715</v>
      </c>
      <c r="C232" s="4">
        <f t="shared" si="12"/>
        <v>-6.3155455124862918E-3</v>
      </c>
      <c r="D232" s="4">
        <f t="shared" si="14"/>
        <v>3.8387715930902908E-3</v>
      </c>
      <c r="E232" t="str">
        <f t="shared" si="13"/>
        <v>-</v>
      </c>
      <c r="F232">
        <f t="shared" si="15"/>
        <v>118</v>
      </c>
    </row>
    <row r="233" spans="1:6">
      <c r="A233" s="1">
        <v>43810</v>
      </c>
      <c r="B233" s="2">
        <v>1735</v>
      </c>
      <c r="C233" s="4">
        <f t="shared" si="12"/>
        <v>1.1661807580174927E-2</v>
      </c>
      <c r="D233" s="4">
        <f t="shared" si="14"/>
        <v>-6.3155455124862918E-3</v>
      </c>
      <c r="E233" t="str">
        <f t="shared" si="13"/>
        <v>+</v>
      </c>
      <c r="F233">
        <f t="shared" si="15"/>
        <v>119</v>
      </c>
    </row>
    <row r="234" spans="1:6">
      <c r="A234" s="1">
        <v>43811</v>
      </c>
      <c r="B234" s="2">
        <v>1747</v>
      </c>
      <c r="C234" s="4">
        <f t="shared" si="12"/>
        <v>6.9164265129682996E-3</v>
      </c>
      <c r="D234" s="4">
        <f t="shared" si="14"/>
        <v>1.1661807580174927E-2</v>
      </c>
      <c r="E234" t="str">
        <f t="shared" si="13"/>
        <v>+</v>
      </c>
      <c r="F234">
        <f t="shared" si="15"/>
        <v>119</v>
      </c>
    </row>
    <row r="235" spans="1:6">
      <c r="A235" s="1">
        <v>43812</v>
      </c>
      <c r="B235" s="2">
        <v>1743.95</v>
      </c>
      <c r="C235" s="4">
        <f t="shared" si="12"/>
        <v>-1.7458500286204662E-3</v>
      </c>
      <c r="D235" s="4">
        <f t="shared" si="14"/>
        <v>6.9164265129682996E-3</v>
      </c>
      <c r="E235" t="str">
        <f t="shared" si="13"/>
        <v>-</v>
      </c>
      <c r="F235">
        <f t="shared" si="15"/>
        <v>120</v>
      </c>
    </row>
    <row r="236" spans="1:6">
      <c r="A236" s="1">
        <v>43815</v>
      </c>
      <c r="B236" s="2">
        <v>1732.6</v>
      </c>
      <c r="C236" s="4">
        <f t="shared" si="12"/>
        <v>-6.5082141116431869E-3</v>
      </c>
      <c r="D236" s="4">
        <f t="shared" si="14"/>
        <v>-1.7458500286204662E-3</v>
      </c>
      <c r="E236" t="str">
        <f t="shared" si="13"/>
        <v>-</v>
      </c>
      <c r="F236">
        <f t="shared" si="15"/>
        <v>120</v>
      </c>
    </row>
    <row r="237" spans="1:6">
      <c r="A237" s="1">
        <v>43816</v>
      </c>
      <c r="B237" s="2">
        <v>1744.5</v>
      </c>
      <c r="C237" s="4">
        <f t="shared" si="12"/>
        <v>6.8682904305668313E-3</v>
      </c>
      <c r="D237" s="4">
        <f t="shared" si="14"/>
        <v>-6.5082141116431869E-3</v>
      </c>
      <c r="E237" t="str">
        <f t="shared" si="13"/>
        <v>+</v>
      </c>
      <c r="F237">
        <f t="shared" si="15"/>
        <v>121</v>
      </c>
    </row>
    <row r="238" spans="1:6">
      <c r="A238" s="1">
        <v>43817</v>
      </c>
      <c r="B238" s="2">
        <v>1779.9</v>
      </c>
      <c r="C238" s="4">
        <f t="shared" si="12"/>
        <v>2.0292347377472108E-2</v>
      </c>
      <c r="D238" s="4">
        <f t="shared" si="14"/>
        <v>6.8682904305668313E-3</v>
      </c>
      <c r="E238" t="str">
        <f t="shared" si="13"/>
        <v>+</v>
      </c>
      <c r="F238">
        <f t="shared" si="15"/>
        <v>121</v>
      </c>
    </row>
    <row r="239" spans="1:6">
      <c r="A239" s="1">
        <v>43818</v>
      </c>
      <c r="B239" s="2">
        <v>1800</v>
      </c>
      <c r="C239" s="4">
        <f t="shared" si="12"/>
        <v>1.1292769256699763E-2</v>
      </c>
      <c r="D239" s="4">
        <f t="shared" si="14"/>
        <v>2.0292347377472108E-2</v>
      </c>
      <c r="E239" t="str">
        <f t="shared" si="13"/>
        <v>+</v>
      </c>
      <c r="F239">
        <f t="shared" si="15"/>
        <v>121</v>
      </c>
    </row>
    <row r="240" spans="1:6">
      <c r="A240" s="1">
        <v>43819</v>
      </c>
      <c r="B240" s="2">
        <v>1806</v>
      </c>
      <c r="C240" s="4">
        <f t="shared" si="12"/>
        <v>3.3333333333333335E-3</v>
      </c>
      <c r="D240" s="4">
        <f t="shared" si="14"/>
        <v>1.1292769256699763E-2</v>
      </c>
      <c r="E240" t="str">
        <f t="shared" si="13"/>
        <v>+</v>
      </c>
      <c r="F240">
        <f t="shared" si="15"/>
        <v>121</v>
      </c>
    </row>
    <row r="241" spans="1:6">
      <c r="A241" s="1">
        <v>43822</v>
      </c>
      <c r="B241" s="2">
        <v>1814</v>
      </c>
      <c r="C241" s="4">
        <f t="shared" si="12"/>
        <v>4.4296788482834993E-3</v>
      </c>
      <c r="D241" s="4">
        <f t="shared" si="14"/>
        <v>3.3333333333333335E-3</v>
      </c>
      <c r="E241" t="str">
        <f t="shared" si="13"/>
        <v>+</v>
      </c>
      <c r="F241">
        <f t="shared" si="15"/>
        <v>121</v>
      </c>
    </row>
    <row r="242" spans="1:6">
      <c r="A242" s="1">
        <v>43823</v>
      </c>
      <c r="B242" s="2">
        <v>1800.85</v>
      </c>
      <c r="C242" s="4">
        <f t="shared" si="12"/>
        <v>-7.2491730981257396E-3</v>
      </c>
      <c r="D242" s="4">
        <f t="shared" si="14"/>
        <v>4.4296788482834993E-3</v>
      </c>
      <c r="E242" t="str">
        <f t="shared" si="13"/>
        <v>-</v>
      </c>
      <c r="F242">
        <f t="shared" si="15"/>
        <v>122</v>
      </c>
    </row>
    <row r="243" spans="1:6">
      <c r="A243" s="1">
        <v>43825</v>
      </c>
      <c r="B243" s="2">
        <v>1811</v>
      </c>
      <c r="C243" s="4">
        <f t="shared" si="12"/>
        <v>5.6362273370908688E-3</v>
      </c>
      <c r="D243" s="4">
        <f t="shared" si="14"/>
        <v>-7.2491730981257396E-3</v>
      </c>
      <c r="E243" t="str">
        <f t="shared" si="13"/>
        <v>+</v>
      </c>
      <c r="F243">
        <f t="shared" si="15"/>
        <v>123</v>
      </c>
    </row>
    <row r="244" spans="1:6">
      <c r="A244" s="1">
        <v>43826</v>
      </c>
      <c r="B244" s="2">
        <v>1815</v>
      </c>
      <c r="C244" s="4">
        <f t="shared" si="12"/>
        <v>2.2087244616234127E-3</v>
      </c>
      <c r="D244" s="4">
        <f t="shared" si="14"/>
        <v>5.6362273370908688E-3</v>
      </c>
      <c r="E244" t="str">
        <f t="shared" si="13"/>
        <v>+</v>
      </c>
      <c r="F244">
        <f t="shared" si="15"/>
        <v>123</v>
      </c>
    </row>
    <row r="245" spans="1:6">
      <c r="A245" s="1">
        <v>43829</v>
      </c>
      <c r="B245" s="2">
        <v>1802</v>
      </c>
      <c r="C245" s="4">
        <f t="shared" si="12"/>
        <v>-7.1625344352617077E-3</v>
      </c>
      <c r="D245" s="4">
        <f t="shared" si="14"/>
        <v>2.2087244616234127E-3</v>
      </c>
      <c r="E245" t="str">
        <f t="shared" si="13"/>
        <v>-</v>
      </c>
      <c r="F245">
        <f t="shared" si="15"/>
        <v>124</v>
      </c>
    </row>
    <row r="246" spans="1:6">
      <c r="A246" s="1">
        <v>43830</v>
      </c>
      <c r="B246" s="2">
        <v>1790.2</v>
      </c>
      <c r="C246" s="4">
        <f t="shared" si="12"/>
        <v>-6.5482796892341591E-3</v>
      </c>
      <c r="D246" s="4">
        <f t="shared" si="14"/>
        <v>-7.1625344352617077E-3</v>
      </c>
      <c r="E246" t="str">
        <f t="shared" si="13"/>
        <v>-</v>
      </c>
      <c r="F246">
        <f t="shared" si="15"/>
        <v>124</v>
      </c>
    </row>
    <row r="247" spans="1:6">
      <c r="C247" t="s">
        <v>17</v>
      </c>
      <c r="D247">
        <f>CORREL(D4:D246,C4:C246)</f>
        <v>0.11025111517326443</v>
      </c>
      <c r="E247">
        <f>1.96/SQRT(244)</f>
        <v>0.12547614233423807</v>
      </c>
    </row>
    <row r="248" spans="1:6">
      <c r="E248" t="s">
        <v>50</v>
      </c>
    </row>
    <row r="249" spans="1:6">
      <c r="E249" t="s">
        <v>19</v>
      </c>
    </row>
  </sheetData>
  <sortState xmlns:xlrd2="http://schemas.microsoft.com/office/spreadsheetml/2017/richdata2" ref="A2:B246">
    <sortCondition ref="A2:A246"/>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ACA58-2647-4799-B976-F43AE53BDB3F}">
  <dimension ref="A1:M249"/>
  <sheetViews>
    <sheetView topLeftCell="A241" workbookViewId="0">
      <selection activeCell="I3" sqref="I3"/>
    </sheetView>
  </sheetViews>
  <sheetFormatPr defaultRowHeight="14.5"/>
  <cols>
    <col min="1" max="1" width="12.1796875" customWidth="1"/>
    <col min="3" max="3" width="11.90625" customWidth="1"/>
    <col min="4" max="4" width="13.08984375" customWidth="1"/>
    <col min="5" max="5" width="12.54296875" customWidth="1"/>
    <col min="6" max="6" width="12.90625" customWidth="1"/>
    <col min="8" max="8" width="20.1796875" customWidth="1"/>
    <col min="9" max="9" width="10" customWidth="1"/>
  </cols>
  <sheetData>
    <row r="1" spans="1:13">
      <c r="A1" s="24" t="s">
        <v>24</v>
      </c>
      <c r="B1" s="25" t="s">
        <v>25</v>
      </c>
      <c r="C1" t="s">
        <v>2</v>
      </c>
      <c r="D1" t="s">
        <v>70</v>
      </c>
      <c r="E1" t="s">
        <v>71</v>
      </c>
      <c r="F1" t="s">
        <v>5</v>
      </c>
      <c r="H1" t="s">
        <v>6</v>
      </c>
      <c r="I1">
        <v>113</v>
      </c>
      <c r="L1" s="23"/>
      <c r="M1" s="23"/>
    </row>
    <row r="2" spans="1:13">
      <c r="A2" s="26">
        <v>43466</v>
      </c>
      <c r="B2" s="27">
        <v>10910.1</v>
      </c>
      <c r="H2" t="s">
        <v>7</v>
      </c>
      <c r="I2">
        <f>COUNTIF(E3:E245,"+")</f>
        <v>129</v>
      </c>
      <c r="L2" s="23"/>
      <c r="M2" s="23"/>
    </row>
    <row r="3" spans="1:13">
      <c r="A3" s="26">
        <v>43467</v>
      </c>
      <c r="B3" s="27">
        <v>10792.5</v>
      </c>
      <c r="C3">
        <f>(B3-B2)/B2</f>
        <v>-1.0779002942227877E-2</v>
      </c>
      <c r="E3" t="str">
        <f>IF(C3&gt;0,"+","-")</f>
        <v>-</v>
      </c>
      <c r="F3">
        <f>1</f>
        <v>1</v>
      </c>
      <c r="H3" t="s">
        <v>8</v>
      </c>
      <c r="I3">
        <f>I4-I2</f>
        <v>116</v>
      </c>
      <c r="L3" s="23"/>
      <c r="M3" s="23"/>
    </row>
    <row r="4" spans="1:13">
      <c r="A4" s="26">
        <v>43468</v>
      </c>
      <c r="B4" s="27">
        <v>10672.25</v>
      </c>
      <c r="C4">
        <f t="shared" ref="C4:C67" si="0">(B4-B3)/B3</f>
        <v>-1.114199675700718E-2</v>
      </c>
      <c r="D4">
        <f>C3</f>
        <v>-1.0779002942227877E-2</v>
      </c>
      <c r="E4" t="str">
        <f t="shared" ref="E4:E67" si="1">IF(C4&gt;0,"+","-")</f>
        <v>-</v>
      </c>
      <c r="F4">
        <f>IF(E4=E3,F3,F3+1)</f>
        <v>1</v>
      </c>
      <c r="H4" t="s">
        <v>9</v>
      </c>
      <c r="I4">
        <v>245</v>
      </c>
      <c r="L4" s="23"/>
      <c r="M4" s="23"/>
    </row>
    <row r="5" spans="1:13">
      <c r="A5" s="26">
        <v>43469</v>
      </c>
      <c r="B5" s="27">
        <v>10727.35</v>
      </c>
      <c r="C5">
        <f t="shared" si="0"/>
        <v>5.1629225327368047E-3</v>
      </c>
      <c r="D5">
        <f t="shared" ref="D5:D68" si="2">C4</f>
        <v>-1.114199675700718E-2</v>
      </c>
      <c r="E5" t="str">
        <f t="shared" si="1"/>
        <v>+</v>
      </c>
      <c r="F5">
        <f t="shared" ref="F5:F68" si="3">IF(E5=E4,F4,F4+1)</f>
        <v>2</v>
      </c>
      <c r="H5" t="s">
        <v>10</v>
      </c>
      <c r="I5">
        <f>1+((2*I2*I3)/I4)</f>
        <v>123.15510204081633</v>
      </c>
      <c r="L5" s="23"/>
      <c r="M5" s="23"/>
    </row>
    <row r="6" spans="1:13">
      <c r="A6" s="26">
        <v>43472</v>
      </c>
      <c r="B6" s="27">
        <v>10771.8</v>
      </c>
      <c r="C6">
        <f t="shared" si="0"/>
        <v>4.1436142197279766E-3</v>
      </c>
      <c r="D6">
        <f t="shared" si="2"/>
        <v>5.1629225327368047E-3</v>
      </c>
      <c r="E6" t="str">
        <f t="shared" si="1"/>
        <v>+</v>
      </c>
      <c r="F6">
        <f t="shared" si="3"/>
        <v>2</v>
      </c>
      <c r="H6" t="s">
        <v>11</v>
      </c>
      <c r="I6">
        <f>2*I2*I3*(2*I3*I2-I4)</f>
        <v>888352824</v>
      </c>
      <c r="L6" s="23"/>
      <c r="M6" s="23"/>
    </row>
    <row r="7" spans="1:13" ht="13.5" customHeight="1">
      <c r="A7" s="26">
        <v>43473</v>
      </c>
      <c r="B7" s="27">
        <v>10802.15</v>
      </c>
      <c r="C7">
        <f t="shared" si="0"/>
        <v>2.8175421006703025E-3</v>
      </c>
      <c r="D7">
        <f t="shared" si="2"/>
        <v>4.1436142197279766E-3</v>
      </c>
      <c r="E7" t="str">
        <f t="shared" si="1"/>
        <v>+</v>
      </c>
      <c r="F7">
        <f t="shared" si="3"/>
        <v>2</v>
      </c>
      <c r="H7" t="s">
        <v>12</v>
      </c>
      <c r="I7">
        <f>I4^2*(I4-1)</f>
        <v>14646100</v>
      </c>
      <c r="L7" s="23"/>
      <c r="M7" s="23"/>
    </row>
    <row r="8" spans="1:13" ht="13.5" customHeight="1">
      <c r="A8" s="26">
        <v>43474</v>
      </c>
      <c r="B8" s="27">
        <v>10855.15</v>
      </c>
      <c r="C8">
        <f t="shared" si="0"/>
        <v>4.9064306642659103E-3</v>
      </c>
      <c r="D8">
        <f t="shared" si="2"/>
        <v>2.8175421006703025E-3</v>
      </c>
      <c r="E8" t="str">
        <f t="shared" si="1"/>
        <v>+</v>
      </c>
      <c r="F8">
        <f t="shared" si="3"/>
        <v>2</v>
      </c>
      <c r="H8" t="s">
        <v>13</v>
      </c>
      <c r="I8">
        <f>I6/I7</f>
        <v>60.65456496951407</v>
      </c>
      <c r="L8" s="23"/>
      <c r="M8" s="23"/>
    </row>
    <row r="9" spans="1:13" ht="17.5" customHeight="1">
      <c r="A9" s="26">
        <v>43475</v>
      </c>
      <c r="B9" s="27">
        <v>10821.6</v>
      </c>
      <c r="C9">
        <f t="shared" si="0"/>
        <v>-3.0906988848610358E-3</v>
      </c>
      <c r="D9">
        <f t="shared" si="2"/>
        <v>4.9064306642659103E-3</v>
      </c>
      <c r="E9" t="str">
        <f t="shared" si="1"/>
        <v>-</v>
      </c>
      <c r="F9">
        <f t="shared" si="3"/>
        <v>3</v>
      </c>
      <c r="H9" t="s">
        <v>14</v>
      </c>
      <c r="I9">
        <f>SQRT(I8)</f>
        <v>7.78810406771212</v>
      </c>
      <c r="L9" s="23"/>
      <c r="M9" s="23"/>
    </row>
    <row r="10" spans="1:13" ht="16.5" customHeight="1">
      <c r="A10" s="26">
        <v>43476</v>
      </c>
      <c r="B10" s="27">
        <v>10794.95</v>
      </c>
      <c r="C10">
        <f t="shared" si="0"/>
        <v>-2.4626672580764061E-3</v>
      </c>
      <c r="D10">
        <f t="shared" si="2"/>
        <v>-3.0906988848610358E-3</v>
      </c>
      <c r="E10" t="str">
        <f t="shared" si="1"/>
        <v>-</v>
      </c>
      <c r="F10">
        <f t="shared" si="3"/>
        <v>3</v>
      </c>
      <c r="H10" t="s">
        <v>15</v>
      </c>
      <c r="I10">
        <f>(I1-I5)/I9</f>
        <v>-1.3039248002498192</v>
      </c>
      <c r="L10" s="23"/>
      <c r="M10" s="23"/>
    </row>
    <row r="11" spans="1:13">
      <c r="A11" s="26">
        <v>43479</v>
      </c>
      <c r="B11" s="27">
        <v>10737.6</v>
      </c>
      <c r="C11">
        <f t="shared" si="0"/>
        <v>-5.312669350020182E-3</v>
      </c>
      <c r="D11">
        <f t="shared" si="2"/>
        <v>-2.4626672580764061E-3</v>
      </c>
      <c r="E11" t="str">
        <f t="shared" si="1"/>
        <v>-</v>
      </c>
      <c r="F11">
        <f t="shared" si="3"/>
        <v>3</v>
      </c>
      <c r="I11">
        <f>ABS(I10)</f>
        <v>1.3039248002498192</v>
      </c>
      <c r="J11" s="12" t="s">
        <v>73</v>
      </c>
      <c r="K11" t="s">
        <v>74</v>
      </c>
      <c r="L11" s="23"/>
      <c r="M11" s="23"/>
    </row>
    <row r="12" spans="1:13">
      <c r="A12" s="26">
        <v>43480</v>
      </c>
      <c r="B12" s="27">
        <v>10886.8</v>
      </c>
      <c r="C12">
        <f t="shared" si="0"/>
        <v>1.3895097600953556E-2</v>
      </c>
      <c r="D12">
        <f t="shared" si="2"/>
        <v>-5.312669350020182E-3</v>
      </c>
      <c r="E12" t="str">
        <f t="shared" si="1"/>
        <v>+</v>
      </c>
      <c r="F12">
        <f t="shared" si="3"/>
        <v>4</v>
      </c>
      <c r="K12" t="s">
        <v>18</v>
      </c>
      <c r="L12" s="23"/>
      <c r="M12" s="23"/>
    </row>
    <row r="13" spans="1:13">
      <c r="A13" s="26">
        <v>43481</v>
      </c>
      <c r="B13" s="27">
        <v>10890.3</v>
      </c>
      <c r="C13">
        <f t="shared" si="0"/>
        <v>3.2149024506742112E-4</v>
      </c>
      <c r="D13">
        <f t="shared" si="2"/>
        <v>1.3895097600953556E-2</v>
      </c>
      <c r="E13" t="str">
        <f t="shared" si="1"/>
        <v>+</v>
      </c>
      <c r="F13">
        <f t="shared" si="3"/>
        <v>4</v>
      </c>
      <c r="L13" s="23"/>
      <c r="M13" s="23"/>
    </row>
    <row r="14" spans="1:13">
      <c r="A14" s="26">
        <v>43482</v>
      </c>
      <c r="B14" s="27">
        <v>10905.2</v>
      </c>
      <c r="C14">
        <f t="shared" si="0"/>
        <v>1.3681900406785357E-3</v>
      </c>
      <c r="D14">
        <f t="shared" si="2"/>
        <v>3.2149024506742112E-4</v>
      </c>
      <c r="E14" t="str">
        <f t="shared" si="1"/>
        <v>+</v>
      </c>
      <c r="F14">
        <f t="shared" si="3"/>
        <v>4</v>
      </c>
      <c r="L14" s="23"/>
      <c r="M14" s="23"/>
    </row>
    <row r="15" spans="1:13">
      <c r="A15" s="26">
        <v>43483</v>
      </c>
      <c r="B15" s="27">
        <v>10906.95</v>
      </c>
      <c r="C15">
        <f t="shared" si="0"/>
        <v>1.6047390235850785E-4</v>
      </c>
      <c r="D15">
        <f t="shared" si="2"/>
        <v>1.3681900406785357E-3</v>
      </c>
      <c r="E15" t="str">
        <f t="shared" si="1"/>
        <v>+</v>
      </c>
      <c r="F15">
        <f t="shared" si="3"/>
        <v>4</v>
      </c>
      <c r="L15" s="23"/>
      <c r="M15" s="23"/>
    </row>
    <row r="16" spans="1:13">
      <c r="A16" s="26">
        <v>43486</v>
      </c>
      <c r="B16" s="27">
        <v>10961.85</v>
      </c>
      <c r="C16">
        <f t="shared" si="0"/>
        <v>5.0334878219850309E-3</v>
      </c>
      <c r="D16">
        <f t="shared" si="2"/>
        <v>1.6047390235850785E-4</v>
      </c>
      <c r="E16" t="str">
        <f t="shared" si="1"/>
        <v>+</v>
      </c>
      <c r="F16">
        <f t="shared" si="3"/>
        <v>4</v>
      </c>
      <c r="L16" s="23"/>
      <c r="M16" s="23"/>
    </row>
    <row r="17" spans="1:13">
      <c r="A17" s="26">
        <v>43487</v>
      </c>
      <c r="B17" s="27">
        <v>10922.75</v>
      </c>
      <c r="C17">
        <f t="shared" si="0"/>
        <v>-3.5669161683475293E-3</v>
      </c>
      <c r="D17">
        <f t="shared" si="2"/>
        <v>5.0334878219850309E-3</v>
      </c>
      <c r="E17" t="str">
        <f t="shared" si="1"/>
        <v>-</v>
      </c>
      <c r="F17">
        <f t="shared" si="3"/>
        <v>5</v>
      </c>
      <c r="L17" s="23"/>
      <c r="M17" s="23"/>
    </row>
    <row r="18" spans="1:13">
      <c r="A18" s="26">
        <v>43488</v>
      </c>
      <c r="B18" s="27">
        <v>10831.5</v>
      </c>
      <c r="C18">
        <f t="shared" si="0"/>
        <v>-8.354123274816324E-3</v>
      </c>
      <c r="D18">
        <f t="shared" si="2"/>
        <v>-3.5669161683475293E-3</v>
      </c>
      <c r="E18" t="str">
        <f t="shared" si="1"/>
        <v>-</v>
      </c>
      <c r="F18">
        <f t="shared" si="3"/>
        <v>5</v>
      </c>
      <c r="L18" s="23"/>
      <c r="M18" s="23"/>
    </row>
    <row r="19" spans="1:13">
      <c r="A19" s="26">
        <v>43489</v>
      </c>
      <c r="B19" s="27">
        <v>10849.8</v>
      </c>
      <c r="C19">
        <f t="shared" si="0"/>
        <v>1.6895166874393457E-3</v>
      </c>
      <c r="D19">
        <f t="shared" si="2"/>
        <v>-8.354123274816324E-3</v>
      </c>
      <c r="E19" t="str">
        <f t="shared" si="1"/>
        <v>+</v>
      </c>
      <c r="F19">
        <f t="shared" si="3"/>
        <v>6</v>
      </c>
      <c r="L19" s="23"/>
      <c r="M19" s="23"/>
    </row>
    <row r="20" spans="1:13">
      <c r="A20" s="26">
        <v>43490</v>
      </c>
      <c r="B20" s="27">
        <v>10780.55</v>
      </c>
      <c r="C20">
        <f t="shared" si="0"/>
        <v>-6.3826061309885905E-3</v>
      </c>
      <c r="D20">
        <f t="shared" si="2"/>
        <v>1.6895166874393457E-3</v>
      </c>
      <c r="E20" t="str">
        <f t="shared" si="1"/>
        <v>-</v>
      </c>
      <c r="F20">
        <f t="shared" si="3"/>
        <v>7</v>
      </c>
      <c r="L20" s="23"/>
      <c r="M20" s="23"/>
    </row>
    <row r="21" spans="1:13">
      <c r="A21" s="26">
        <v>43493</v>
      </c>
      <c r="B21" s="27">
        <v>10661.55</v>
      </c>
      <c r="C21">
        <f t="shared" si="0"/>
        <v>-1.1038397855396989E-2</v>
      </c>
      <c r="D21">
        <f t="shared" si="2"/>
        <v>-6.3826061309885905E-3</v>
      </c>
      <c r="E21" t="str">
        <f t="shared" si="1"/>
        <v>-</v>
      </c>
      <c r="F21">
        <f t="shared" si="3"/>
        <v>7</v>
      </c>
      <c r="L21" s="23"/>
      <c r="M21" s="23"/>
    </row>
    <row r="22" spans="1:13">
      <c r="A22" s="26">
        <v>43494</v>
      </c>
      <c r="B22" s="27">
        <v>10652.2</v>
      </c>
      <c r="C22">
        <f t="shared" si="0"/>
        <v>-8.7698317786799715E-4</v>
      </c>
      <c r="D22">
        <f t="shared" si="2"/>
        <v>-1.1038397855396989E-2</v>
      </c>
      <c r="E22" t="str">
        <f t="shared" si="1"/>
        <v>-</v>
      </c>
      <c r="F22">
        <f t="shared" si="3"/>
        <v>7</v>
      </c>
      <c r="L22" s="23"/>
      <c r="M22" s="23"/>
    </row>
    <row r="23" spans="1:13">
      <c r="A23" s="26">
        <v>43495</v>
      </c>
      <c r="B23" s="27">
        <v>10651.8</v>
      </c>
      <c r="C23">
        <f t="shared" si="0"/>
        <v>-3.755092844684245E-5</v>
      </c>
      <c r="D23">
        <f t="shared" si="2"/>
        <v>-8.7698317786799715E-4</v>
      </c>
      <c r="E23" t="str">
        <f t="shared" si="1"/>
        <v>-</v>
      </c>
      <c r="F23">
        <f t="shared" si="3"/>
        <v>7</v>
      </c>
      <c r="L23" s="23"/>
      <c r="M23" s="23"/>
    </row>
    <row r="24" spans="1:13">
      <c r="A24" s="26">
        <v>43496</v>
      </c>
      <c r="B24" s="27">
        <v>10830.95</v>
      </c>
      <c r="C24">
        <f t="shared" si="0"/>
        <v>1.6818753637882936E-2</v>
      </c>
      <c r="D24">
        <f t="shared" si="2"/>
        <v>-3.755092844684245E-5</v>
      </c>
      <c r="E24" t="str">
        <f t="shared" si="1"/>
        <v>+</v>
      </c>
      <c r="F24">
        <f t="shared" si="3"/>
        <v>8</v>
      </c>
      <c r="L24" s="23"/>
      <c r="M24" s="23"/>
    </row>
    <row r="25" spans="1:13">
      <c r="A25" s="26">
        <v>43497</v>
      </c>
      <c r="B25" s="27">
        <v>10893.65</v>
      </c>
      <c r="C25">
        <f t="shared" si="0"/>
        <v>5.788965880185847E-3</v>
      </c>
      <c r="D25">
        <f t="shared" si="2"/>
        <v>1.6818753637882936E-2</v>
      </c>
      <c r="E25" t="str">
        <f t="shared" si="1"/>
        <v>+</v>
      </c>
      <c r="F25">
        <f t="shared" si="3"/>
        <v>8</v>
      </c>
      <c r="L25" s="23"/>
      <c r="M25" s="23"/>
    </row>
    <row r="26" spans="1:13">
      <c r="A26" s="26">
        <v>43500</v>
      </c>
      <c r="B26" s="27">
        <v>10912.25</v>
      </c>
      <c r="C26">
        <f t="shared" si="0"/>
        <v>1.7074167060627398E-3</v>
      </c>
      <c r="D26">
        <f t="shared" si="2"/>
        <v>5.788965880185847E-3</v>
      </c>
      <c r="E26" t="str">
        <f t="shared" si="1"/>
        <v>+</v>
      </c>
      <c r="F26">
        <f t="shared" si="3"/>
        <v>8</v>
      </c>
      <c r="L26" s="23"/>
      <c r="M26" s="23"/>
    </row>
    <row r="27" spans="1:13">
      <c r="A27" s="26">
        <v>43501</v>
      </c>
      <c r="B27" s="27">
        <v>10934.35</v>
      </c>
      <c r="C27">
        <f t="shared" si="0"/>
        <v>2.0252468555980998E-3</v>
      </c>
      <c r="D27">
        <f t="shared" si="2"/>
        <v>1.7074167060627398E-3</v>
      </c>
      <c r="E27" t="str">
        <f t="shared" si="1"/>
        <v>+</v>
      </c>
      <c r="F27">
        <f t="shared" si="3"/>
        <v>8</v>
      </c>
      <c r="L27" s="23"/>
      <c r="M27" s="23"/>
    </row>
    <row r="28" spans="1:13">
      <c r="A28" s="26">
        <v>43502</v>
      </c>
      <c r="B28" s="27">
        <v>11062.45</v>
      </c>
      <c r="C28">
        <f t="shared" si="0"/>
        <v>1.1715374027720016E-2</v>
      </c>
      <c r="D28">
        <f t="shared" si="2"/>
        <v>2.0252468555980998E-3</v>
      </c>
      <c r="E28" t="str">
        <f t="shared" si="1"/>
        <v>+</v>
      </c>
      <c r="F28">
        <f t="shared" si="3"/>
        <v>8</v>
      </c>
      <c r="L28" s="23"/>
      <c r="M28" s="23"/>
    </row>
    <row r="29" spans="1:13">
      <c r="A29" s="26">
        <v>43503</v>
      </c>
      <c r="B29" s="27">
        <v>11069.4</v>
      </c>
      <c r="C29">
        <f t="shared" si="0"/>
        <v>6.2825142712499566E-4</v>
      </c>
      <c r="D29">
        <f t="shared" si="2"/>
        <v>1.1715374027720016E-2</v>
      </c>
      <c r="E29" t="str">
        <f t="shared" si="1"/>
        <v>+</v>
      </c>
      <c r="F29">
        <f t="shared" si="3"/>
        <v>8</v>
      </c>
      <c r="L29" s="23"/>
      <c r="M29" s="23"/>
    </row>
    <row r="30" spans="1:13">
      <c r="A30" s="26">
        <v>43504</v>
      </c>
      <c r="B30" s="27">
        <v>10943.6</v>
      </c>
      <c r="C30">
        <f t="shared" si="0"/>
        <v>-1.1364662944694317E-2</v>
      </c>
      <c r="D30">
        <f t="shared" si="2"/>
        <v>6.2825142712499566E-4</v>
      </c>
      <c r="E30" t="str">
        <f t="shared" si="1"/>
        <v>-</v>
      </c>
      <c r="F30">
        <f t="shared" si="3"/>
        <v>9</v>
      </c>
      <c r="L30" s="23"/>
      <c r="M30" s="23"/>
    </row>
    <row r="31" spans="1:13">
      <c r="A31" s="26">
        <v>43507</v>
      </c>
      <c r="B31" s="27">
        <v>10888.8</v>
      </c>
      <c r="C31">
        <f t="shared" si="0"/>
        <v>-5.0074929639242196E-3</v>
      </c>
      <c r="D31">
        <f t="shared" si="2"/>
        <v>-1.1364662944694317E-2</v>
      </c>
      <c r="E31" t="str">
        <f t="shared" si="1"/>
        <v>-</v>
      </c>
      <c r="F31">
        <f t="shared" si="3"/>
        <v>9</v>
      </c>
      <c r="L31" s="23"/>
      <c r="M31" s="23"/>
    </row>
    <row r="32" spans="1:13">
      <c r="A32" s="26">
        <v>43508</v>
      </c>
      <c r="B32" s="27">
        <v>10831.4</v>
      </c>
      <c r="C32">
        <f t="shared" si="0"/>
        <v>-5.2714716038497946E-3</v>
      </c>
      <c r="D32">
        <f t="shared" si="2"/>
        <v>-5.0074929639242196E-3</v>
      </c>
      <c r="E32" t="str">
        <f t="shared" si="1"/>
        <v>-</v>
      </c>
      <c r="F32">
        <f t="shared" si="3"/>
        <v>9</v>
      </c>
      <c r="L32" s="23"/>
      <c r="M32" s="23"/>
    </row>
    <row r="33" spans="1:13">
      <c r="A33" s="26">
        <v>43509</v>
      </c>
      <c r="B33" s="27">
        <v>10793.65</v>
      </c>
      <c r="C33">
        <f t="shared" si="0"/>
        <v>-3.4852373654375244E-3</v>
      </c>
      <c r="D33">
        <f t="shared" si="2"/>
        <v>-5.2714716038497946E-3</v>
      </c>
      <c r="E33" t="str">
        <f t="shared" si="1"/>
        <v>-</v>
      </c>
      <c r="F33">
        <f t="shared" si="3"/>
        <v>9</v>
      </c>
      <c r="L33" s="23"/>
      <c r="M33" s="23"/>
    </row>
    <row r="34" spans="1:13">
      <c r="A34" s="26">
        <v>43510</v>
      </c>
      <c r="B34" s="27">
        <v>10746.05</v>
      </c>
      <c r="C34">
        <f t="shared" si="0"/>
        <v>-4.4100003242647633E-3</v>
      </c>
      <c r="D34">
        <f t="shared" si="2"/>
        <v>-3.4852373654375244E-3</v>
      </c>
      <c r="E34" t="str">
        <f t="shared" si="1"/>
        <v>-</v>
      </c>
      <c r="F34">
        <f t="shared" si="3"/>
        <v>9</v>
      </c>
      <c r="L34" s="23"/>
      <c r="M34" s="23"/>
    </row>
    <row r="35" spans="1:13">
      <c r="A35" s="26">
        <v>43511</v>
      </c>
      <c r="B35" s="27">
        <v>10724.4</v>
      </c>
      <c r="C35">
        <f t="shared" si="0"/>
        <v>-2.0146937711996164E-3</v>
      </c>
      <c r="D35">
        <f t="shared" si="2"/>
        <v>-4.4100003242647633E-3</v>
      </c>
      <c r="E35" t="str">
        <f t="shared" si="1"/>
        <v>-</v>
      </c>
      <c r="F35">
        <f t="shared" si="3"/>
        <v>9</v>
      </c>
      <c r="L35" s="23"/>
      <c r="M35" s="23"/>
    </row>
    <row r="36" spans="1:13">
      <c r="A36" s="26">
        <v>43514</v>
      </c>
      <c r="B36" s="27">
        <v>10640.95</v>
      </c>
      <c r="C36">
        <f t="shared" si="0"/>
        <v>-7.7813210995485915E-3</v>
      </c>
      <c r="D36">
        <f t="shared" si="2"/>
        <v>-2.0146937711996164E-3</v>
      </c>
      <c r="E36" t="str">
        <f t="shared" si="1"/>
        <v>-</v>
      </c>
      <c r="F36">
        <f t="shared" si="3"/>
        <v>9</v>
      </c>
      <c r="L36" s="23"/>
      <c r="M36" s="23"/>
    </row>
    <row r="37" spans="1:13">
      <c r="A37" s="26">
        <v>43515</v>
      </c>
      <c r="B37" s="27">
        <v>10604.35</v>
      </c>
      <c r="C37">
        <f t="shared" si="0"/>
        <v>-3.4395425220492869E-3</v>
      </c>
      <c r="D37">
        <f t="shared" si="2"/>
        <v>-7.7813210995485915E-3</v>
      </c>
      <c r="E37" t="str">
        <f t="shared" si="1"/>
        <v>-</v>
      </c>
      <c r="F37">
        <f t="shared" si="3"/>
        <v>9</v>
      </c>
      <c r="L37" s="23"/>
      <c r="M37" s="23"/>
    </row>
    <row r="38" spans="1:13">
      <c r="A38" s="26">
        <v>43516</v>
      </c>
      <c r="B38" s="27">
        <v>10735.45</v>
      </c>
      <c r="C38">
        <f t="shared" si="0"/>
        <v>1.2362851094126501E-2</v>
      </c>
      <c r="D38">
        <f t="shared" si="2"/>
        <v>-3.4395425220492869E-3</v>
      </c>
      <c r="E38" t="str">
        <f t="shared" si="1"/>
        <v>+</v>
      </c>
      <c r="F38">
        <f t="shared" si="3"/>
        <v>10</v>
      </c>
      <c r="L38" s="23"/>
      <c r="M38" s="23"/>
    </row>
    <row r="39" spans="1:13">
      <c r="A39" s="26">
        <v>43517</v>
      </c>
      <c r="B39" s="27">
        <v>10789.85</v>
      </c>
      <c r="C39">
        <f t="shared" si="0"/>
        <v>5.0673236799574899E-3</v>
      </c>
      <c r="D39">
        <f t="shared" si="2"/>
        <v>1.2362851094126501E-2</v>
      </c>
      <c r="E39" t="str">
        <f t="shared" si="1"/>
        <v>+</v>
      </c>
      <c r="F39">
        <f t="shared" si="3"/>
        <v>10</v>
      </c>
      <c r="L39" s="23"/>
      <c r="M39" s="23"/>
    </row>
    <row r="40" spans="1:13">
      <c r="A40" s="26">
        <v>43518</v>
      </c>
      <c r="B40" s="27">
        <v>10791.65</v>
      </c>
      <c r="C40">
        <f t="shared" si="0"/>
        <v>1.6682344981619506E-4</v>
      </c>
      <c r="D40">
        <f t="shared" si="2"/>
        <v>5.0673236799574899E-3</v>
      </c>
      <c r="E40" t="str">
        <f t="shared" si="1"/>
        <v>+</v>
      </c>
      <c r="F40">
        <f t="shared" si="3"/>
        <v>10</v>
      </c>
      <c r="L40" s="23"/>
      <c r="M40" s="23"/>
    </row>
    <row r="41" spans="1:13">
      <c r="A41" s="26">
        <v>43521</v>
      </c>
      <c r="B41" s="27">
        <v>10880.1</v>
      </c>
      <c r="C41">
        <f t="shared" si="0"/>
        <v>8.1961516542883375E-3</v>
      </c>
      <c r="D41">
        <f t="shared" si="2"/>
        <v>1.6682344981619506E-4</v>
      </c>
      <c r="E41" t="str">
        <f t="shared" si="1"/>
        <v>+</v>
      </c>
      <c r="F41">
        <f t="shared" si="3"/>
        <v>10</v>
      </c>
      <c r="L41" s="23"/>
      <c r="M41" s="23"/>
    </row>
    <row r="42" spans="1:13">
      <c r="A42" s="26">
        <v>43522</v>
      </c>
      <c r="B42" s="27">
        <v>10835.3</v>
      </c>
      <c r="C42">
        <f t="shared" si="0"/>
        <v>-4.1176092131507145E-3</v>
      </c>
      <c r="D42">
        <f t="shared" si="2"/>
        <v>8.1961516542883375E-3</v>
      </c>
      <c r="E42" t="str">
        <f t="shared" si="1"/>
        <v>-</v>
      </c>
      <c r="F42">
        <f t="shared" si="3"/>
        <v>11</v>
      </c>
      <c r="L42" s="23"/>
      <c r="M42" s="23"/>
    </row>
    <row r="43" spans="1:13">
      <c r="A43" s="26">
        <v>43523</v>
      </c>
      <c r="B43" s="27">
        <v>10806.65</v>
      </c>
      <c r="C43">
        <f t="shared" si="0"/>
        <v>-2.6441353723477556E-3</v>
      </c>
      <c r="D43">
        <f t="shared" si="2"/>
        <v>-4.1176092131507145E-3</v>
      </c>
      <c r="E43" t="str">
        <f t="shared" si="1"/>
        <v>-</v>
      </c>
      <c r="F43">
        <f t="shared" si="3"/>
        <v>11</v>
      </c>
      <c r="L43" s="23"/>
      <c r="M43" s="23"/>
    </row>
    <row r="44" spans="1:13">
      <c r="A44" s="26">
        <v>43524</v>
      </c>
      <c r="B44" s="27">
        <v>10792.5</v>
      </c>
      <c r="C44">
        <f t="shared" si="0"/>
        <v>-1.3093789472222786E-3</v>
      </c>
      <c r="D44">
        <f t="shared" si="2"/>
        <v>-2.6441353723477556E-3</v>
      </c>
      <c r="E44" t="str">
        <f t="shared" si="1"/>
        <v>-</v>
      </c>
      <c r="F44">
        <f t="shared" si="3"/>
        <v>11</v>
      </c>
      <c r="L44" s="23"/>
      <c r="M44" s="23"/>
    </row>
    <row r="45" spans="1:13">
      <c r="A45" s="26">
        <v>43525</v>
      </c>
      <c r="B45" s="27">
        <v>10863.5</v>
      </c>
      <c r="C45">
        <f t="shared" si="0"/>
        <v>6.5786425758628678E-3</v>
      </c>
      <c r="D45">
        <f t="shared" si="2"/>
        <v>-1.3093789472222786E-3</v>
      </c>
      <c r="E45" t="str">
        <f t="shared" si="1"/>
        <v>+</v>
      </c>
      <c r="F45">
        <f t="shared" si="3"/>
        <v>12</v>
      </c>
      <c r="L45" s="23"/>
      <c r="M45" s="23"/>
    </row>
    <row r="46" spans="1:13">
      <c r="A46" s="26">
        <v>43529</v>
      </c>
      <c r="B46" s="27">
        <v>10987.45</v>
      </c>
      <c r="C46">
        <f t="shared" si="0"/>
        <v>1.140976664979065E-2</v>
      </c>
      <c r="D46">
        <f t="shared" si="2"/>
        <v>6.5786425758628678E-3</v>
      </c>
      <c r="E46" t="str">
        <f t="shared" si="1"/>
        <v>+</v>
      </c>
      <c r="F46">
        <f t="shared" si="3"/>
        <v>12</v>
      </c>
      <c r="L46" s="23"/>
      <c r="M46" s="23"/>
    </row>
    <row r="47" spans="1:13">
      <c r="A47" s="26">
        <v>43530</v>
      </c>
      <c r="B47" s="27">
        <v>11053</v>
      </c>
      <c r="C47">
        <f t="shared" si="0"/>
        <v>5.9658974557335208E-3</v>
      </c>
      <c r="D47">
        <f t="shared" si="2"/>
        <v>1.140976664979065E-2</v>
      </c>
      <c r="E47" t="str">
        <f t="shared" si="1"/>
        <v>+</v>
      </c>
      <c r="F47">
        <f t="shared" si="3"/>
        <v>12</v>
      </c>
      <c r="L47" s="23"/>
      <c r="M47" s="23"/>
    </row>
    <row r="48" spans="1:13">
      <c r="A48" s="26">
        <v>43531</v>
      </c>
      <c r="B48" s="27">
        <v>11058.2</v>
      </c>
      <c r="C48">
        <f t="shared" si="0"/>
        <v>4.7046050845930766E-4</v>
      </c>
      <c r="D48">
        <f t="shared" si="2"/>
        <v>5.9658974557335208E-3</v>
      </c>
      <c r="E48" t="str">
        <f t="shared" si="1"/>
        <v>+</v>
      </c>
      <c r="F48">
        <f t="shared" si="3"/>
        <v>12</v>
      </c>
      <c r="L48" s="23"/>
      <c r="M48" s="23"/>
    </row>
    <row r="49" spans="1:13">
      <c r="A49" s="26">
        <v>43532</v>
      </c>
      <c r="B49" s="27">
        <v>11035.4</v>
      </c>
      <c r="C49">
        <f t="shared" si="0"/>
        <v>-2.0618183791214746E-3</v>
      </c>
      <c r="D49">
        <f t="shared" si="2"/>
        <v>4.7046050845930766E-4</v>
      </c>
      <c r="E49" t="str">
        <f t="shared" si="1"/>
        <v>-</v>
      </c>
      <c r="F49">
        <f t="shared" si="3"/>
        <v>13</v>
      </c>
      <c r="L49" s="23"/>
      <c r="M49" s="23"/>
    </row>
    <row r="50" spans="1:13">
      <c r="A50" s="26">
        <v>43535</v>
      </c>
      <c r="B50" s="27">
        <v>11168.05</v>
      </c>
      <c r="C50">
        <f t="shared" si="0"/>
        <v>1.2020407053663631E-2</v>
      </c>
      <c r="D50">
        <f t="shared" si="2"/>
        <v>-2.0618183791214746E-3</v>
      </c>
      <c r="E50" t="str">
        <f t="shared" si="1"/>
        <v>+</v>
      </c>
      <c r="F50">
        <f t="shared" si="3"/>
        <v>14</v>
      </c>
      <c r="L50" s="23"/>
      <c r="M50" s="23"/>
    </row>
    <row r="51" spans="1:13">
      <c r="A51" s="26">
        <v>43536</v>
      </c>
      <c r="B51" s="27">
        <v>11301.2</v>
      </c>
      <c r="C51">
        <f t="shared" si="0"/>
        <v>1.1922403642533967E-2</v>
      </c>
      <c r="D51">
        <f t="shared" si="2"/>
        <v>1.2020407053663631E-2</v>
      </c>
      <c r="E51" t="str">
        <f t="shared" si="1"/>
        <v>+</v>
      </c>
      <c r="F51">
        <f t="shared" si="3"/>
        <v>14</v>
      </c>
      <c r="L51" s="23"/>
      <c r="M51" s="23"/>
    </row>
    <row r="52" spans="1:13">
      <c r="A52" s="26">
        <v>43537</v>
      </c>
      <c r="B52" s="27">
        <v>11341.7</v>
      </c>
      <c r="C52">
        <f t="shared" si="0"/>
        <v>3.5836902275864506E-3</v>
      </c>
      <c r="D52">
        <f t="shared" si="2"/>
        <v>1.1922403642533967E-2</v>
      </c>
      <c r="E52" t="str">
        <f t="shared" si="1"/>
        <v>+</v>
      </c>
      <c r="F52">
        <f t="shared" si="3"/>
        <v>14</v>
      </c>
      <c r="L52" s="23"/>
      <c r="M52" s="23"/>
    </row>
    <row r="53" spans="1:13">
      <c r="A53" s="26">
        <v>43538</v>
      </c>
      <c r="B53" s="27">
        <v>11343.25</v>
      </c>
      <c r="C53">
        <f t="shared" si="0"/>
        <v>1.3666381583001422E-4</v>
      </c>
      <c r="D53">
        <f t="shared" si="2"/>
        <v>3.5836902275864506E-3</v>
      </c>
      <c r="E53" t="str">
        <f t="shared" si="1"/>
        <v>+</v>
      </c>
      <c r="F53">
        <f t="shared" si="3"/>
        <v>14</v>
      </c>
      <c r="L53" s="23"/>
      <c r="M53" s="23"/>
    </row>
    <row r="54" spans="1:13">
      <c r="A54" s="26">
        <v>43539</v>
      </c>
      <c r="B54" s="27">
        <v>11426.85</v>
      </c>
      <c r="C54">
        <f t="shared" si="0"/>
        <v>7.3700218191435759E-3</v>
      </c>
      <c r="D54">
        <f t="shared" si="2"/>
        <v>1.3666381583001422E-4</v>
      </c>
      <c r="E54" t="str">
        <f t="shared" si="1"/>
        <v>+</v>
      </c>
      <c r="F54">
        <f t="shared" si="3"/>
        <v>14</v>
      </c>
      <c r="L54" s="23"/>
      <c r="M54" s="23"/>
    </row>
    <row r="55" spans="1:13">
      <c r="A55" s="26">
        <v>43542</v>
      </c>
      <c r="B55" s="27">
        <v>11462.2</v>
      </c>
      <c r="C55">
        <f t="shared" si="0"/>
        <v>3.0935909721402101E-3</v>
      </c>
      <c r="D55">
        <f t="shared" si="2"/>
        <v>7.3700218191435759E-3</v>
      </c>
      <c r="E55" t="str">
        <f t="shared" si="1"/>
        <v>+</v>
      </c>
      <c r="F55">
        <f t="shared" si="3"/>
        <v>14</v>
      </c>
      <c r="L55" s="23"/>
      <c r="M55" s="23"/>
    </row>
    <row r="56" spans="1:13">
      <c r="A56" s="26">
        <v>43543</v>
      </c>
      <c r="B56" s="27">
        <v>11532.4</v>
      </c>
      <c r="C56">
        <f t="shared" si="0"/>
        <v>6.1244787213622955E-3</v>
      </c>
      <c r="D56">
        <f t="shared" si="2"/>
        <v>3.0935909721402101E-3</v>
      </c>
      <c r="E56" t="str">
        <f t="shared" si="1"/>
        <v>+</v>
      </c>
      <c r="F56">
        <f t="shared" si="3"/>
        <v>14</v>
      </c>
      <c r="L56" s="23"/>
      <c r="M56" s="23"/>
    </row>
    <row r="57" spans="1:13">
      <c r="A57" s="26">
        <v>43544</v>
      </c>
      <c r="B57" s="27">
        <v>11521.05</v>
      </c>
      <c r="C57">
        <f t="shared" si="0"/>
        <v>-9.8418369116579064E-4</v>
      </c>
      <c r="D57">
        <f t="shared" si="2"/>
        <v>6.1244787213622955E-3</v>
      </c>
      <c r="E57" t="str">
        <f t="shared" si="1"/>
        <v>-</v>
      </c>
      <c r="F57">
        <f t="shared" si="3"/>
        <v>15</v>
      </c>
      <c r="L57" s="23"/>
      <c r="M57" s="23"/>
    </row>
    <row r="58" spans="1:13">
      <c r="A58" s="26">
        <v>43546</v>
      </c>
      <c r="B58" s="27">
        <v>11456.9</v>
      </c>
      <c r="C58">
        <f t="shared" si="0"/>
        <v>-5.5680688826104949E-3</v>
      </c>
      <c r="D58">
        <f t="shared" si="2"/>
        <v>-9.8418369116579064E-4</v>
      </c>
      <c r="E58" t="str">
        <f t="shared" si="1"/>
        <v>-</v>
      </c>
      <c r="F58">
        <f t="shared" si="3"/>
        <v>15</v>
      </c>
      <c r="L58" s="23"/>
      <c r="M58" s="23"/>
    </row>
    <row r="59" spans="1:13">
      <c r="A59" s="26">
        <v>43549</v>
      </c>
      <c r="B59" s="27">
        <v>11354.25</v>
      </c>
      <c r="C59">
        <f t="shared" si="0"/>
        <v>-8.9596662273389513E-3</v>
      </c>
      <c r="D59">
        <f t="shared" si="2"/>
        <v>-5.5680688826104949E-3</v>
      </c>
      <c r="E59" t="str">
        <f t="shared" si="1"/>
        <v>-</v>
      </c>
      <c r="F59">
        <f t="shared" si="3"/>
        <v>15</v>
      </c>
      <c r="L59" s="23"/>
      <c r="M59" s="23"/>
    </row>
    <row r="60" spans="1:13">
      <c r="A60" s="26">
        <v>43550</v>
      </c>
      <c r="B60" s="27">
        <v>11483.25</v>
      </c>
      <c r="C60">
        <f t="shared" si="0"/>
        <v>1.1361384503599973E-2</v>
      </c>
      <c r="D60">
        <f t="shared" si="2"/>
        <v>-8.9596662273389513E-3</v>
      </c>
      <c r="E60" t="str">
        <f t="shared" si="1"/>
        <v>+</v>
      </c>
      <c r="F60">
        <f t="shared" si="3"/>
        <v>16</v>
      </c>
      <c r="L60" s="23"/>
      <c r="M60" s="23"/>
    </row>
    <row r="61" spans="1:13">
      <c r="A61" s="26">
        <v>43551</v>
      </c>
      <c r="B61" s="27">
        <v>11445.05</v>
      </c>
      <c r="C61">
        <f t="shared" si="0"/>
        <v>-3.3265843728910133E-3</v>
      </c>
      <c r="D61">
        <f t="shared" si="2"/>
        <v>1.1361384503599973E-2</v>
      </c>
      <c r="E61" t="str">
        <f t="shared" si="1"/>
        <v>-</v>
      </c>
      <c r="F61">
        <f t="shared" si="3"/>
        <v>17</v>
      </c>
      <c r="L61" s="23"/>
      <c r="M61" s="23"/>
    </row>
    <row r="62" spans="1:13">
      <c r="A62" s="26">
        <v>43552</v>
      </c>
      <c r="B62" s="27">
        <v>11570</v>
      </c>
      <c r="C62">
        <f t="shared" si="0"/>
        <v>1.0917383497669362E-2</v>
      </c>
      <c r="D62">
        <f t="shared" si="2"/>
        <v>-3.3265843728910133E-3</v>
      </c>
      <c r="E62" t="str">
        <f t="shared" si="1"/>
        <v>+</v>
      </c>
      <c r="F62">
        <f t="shared" si="3"/>
        <v>18</v>
      </c>
      <c r="L62" s="23"/>
      <c r="M62" s="23"/>
    </row>
    <row r="63" spans="1:13">
      <c r="A63" s="26">
        <v>43553</v>
      </c>
      <c r="B63" s="27">
        <v>11623.9</v>
      </c>
      <c r="C63">
        <f t="shared" si="0"/>
        <v>4.6585998271391213E-3</v>
      </c>
      <c r="D63">
        <f t="shared" si="2"/>
        <v>1.0917383497669362E-2</v>
      </c>
      <c r="E63" t="str">
        <f t="shared" si="1"/>
        <v>+</v>
      </c>
      <c r="F63">
        <f t="shared" si="3"/>
        <v>18</v>
      </c>
      <c r="L63" s="23"/>
      <c r="M63" s="23"/>
    </row>
    <row r="64" spans="1:13">
      <c r="A64" s="26">
        <v>43556</v>
      </c>
      <c r="B64" s="27">
        <v>11669.15</v>
      </c>
      <c r="C64">
        <f t="shared" si="0"/>
        <v>3.8928414731716553E-3</v>
      </c>
      <c r="D64">
        <f t="shared" si="2"/>
        <v>4.6585998271391213E-3</v>
      </c>
      <c r="E64" t="str">
        <f t="shared" si="1"/>
        <v>+</v>
      </c>
      <c r="F64">
        <f t="shared" si="3"/>
        <v>18</v>
      </c>
      <c r="L64" s="23"/>
      <c r="M64" s="23"/>
    </row>
    <row r="65" spans="1:13">
      <c r="A65" s="26">
        <v>43557</v>
      </c>
      <c r="B65" s="27">
        <v>11713.2</v>
      </c>
      <c r="C65">
        <f t="shared" si="0"/>
        <v>3.7749107689935509E-3</v>
      </c>
      <c r="D65">
        <f t="shared" si="2"/>
        <v>3.8928414731716553E-3</v>
      </c>
      <c r="E65" t="str">
        <f t="shared" si="1"/>
        <v>+</v>
      </c>
      <c r="F65">
        <f t="shared" si="3"/>
        <v>18</v>
      </c>
      <c r="L65" s="23"/>
      <c r="M65" s="23"/>
    </row>
    <row r="66" spans="1:13">
      <c r="A66" s="26">
        <v>43558</v>
      </c>
      <c r="B66" s="27">
        <v>11643.95</v>
      </c>
      <c r="C66">
        <f t="shared" si="0"/>
        <v>-5.9121333196735307E-3</v>
      </c>
      <c r="D66">
        <f t="shared" si="2"/>
        <v>3.7749107689935509E-3</v>
      </c>
      <c r="E66" t="str">
        <f t="shared" si="1"/>
        <v>-</v>
      </c>
      <c r="F66">
        <f t="shared" si="3"/>
        <v>19</v>
      </c>
      <c r="L66" s="23"/>
      <c r="M66" s="23"/>
    </row>
    <row r="67" spans="1:13">
      <c r="A67" s="26">
        <v>43559</v>
      </c>
      <c r="B67" s="27">
        <v>11598</v>
      </c>
      <c r="C67">
        <f t="shared" si="0"/>
        <v>-3.9462553514916093E-3</v>
      </c>
      <c r="D67">
        <f t="shared" si="2"/>
        <v>-5.9121333196735307E-3</v>
      </c>
      <c r="E67" t="str">
        <f t="shared" si="1"/>
        <v>-</v>
      </c>
      <c r="F67">
        <f t="shared" si="3"/>
        <v>19</v>
      </c>
      <c r="L67" s="23"/>
      <c r="M67" s="23"/>
    </row>
    <row r="68" spans="1:13">
      <c r="A68" s="26">
        <v>43560</v>
      </c>
      <c r="B68" s="27">
        <v>11665.95</v>
      </c>
      <c r="C68">
        <f t="shared" ref="C68:C131" si="4">(B68-B67)/B67</f>
        <v>5.8587687532333788E-3</v>
      </c>
      <c r="D68">
        <f t="shared" si="2"/>
        <v>-3.9462553514916093E-3</v>
      </c>
      <c r="E68" t="str">
        <f t="shared" ref="E68:E131" si="5">IF(C68&gt;0,"+","-")</f>
        <v>+</v>
      </c>
      <c r="F68">
        <f t="shared" si="3"/>
        <v>20</v>
      </c>
      <c r="L68" s="23"/>
      <c r="M68" s="23"/>
    </row>
    <row r="69" spans="1:13">
      <c r="A69" s="26">
        <v>43563</v>
      </c>
      <c r="B69" s="27">
        <v>11604.5</v>
      </c>
      <c r="C69">
        <f t="shared" si="4"/>
        <v>-5.2674664300807672E-3</v>
      </c>
      <c r="D69">
        <f t="shared" ref="D69:D132" si="6">C68</f>
        <v>5.8587687532333788E-3</v>
      </c>
      <c r="E69" t="str">
        <f t="shared" si="5"/>
        <v>-</v>
      </c>
      <c r="F69">
        <f t="shared" ref="F69:F132" si="7">IF(E69=E68,F68,F68+1)</f>
        <v>21</v>
      </c>
      <c r="L69" s="23"/>
      <c r="M69" s="23"/>
    </row>
    <row r="70" spans="1:13">
      <c r="A70" s="26">
        <v>43564</v>
      </c>
      <c r="B70" s="27">
        <v>11671.95</v>
      </c>
      <c r="C70">
        <f t="shared" si="4"/>
        <v>5.8124003619286248E-3</v>
      </c>
      <c r="D70">
        <f t="shared" si="6"/>
        <v>-5.2674664300807672E-3</v>
      </c>
      <c r="E70" t="str">
        <f t="shared" si="5"/>
        <v>+</v>
      </c>
      <c r="F70">
        <f t="shared" si="7"/>
        <v>22</v>
      </c>
      <c r="L70" s="23"/>
      <c r="M70" s="23"/>
    </row>
    <row r="71" spans="1:13">
      <c r="A71" s="26">
        <v>43565</v>
      </c>
      <c r="B71" s="27">
        <v>11584.3</v>
      </c>
      <c r="C71">
        <f t="shared" si="4"/>
        <v>-7.5094564318731192E-3</v>
      </c>
      <c r="D71">
        <f t="shared" si="6"/>
        <v>5.8124003619286248E-3</v>
      </c>
      <c r="E71" t="str">
        <f t="shared" si="5"/>
        <v>-</v>
      </c>
      <c r="F71">
        <f t="shared" si="7"/>
        <v>23</v>
      </c>
      <c r="L71" s="23"/>
      <c r="M71" s="23"/>
    </row>
    <row r="72" spans="1:13">
      <c r="A72" s="26">
        <v>43566</v>
      </c>
      <c r="B72" s="27">
        <v>11596.7</v>
      </c>
      <c r="C72">
        <f t="shared" si="4"/>
        <v>1.0704142675864278E-3</v>
      </c>
      <c r="D72">
        <f t="shared" si="6"/>
        <v>-7.5094564318731192E-3</v>
      </c>
      <c r="E72" t="str">
        <f t="shared" si="5"/>
        <v>+</v>
      </c>
      <c r="F72">
        <f t="shared" si="7"/>
        <v>24</v>
      </c>
      <c r="L72" s="23"/>
      <c r="M72" s="23"/>
    </row>
    <row r="73" spans="1:13">
      <c r="A73" s="26">
        <v>43567</v>
      </c>
      <c r="B73" s="27">
        <v>11643.45</v>
      </c>
      <c r="C73">
        <f t="shared" si="4"/>
        <v>4.0313192546155372E-3</v>
      </c>
      <c r="D73">
        <f t="shared" si="6"/>
        <v>1.0704142675864278E-3</v>
      </c>
      <c r="E73" t="str">
        <f t="shared" si="5"/>
        <v>+</v>
      </c>
      <c r="F73">
        <f t="shared" si="7"/>
        <v>24</v>
      </c>
      <c r="L73" s="23"/>
      <c r="M73" s="23"/>
    </row>
    <row r="74" spans="1:13">
      <c r="A74" s="26">
        <v>43570</v>
      </c>
      <c r="B74" s="27">
        <v>11690.35</v>
      </c>
      <c r="C74">
        <f t="shared" si="4"/>
        <v>4.0280157513451452E-3</v>
      </c>
      <c r="D74">
        <f t="shared" si="6"/>
        <v>4.0313192546155372E-3</v>
      </c>
      <c r="E74" t="str">
        <f t="shared" si="5"/>
        <v>+</v>
      </c>
      <c r="F74">
        <f t="shared" si="7"/>
        <v>24</v>
      </c>
      <c r="L74" s="23"/>
      <c r="M74" s="23"/>
    </row>
    <row r="75" spans="1:13">
      <c r="A75" s="26">
        <v>43571</v>
      </c>
      <c r="B75" s="27">
        <v>11787.15</v>
      </c>
      <c r="C75">
        <f t="shared" si="4"/>
        <v>8.2803337795702668E-3</v>
      </c>
      <c r="D75">
        <f t="shared" si="6"/>
        <v>4.0280157513451452E-3</v>
      </c>
      <c r="E75" t="str">
        <f t="shared" si="5"/>
        <v>+</v>
      </c>
      <c r="F75">
        <f t="shared" si="7"/>
        <v>24</v>
      </c>
      <c r="L75" s="23"/>
      <c r="M75" s="23"/>
    </row>
    <row r="76" spans="1:13">
      <c r="A76" s="26">
        <v>43573</v>
      </c>
      <c r="B76" s="27">
        <v>11752.8</v>
      </c>
      <c r="C76">
        <f t="shared" si="4"/>
        <v>-2.9141904531630094E-3</v>
      </c>
      <c r="D76">
        <f t="shared" si="6"/>
        <v>8.2803337795702668E-3</v>
      </c>
      <c r="E76" t="str">
        <f t="shared" si="5"/>
        <v>-</v>
      </c>
      <c r="F76">
        <f t="shared" si="7"/>
        <v>25</v>
      </c>
      <c r="L76" s="23"/>
      <c r="M76" s="23"/>
    </row>
    <row r="77" spans="1:13">
      <c r="A77" s="26">
        <v>43577</v>
      </c>
      <c r="B77" s="27">
        <v>11594.45</v>
      </c>
      <c r="C77">
        <f t="shared" si="4"/>
        <v>-1.3473385065686351E-2</v>
      </c>
      <c r="D77">
        <f t="shared" si="6"/>
        <v>-2.9141904531630094E-3</v>
      </c>
      <c r="E77" t="str">
        <f t="shared" si="5"/>
        <v>-</v>
      </c>
      <c r="F77">
        <f t="shared" si="7"/>
        <v>25</v>
      </c>
      <c r="L77" s="23"/>
      <c r="M77" s="23"/>
    </row>
    <row r="78" spans="1:13">
      <c r="A78" s="26">
        <v>43578</v>
      </c>
      <c r="B78" s="27">
        <v>11575.95</v>
      </c>
      <c r="C78">
        <f t="shared" si="4"/>
        <v>-1.5955909939669409E-3</v>
      </c>
      <c r="D78">
        <f t="shared" si="6"/>
        <v>-1.3473385065686351E-2</v>
      </c>
      <c r="E78" t="str">
        <f t="shared" si="5"/>
        <v>-</v>
      </c>
      <c r="F78">
        <f t="shared" si="7"/>
        <v>25</v>
      </c>
      <c r="L78" s="23"/>
      <c r="M78" s="23"/>
    </row>
    <row r="79" spans="1:13">
      <c r="A79" s="26">
        <v>43579</v>
      </c>
      <c r="B79" s="27">
        <v>11726.15</v>
      </c>
      <c r="C79">
        <f t="shared" si="4"/>
        <v>1.2975176983314449E-2</v>
      </c>
      <c r="D79">
        <f t="shared" si="6"/>
        <v>-1.5955909939669409E-3</v>
      </c>
      <c r="E79" t="str">
        <f t="shared" si="5"/>
        <v>+</v>
      </c>
      <c r="F79">
        <f t="shared" si="7"/>
        <v>26</v>
      </c>
      <c r="L79" s="23"/>
      <c r="M79" s="23"/>
    </row>
    <row r="80" spans="1:13">
      <c r="A80" s="26">
        <v>43580</v>
      </c>
      <c r="B80" s="27">
        <v>11641.8</v>
      </c>
      <c r="C80">
        <f t="shared" si="4"/>
        <v>-7.1933243221347469E-3</v>
      </c>
      <c r="D80">
        <f t="shared" si="6"/>
        <v>1.2975176983314449E-2</v>
      </c>
      <c r="E80" t="str">
        <f t="shared" si="5"/>
        <v>-</v>
      </c>
      <c r="F80">
        <f t="shared" si="7"/>
        <v>27</v>
      </c>
      <c r="L80" s="23"/>
      <c r="M80" s="23"/>
    </row>
    <row r="81" spans="1:13">
      <c r="A81" s="26">
        <v>43581</v>
      </c>
      <c r="B81" s="27">
        <v>11754.65</v>
      </c>
      <c r="C81">
        <f t="shared" si="4"/>
        <v>9.6935181844732231E-3</v>
      </c>
      <c r="D81">
        <f t="shared" si="6"/>
        <v>-7.1933243221347469E-3</v>
      </c>
      <c r="E81" t="str">
        <f t="shared" si="5"/>
        <v>+</v>
      </c>
      <c r="F81">
        <f t="shared" si="7"/>
        <v>28</v>
      </c>
      <c r="L81" s="23"/>
      <c r="M81" s="23"/>
    </row>
    <row r="82" spans="1:13">
      <c r="A82" s="26">
        <v>43585</v>
      </c>
      <c r="B82" s="27">
        <v>11748.15</v>
      </c>
      <c r="C82">
        <f t="shared" si="4"/>
        <v>-5.5297265337547275E-4</v>
      </c>
      <c r="D82">
        <f t="shared" si="6"/>
        <v>9.6935181844732231E-3</v>
      </c>
      <c r="E82" t="str">
        <f t="shared" si="5"/>
        <v>-</v>
      </c>
      <c r="F82">
        <f t="shared" si="7"/>
        <v>29</v>
      </c>
      <c r="L82" s="23"/>
      <c r="M82" s="23"/>
    </row>
    <row r="83" spans="1:13">
      <c r="A83" s="26">
        <v>43587</v>
      </c>
      <c r="B83" s="27">
        <v>11724.75</v>
      </c>
      <c r="C83">
        <f t="shared" si="4"/>
        <v>-1.9918029647220743E-3</v>
      </c>
      <c r="D83">
        <f t="shared" si="6"/>
        <v>-5.5297265337547275E-4</v>
      </c>
      <c r="E83" t="str">
        <f t="shared" si="5"/>
        <v>-</v>
      </c>
      <c r="F83">
        <f t="shared" si="7"/>
        <v>29</v>
      </c>
      <c r="L83" s="23"/>
      <c r="M83" s="23"/>
    </row>
    <row r="84" spans="1:13">
      <c r="A84" s="26">
        <v>43588</v>
      </c>
      <c r="B84" s="27">
        <v>11712.25</v>
      </c>
      <c r="C84">
        <f t="shared" si="4"/>
        <v>-1.0661208128105077E-3</v>
      </c>
      <c r="D84">
        <f t="shared" si="6"/>
        <v>-1.9918029647220743E-3</v>
      </c>
      <c r="E84" t="str">
        <f t="shared" si="5"/>
        <v>-</v>
      </c>
      <c r="F84">
        <f t="shared" si="7"/>
        <v>29</v>
      </c>
      <c r="L84" s="23"/>
      <c r="M84" s="23"/>
    </row>
    <row r="85" spans="1:13">
      <c r="A85" s="26">
        <v>43591</v>
      </c>
      <c r="B85" s="27">
        <v>11598.25</v>
      </c>
      <c r="C85">
        <f t="shared" si="4"/>
        <v>-9.7333987918632198E-3</v>
      </c>
      <c r="D85">
        <f t="shared" si="6"/>
        <v>-1.0661208128105077E-3</v>
      </c>
      <c r="E85" t="str">
        <f t="shared" si="5"/>
        <v>-</v>
      </c>
      <c r="F85">
        <f t="shared" si="7"/>
        <v>29</v>
      </c>
      <c r="L85" s="23"/>
      <c r="M85" s="23"/>
    </row>
    <row r="86" spans="1:13">
      <c r="A86" s="26">
        <v>43592</v>
      </c>
      <c r="B86" s="27">
        <v>11497.9</v>
      </c>
      <c r="C86">
        <f t="shared" si="4"/>
        <v>-8.6521673528334331E-3</v>
      </c>
      <c r="D86">
        <f t="shared" si="6"/>
        <v>-9.7333987918632198E-3</v>
      </c>
      <c r="E86" t="str">
        <f t="shared" si="5"/>
        <v>-</v>
      </c>
      <c r="F86">
        <f t="shared" si="7"/>
        <v>29</v>
      </c>
      <c r="L86" s="23"/>
      <c r="M86" s="23"/>
    </row>
    <row r="87" spans="1:13">
      <c r="A87" s="26">
        <v>43593</v>
      </c>
      <c r="B87" s="27">
        <v>11359.45</v>
      </c>
      <c r="C87">
        <f t="shared" si="4"/>
        <v>-1.2041329286217388E-2</v>
      </c>
      <c r="D87">
        <f t="shared" si="6"/>
        <v>-8.6521673528334331E-3</v>
      </c>
      <c r="E87" t="str">
        <f t="shared" si="5"/>
        <v>-</v>
      </c>
      <c r="F87">
        <f t="shared" si="7"/>
        <v>29</v>
      </c>
      <c r="L87" s="23"/>
      <c r="M87" s="23"/>
    </row>
    <row r="88" spans="1:13">
      <c r="A88" s="26">
        <v>43594</v>
      </c>
      <c r="B88" s="27">
        <v>11301.8</v>
      </c>
      <c r="C88">
        <f t="shared" si="4"/>
        <v>-5.0750696556612733E-3</v>
      </c>
      <c r="D88">
        <f t="shared" si="6"/>
        <v>-1.2041329286217388E-2</v>
      </c>
      <c r="E88" t="str">
        <f t="shared" si="5"/>
        <v>-</v>
      </c>
      <c r="F88">
        <f t="shared" si="7"/>
        <v>29</v>
      </c>
      <c r="L88" s="23"/>
      <c r="M88" s="23"/>
    </row>
    <row r="89" spans="1:13">
      <c r="A89" s="26">
        <v>43595</v>
      </c>
      <c r="B89" s="27">
        <v>11278.9</v>
      </c>
      <c r="C89">
        <f t="shared" si="4"/>
        <v>-2.0262259109168129E-3</v>
      </c>
      <c r="D89">
        <f t="shared" si="6"/>
        <v>-5.0750696556612733E-3</v>
      </c>
      <c r="E89" t="str">
        <f t="shared" si="5"/>
        <v>-</v>
      </c>
      <c r="F89">
        <f t="shared" si="7"/>
        <v>29</v>
      </c>
      <c r="L89" s="23"/>
      <c r="M89" s="23"/>
    </row>
    <row r="90" spans="1:13">
      <c r="A90" s="26">
        <v>43598</v>
      </c>
      <c r="B90" s="27">
        <v>11148.2</v>
      </c>
      <c r="C90">
        <f t="shared" si="4"/>
        <v>-1.1588009469008407E-2</v>
      </c>
      <c r="D90">
        <f t="shared" si="6"/>
        <v>-2.0262259109168129E-3</v>
      </c>
      <c r="E90" t="str">
        <f t="shared" si="5"/>
        <v>-</v>
      </c>
      <c r="F90">
        <f t="shared" si="7"/>
        <v>29</v>
      </c>
      <c r="L90" s="23"/>
      <c r="M90" s="23"/>
    </row>
    <row r="91" spans="1:13">
      <c r="A91" s="26">
        <v>43599</v>
      </c>
      <c r="B91" s="27">
        <v>11222.05</v>
      </c>
      <c r="C91">
        <f t="shared" si="4"/>
        <v>6.6243877935450151E-3</v>
      </c>
      <c r="D91">
        <f t="shared" si="6"/>
        <v>-1.1588009469008407E-2</v>
      </c>
      <c r="E91" t="str">
        <f t="shared" si="5"/>
        <v>+</v>
      </c>
      <c r="F91">
        <f t="shared" si="7"/>
        <v>30</v>
      </c>
      <c r="L91" s="23"/>
      <c r="M91" s="23"/>
    </row>
    <row r="92" spans="1:13">
      <c r="A92" s="26">
        <v>43600</v>
      </c>
      <c r="B92" s="27">
        <v>11157</v>
      </c>
      <c r="C92">
        <f t="shared" si="4"/>
        <v>-5.79662361155041E-3</v>
      </c>
      <c r="D92">
        <f t="shared" si="6"/>
        <v>6.6243877935450151E-3</v>
      </c>
      <c r="E92" t="str">
        <f t="shared" si="5"/>
        <v>-</v>
      </c>
      <c r="F92">
        <f t="shared" si="7"/>
        <v>31</v>
      </c>
      <c r="L92" s="23"/>
      <c r="M92" s="23"/>
    </row>
    <row r="93" spans="1:13">
      <c r="A93" s="26">
        <v>43601</v>
      </c>
      <c r="B93" s="27">
        <v>11257.1</v>
      </c>
      <c r="C93">
        <f t="shared" si="4"/>
        <v>8.9719458635834325E-3</v>
      </c>
      <c r="D93">
        <f t="shared" si="6"/>
        <v>-5.79662361155041E-3</v>
      </c>
      <c r="E93" t="str">
        <f t="shared" si="5"/>
        <v>+</v>
      </c>
      <c r="F93">
        <f t="shared" si="7"/>
        <v>32</v>
      </c>
      <c r="L93" s="23"/>
      <c r="M93" s="23"/>
    </row>
    <row r="94" spans="1:13">
      <c r="A94" s="26">
        <v>43602</v>
      </c>
      <c r="B94" s="27">
        <v>11407.15</v>
      </c>
      <c r="C94">
        <f t="shared" si="4"/>
        <v>1.3329365467127348E-2</v>
      </c>
      <c r="D94">
        <f t="shared" si="6"/>
        <v>8.9719458635834325E-3</v>
      </c>
      <c r="E94" t="str">
        <f t="shared" si="5"/>
        <v>+</v>
      </c>
      <c r="F94">
        <f t="shared" si="7"/>
        <v>32</v>
      </c>
      <c r="L94" s="23"/>
      <c r="M94" s="23"/>
    </row>
    <row r="95" spans="1:13">
      <c r="A95" s="26">
        <v>43605</v>
      </c>
      <c r="B95" s="27">
        <v>11828.25</v>
      </c>
      <c r="C95">
        <f t="shared" si="4"/>
        <v>3.6915443384193281E-2</v>
      </c>
      <c r="D95">
        <f t="shared" si="6"/>
        <v>1.3329365467127348E-2</v>
      </c>
      <c r="E95" t="str">
        <f t="shared" si="5"/>
        <v>+</v>
      </c>
      <c r="F95">
        <f t="shared" si="7"/>
        <v>32</v>
      </c>
      <c r="L95" s="23"/>
      <c r="M95" s="23"/>
    </row>
    <row r="96" spans="1:13">
      <c r="A96" s="26">
        <v>43606</v>
      </c>
      <c r="B96" s="27">
        <v>11709.1</v>
      </c>
      <c r="C96">
        <f t="shared" si="4"/>
        <v>-1.0073341364952519E-2</v>
      </c>
      <c r="D96">
        <f t="shared" si="6"/>
        <v>3.6915443384193281E-2</v>
      </c>
      <c r="E96" t="str">
        <f t="shared" si="5"/>
        <v>-</v>
      </c>
      <c r="F96">
        <f t="shared" si="7"/>
        <v>33</v>
      </c>
      <c r="L96" s="23"/>
      <c r="M96" s="23"/>
    </row>
    <row r="97" spans="1:13">
      <c r="A97" s="26">
        <v>43607</v>
      </c>
      <c r="B97" s="27">
        <v>11737.9</v>
      </c>
      <c r="C97">
        <f t="shared" si="4"/>
        <v>2.4596254195454197E-3</v>
      </c>
      <c r="D97">
        <f t="shared" si="6"/>
        <v>-1.0073341364952519E-2</v>
      </c>
      <c r="E97" t="str">
        <f t="shared" si="5"/>
        <v>+</v>
      </c>
      <c r="F97">
        <f t="shared" si="7"/>
        <v>34</v>
      </c>
      <c r="L97" s="23"/>
      <c r="M97" s="23"/>
    </row>
    <row r="98" spans="1:13">
      <c r="A98" s="26">
        <v>43608</v>
      </c>
      <c r="B98" s="27">
        <v>11657.05</v>
      </c>
      <c r="C98">
        <f t="shared" si="4"/>
        <v>-6.8879441808160202E-3</v>
      </c>
      <c r="D98">
        <f t="shared" si="6"/>
        <v>2.4596254195454197E-3</v>
      </c>
      <c r="E98" t="str">
        <f t="shared" si="5"/>
        <v>-</v>
      </c>
      <c r="F98">
        <f t="shared" si="7"/>
        <v>35</v>
      </c>
      <c r="L98" s="23"/>
      <c r="M98" s="23"/>
    </row>
    <row r="99" spans="1:13">
      <c r="A99" s="26">
        <v>43609</v>
      </c>
      <c r="B99" s="27">
        <v>11844.1</v>
      </c>
      <c r="C99">
        <f t="shared" si="4"/>
        <v>1.6046083700421727E-2</v>
      </c>
      <c r="D99">
        <f t="shared" si="6"/>
        <v>-6.8879441808160202E-3</v>
      </c>
      <c r="E99" t="str">
        <f t="shared" si="5"/>
        <v>+</v>
      </c>
      <c r="F99">
        <f t="shared" si="7"/>
        <v>36</v>
      </c>
      <c r="L99" s="23"/>
      <c r="M99" s="23"/>
    </row>
    <row r="100" spans="1:13">
      <c r="A100" s="26">
        <v>43612</v>
      </c>
      <c r="B100" s="27">
        <v>11924.75</v>
      </c>
      <c r="C100">
        <f t="shared" si="4"/>
        <v>6.8092974561173606E-3</v>
      </c>
      <c r="D100">
        <f t="shared" si="6"/>
        <v>1.6046083700421727E-2</v>
      </c>
      <c r="E100" t="str">
        <f t="shared" si="5"/>
        <v>+</v>
      </c>
      <c r="F100">
        <f t="shared" si="7"/>
        <v>36</v>
      </c>
      <c r="L100" s="23"/>
      <c r="M100" s="23"/>
    </row>
    <row r="101" spans="1:13">
      <c r="A101" s="26">
        <v>43613</v>
      </c>
      <c r="B101" s="27">
        <v>11928.75</v>
      </c>
      <c r="C101">
        <f t="shared" si="4"/>
        <v>3.3543680161009665E-4</v>
      </c>
      <c r="D101">
        <f t="shared" si="6"/>
        <v>6.8092974561173606E-3</v>
      </c>
      <c r="E101" t="str">
        <f t="shared" si="5"/>
        <v>+</v>
      </c>
      <c r="F101">
        <f t="shared" si="7"/>
        <v>36</v>
      </c>
      <c r="L101" s="23"/>
      <c r="M101" s="23"/>
    </row>
    <row r="102" spans="1:13">
      <c r="A102" s="26">
        <v>43614</v>
      </c>
      <c r="B102" s="27">
        <v>11861.1</v>
      </c>
      <c r="C102">
        <f t="shared" si="4"/>
        <v>-5.6711725872366876E-3</v>
      </c>
      <c r="D102">
        <f t="shared" si="6"/>
        <v>3.3543680161009665E-4</v>
      </c>
      <c r="E102" t="str">
        <f t="shared" si="5"/>
        <v>-</v>
      </c>
      <c r="F102">
        <f t="shared" si="7"/>
        <v>37</v>
      </c>
      <c r="L102" s="23"/>
      <c r="M102" s="23"/>
    </row>
    <row r="103" spans="1:13">
      <c r="A103" s="26">
        <v>43615</v>
      </c>
      <c r="B103" s="27">
        <v>11945.9</v>
      </c>
      <c r="C103">
        <f t="shared" si="4"/>
        <v>7.1494212172563479E-3</v>
      </c>
      <c r="D103">
        <f t="shared" si="6"/>
        <v>-5.6711725872366876E-3</v>
      </c>
      <c r="E103" t="str">
        <f t="shared" si="5"/>
        <v>+</v>
      </c>
      <c r="F103">
        <f t="shared" si="7"/>
        <v>38</v>
      </c>
      <c r="L103" s="23"/>
      <c r="M103" s="23"/>
    </row>
    <row r="104" spans="1:13">
      <c r="A104" s="26">
        <v>43616</v>
      </c>
      <c r="B104" s="27">
        <v>11922.8</v>
      </c>
      <c r="C104">
        <f t="shared" si="4"/>
        <v>-1.9337178446161749E-3</v>
      </c>
      <c r="D104">
        <f t="shared" si="6"/>
        <v>7.1494212172563479E-3</v>
      </c>
      <c r="E104" t="str">
        <f t="shared" si="5"/>
        <v>-</v>
      </c>
      <c r="F104">
        <f t="shared" si="7"/>
        <v>39</v>
      </c>
      <c r="L104" s="23"/>
      <c r="M104" s="23"/>
    </row>
    <row r="105" spans="1:13">
      <c r="A105" s="26">
        <v>43619</v>
      </c>
      <c r="B105" s="27">
        <v>12088.55</v>
      </c>
      <c r="C105">
        <f t="shared" si="4"/>
        <v>1.3901935786895697E-2</v>
      </c>
      <c r="D105">
        <f t="shared" si="6"/>
        <v>-1.9337178446161749E-3</v>
      </c>
      <c r="E105" t="str">
        <f t="shared" si="5"/>
        <v>+</v>
      </c>
      <c r="F105">
        <f t="shared" si="7"/>
        <v>40</v>
      </c>
      <c r="L105" s="23"/>
      <c r="M105" s="23"/>
    </row>
    <row r="106" spans="1:13">
      <c r="A106" s="26">
        <v>43620</v>
      </c>
      <c r="B106" s="27">
        <v>12021.65</v>
      </c>
      <c r="C106">
        <f t="shared" si="4"/>
        <v>-5.5341624926066105E-3</v>
      </c>
      <c r="D106">
        <f t="shared" si="6"/>
        <v>1.3901935786895697E-2</v>
      </c>
      <c r="E106" t="str">
        <f t="shared" si="5"/>
        <v>-</v>
      </c>
      <c r="F106">
        <f t="shared" si="7"/>
        <v>41</v>
      </c>
      <c r="L106" s="23"/>
      <c r="M106" s="23"/>
    </row>
    <row r="107" spans="1:13">
      <c r="A107" s="26">
        <v>43622</v>
      </c>
      <c r="B107" s="27">
        <v>11843.75</v>
      </c>
      <c r="C107">
        <f t="shared" si="4"/>
        <v>-1.4798301397894602E-2</v>
      </c>
      <c r="D107">
        <f t="shared" si="6"/>
        <v>-5.5341624926066105E-3</v>
      </c>
      <c r="E107" t="str">
        <f t="shared" si="5"/>
        <v>-</v>
      </c>
      <c r="F107">
        <f t="shared" si="7"/>
        <v>41</v>
      </c>
      <c r="L107" s="23"/>
      <c r="M107" s="23"/>
    </row>
    <row r="108" spans="1:13">
      <c r="A108" s="26">
        <v>43623</v>
      </c>
      <c r="B108" s="27">
        <v>11870.65</v>
      </c>
      <c r="C108">
        <f t="shared" si="4"/>
        <v>2.2712401055408663E-3</v>
      </c>
      <c r="D108">
        <f t="shared" si="6"/>
        <v>-1.4798301397894602E-2</v>
      </c>
      <c r="E108" t="str">
        <f t="shared" si="5"/>
        <v>+</v>
      </c>
      <c r="F108">
        <f t="shared" si="7"/>
        <v>42</v>
      </c>
      <c r="L108" s="23"/>
      <c r="M108" s="23"/>
    </row>
    <row r="109" spans="1:13">
      <c r="A109" s="26">
        <v>43626</v>
      </c>
      <c r="B109" s="27">
        <v>11922.7</v>
      </c>
      <c r="C109">
        <f t="shared" si="4"/>
        <v>4.3847641030610026E-3</v>
      </c>
      <c r="D109">
        <f t="shared" si="6"/>
        <v>2.2712401055408663E-3</v>
      </c>
      <c r="E109" t="str">
        <f t="shared" si="5"/>
        <v>+</v>
      </c>
      <c r="F109">
        <f t="shared" si="7"/>
        <v>42</v>
      </c>
      <c r="L109" s="23"/>
      <c r="M109" s="23"/>
    </row>
    <row r="110" spans="1:13">
      <c r="A110" s="26">
        <v>43627</v>
      </c>
      <c r="B110" s="27">
        <v>11965.6</v>
      </c>
      <c r="C110">
        <f t="shared" si="4"/>
        <v>3.5981782649902819E-3</v>
      </c>
      <c r="D110">
        <f t="shared" si="6"/>
        <v>4.3847641030610026E-3</v>
      </c>
      <c r="E110" t="str">
        <f t="shared" si="5"/>
        <v>+</v>
      </c>
      <c r="F110">
        <f t="shared" si="7"/>
        <v>42</v>
      </c>
      <c r="L110" s="23"/>
      <c r="M110" s="23"/>
    </row>
    <row r="111" spans="1:13">
      <c r="A111" s="26">
        <v>43628</v>
      </c>
      <c r="B111" s="27">
        <v>11906.2</v>
      </c>
      <c r="C111">
        <f t="shared" si="4"/>
        <v>-4.9642307949454801E-3</v>
      </c>
      <c r="D111">
        <f t="shared" si="6"/>
        <v>3.5981782649902819E-3</v>
      </c>
      <c r="E111" t="str">
        <f t="shared" si="5"/>
        <v>-</v>
      </c>
      <c r="F111">
        <f t="shared" si="7"/>
        <v>43</v>
      </c>
      <c r="L111" s="23"/>
      <c r="M111" s="23"/>
    </row>
    <row r="112" spans="1:13">
      <c r="A112" s="26">
        <v>43629</v>
      </c>
      <c r="B112" s="27">
        <v>11914.05</v>
      </c>
      <c r="C112">
        <f t="shared" si="4"/>
        <v>6.593203541011023E-4</v>
      </c>
      <c r="D112">
        <f t="shared" si="6"/>
        <v>-4.9642307949454801E-3</v>
      </c>
      <c r="E112" t="str">
        <f t="shared" si="5"/>
        <v>+</v>
      </c>
      <c r="F112">
        <f t="shared" si="7"/>
        <v>44</v>
      </c>
      <c r="L112" s="23"/>
      <c r="M112" s="23"/>
    </row>
    <row r="113" spans="1:13">
      <c r="A113" s="26">
        <v>43630</v>
      </c>
      <c r="B113" s="27">
        <v>11823.3</v>
      </c>
      <c r="C113">
        <f t="shared" si="4"/>
        <v>-7.61705717199441E-3</v>
      </c>
      <c r="D113">
        <f t="shared" si="6"/>
        <v>6.593203541011023E-4</v>
      </c>
      <c r="E113" t="str">
        <f t="shared" si="5"/>
        <v>-</v>
      </c>
      <c r="F113">
        <f t="shared" si="7"/>
        <v>45</v>
      </c>
      <c r="L113" s="23"/>
      <c r="M113" s="23"/>
    </row>
    <row r="114" spans="1:13">
      <c r="A114" s="26">
        <v>43633</v>
      </c>
      <c r="B114" s="27">
        <v>11672.15</v>
      </c>
      <c r="C114">
        <f t="shared" si="4"/>
        <v>-1.2784078895063108E-2</v>
      </c>
      <c r="D114">
        <f t="shared" si="6"/>
        <v>-7.61705717199441E-3</v>
      </c>
      <c r="E114" t="str">
        <f t="shared" si="5"/>
        <v>-</v>
      </c>
      <c r="F114">
        <f t="shared" si="7"/>
        <v>45</v>
      </c>
      <c r="L114" s="23"/>
      <c r="M114" s="23"/>
    </row>
    <row r="115" spans="1:13">
      <c r="A115" s="26">
        <v>43634</v>
      </c>
      <c r="B115" s="27">
        <v>11691.5</v>
      </c>
      <c r="C115">
        <f t="shared" si="4"/>
        <v>1.6577922662063427E-3</v>
      </c>
      <c r="D115">
        <f t="shared" si="6"/>
        <v>-1.2784078895063108E-2</v>
      </c>
      <c r="E115" t="str">
        <f t="shared" si="5"/>
        <v>+</v>
      </c>
      <c r="F115">
        <f t="shared" si="7"/>
        <v>46</v>
      </c>
      <c r="L115" s="23"/>
      <c r="M115" s="23"/>
    </row>
    <row r="116" spans="1:13">
      <c r="A116" s="26">
        <v>43635</v>
      </c>
      <c r="B116" s="27">
        <v>11691.45</v>
      </c>
      <c r="C116">
        <f t="shared" si="4"/>
        <v>-4.2766112132123687E-6</v>
      </c>
      <c r="D116">
        <f t="shared" si="6"/>
        <v>1.6577922662063427E-3</v>
      </c>
      <c r="E116" t="str">
        <f t="shared" si="5"/>
        <v>-</v>
      </c>
      <c r="F116">
        <f t="shared" si="7"/>
        <v>47</v>
      </c>
      <c r="L116" s="23"/>
      <c r="M116" s="23"/>
    </row>
    <row r="117" spans="1:13">
      <c r="A117" s="26">
        <v>43636</v>
      </c>
      <c r="B117" s="27">
        <v>11831.75</v>
      </c>
      <c r="C117">
        <f t="shared" si="4"/>
        <v>1.2000222384734081E-2</v>
      </c>
      <c r="D117">
        <f t="shared" si="6"/>
        <v>-4.2766112132123687E-6</v>
      </c>
      <c r="E117" t="str">
        <f t="shared" si="5"/>
        <v>+</v>
      </c>
      <c r="F117">
        <f t="shared" si="7"/>
        <v>48</v>
      </c>
      <c r="L117" s="23"/>
      <c r="M117" s="23"/>
    </row>
    <row r="118" spans="1:13">
      <c r="A118" s="26">
        <v>43637</v>
      </c>
      <c r="B118" s="27">
        <v>11724.1</v>
      </c>
      <c r="C118">
        <f t="shared" si="4"/>
        <v>-9.0984004902064045E-3</v>
      </c>
      <c r="D118">
        <f t="shared" si="6"/>
        <v>1.2000222384734081E-2</v>
      </c>
      <c r="E118" t="str">
        <f t="shared" si="5"/>
        <v>-</v>
      </c>
      <c r="F118">
        <f t="shared" si="7"/>
        <v>49</v>
      </c>
      <c r="L118" s="23"/>
      <c r="M118" s="23"/>
    </row>
    <row r="119" spans="1:13">
      <c r="A119" s="26">
        <v>43640</v>
      </c>
      <c r="B119" s="27">
        <v>11699.65</v>
      </c>
      <c r="C119">
        <f t="shared" si="4"/>
        <v>-2.0854479235080498E-3</v>
      </c>
      <c r="D119">
        <f t="shared" si="6"/>
        <v>-9.0984004902064045E-3</v>
      </c>
      <c r="E119" t="str">
        <f t="shared" si="5"/>
        <v>-</v>
      </c>
      <c r="F119">
        <f t="shared" si="7"/>
        <v>49</v>
      </c>
      <c r="L119" s="23"/>
      <c r="M119" s="23"/>
    </row>
    <row r="120" spans="1:13">
      <c r="A120" s="26">
        <v>43641</v>
      </c>
      <c r="B120" s="27">
        <v>11796.45</v>
      </c>
      <c r="C120">
        <f t="shared" si="4"/>
        <v>8.2737517788994616E-3</v>
      </c>
      <c r="D120">
        <f t="shared" si="6"/>
        <v>-2.0854479235080498E-3</v>
      </c>
      <c r="E120" t="str">
        <f t="shared" si="5"/>
        <v>+</v>
      </c>
      <c r="F120">
        <f t="shared" si="7"/>
        <v>50</v>
      </c>
      <c r="L120" s="23"/>
      <c r="M120" s="23"/>
    </row>
    <row r="121" spans="1:13">
      <c r="A121" s="26">
        <v>43642</v>
      </c>
      <c r="B121" s="27">
        <v>11847.55</v>
      </c>
      <c r="C121">
        <f t="shared" si="4"/>
        <v>4.3318116891097359E-3</v>
      </c>
      <c r="D121">
        <f t="shared" si="6"/>
        <v>8.2737517788994616E-3</v>
      </c>
      <c r="E121" t="str">
        <f t="shared" si="5"/>
        <v>+</v>
      </c>
      <c r="F121">
        <f t="shared" si="7"/>
        <v>50</v>
      </c>
      <c r="L121" s="23"/>
      <c r="M121" s="23"/>
    </row>
    <row r="122" spans="1:13">
      <c r="A122" s="26">
        <v>43643</v>
      </c>
      <c r="B122" s="27">
        <v>11841.55</v>
      </c>
      <c r="C122">
        <f t="shared" si="4"/>
        <v>-5.0643381965047632E-4</v>
      </c>
      <c r="D122">
        <f t="shared" si="6"/>
        <v>4.3318116891097359E-3</v>
      </c>
      <c r="E122" t="str">
        <f t="shared" si="5"/>
        <v>-</v>
      </c>
      <c r="F122">
        <f t="shared" si="7"/>
        <v>51</v>
      </c>
      <c r="L122" s="23"/>
      <c r="M122" s="23"/>
    </row>
    <row r="123" spans="1:13">
      <c r="A123" s="26">
        <v>43644</v>
      </c>
      <c r="B123" s="27">
        <v>11788.85</v>
      </c>
      <c r="C123">
        <f t="shared" si="4"/>
        <v>-4.4504308979820134E-3</v>
      </c>
      <c r="D123">
        <f t="shared" si="6"/>
        <v>-5.0643381965047632E-4</v>
      </c>
      <c r="E123" t="str">
        <f t="shared" si="5"/>
        <v>-</v>
      </c>
      <c r="F123">
        <f t="shared" si="7"/>
        <v>51</v>
      </c>
      <c r="L123" s="23"/>
      <c r="M123" s="23"/>
    </row>
    <row r="124" spans="1:13">
      <c r="A124" s="26">
        <v>43647</v>
      </c>
      <c r="B124" s="27">
        <v>11865.6</v>
      </c>
      <c r="C124">
        <f t="shared" si="4"/>
        <v>6.5103890540637969E-3</v>
      </c>
      <c r="D124">
        <f t="shared" si="6"/>
        <v>-4.4504308979820134E-3</v>
      </c>
      <c r="E124" t="str">
        <f t="shared" si="5"/>
        <v>+</v>
      </c>
      <c r="F124">
        <f t="shared" si="7"/>
        <v>52</v>
      </c>
      <c r="L124" s="23"/>
      <c r="M124" s="23"/>
    </row>
    <row r="125" spans="1:13">
      <c r="A125" s="26">
        <v>43648</v>
      </c>
      <c r="B125" s="27">
        <v>11910.3</v>
      </c>
      <c r="C125">
        <f t="shared" si="4"/>
        <v>3.7671925566342122E-3</v>
      </c>
      <c r="D125">
        <f t="shared" si="6"/>
        <v>6.5103890540637969E-3</v>
      </c>
      <c r="E125" t="str">
        <f t="shared" si="5"/>
        <v>+</v>
      </c>
      <c r="F125">
        <f t="shared" si="7"/>
        <v>52</v>
      </c>
      <c r="L125" s="23"/>
      <c r="M125" s="23"/>
    </row>
    <row r="126" spans="1:13">
      <c r="A126" s="26">
        <v>43649</v>
      </c>
      <c r="B126" s="27">
        <v>11916.75</v>
      </c>
      <c r="C126">
        <f t="shared" si="4"/>
        <v>5.4154807183704259E-4</v>
      </c>
      <c r="D126">
        <f t="shared" si="6"/>
        <v>3.7671925566342122E-3</v>
      </c>
      <c r="E126" t="str">
        <f t="shared" si="5"/>
        <v>+</v>
      </c>
      <c r="F126">
        <f t="shared" si="7"/>
        <v>52</v>
      </c>
      <c r="L126" s="23"/>
      <c r="M126" s="23"/>
    </row>
    <row r="127" spans="1:13">
      <c r="A127" s="26">
        <v>43650</v>
      </c>
      <c r="B127" s="27">
        <v>11946.75</v>
      </c>
      <c r="C127">
        <f t="shared" si="4"/>
        <v>2.5174649128327773E-3</v>
      </c>
      <c r="D127">
        <f t="shared" si="6"/>
        <v>5.4154807183704259E-4</v>
      </c>
      <c r="E127" t="str">
        <f t="shared" si="5"/>
        <v>+</v>
      </c>
      <c r="F127">
        <f t="shared" si="7"/>
        <v>52</v>
      </c>
      <c r="L127" s="23"/>
      <c r="M127" s="23"/>
    </row>
    <row r="128" spans="1:13">
      <c r="A128" s="26">
        <v>43651</v>
      </c>
      <c r="B128" s="27">
        <v>11811.15</v>
      </c>
      <c r="C128">
        <f t="shared" si="4"/>
        <v>-1.1350367254692729E-2</v>
      </c>
      <c r="D128">
        <f t="shared" si="6"/>
        <v>2.5174649128327773E-3</v>
      </c>
      <c r="E128" t="str">
        <f t="shared" si="5"/>
        <v>-</v>
      </c>
      <c r="F128">
        <f t="shared" si="7"/>
        <v>53</v>
      </c>
      <c r="L128" s="23"/>
      <c r="M128" s="23"/>
    </row>
    <row r="129" spans="1:13">
      <c r="A129" s="26">
        <v>43654</v>
      </c>
      <c r="B129" s="27">
        <v>11558.6</v>
      </c>
      <c r="C129">
        <f t="shared" si="4"/>
        <v>-2.1382337875651337E-2</v>
      </c>
      <c r="D129">
        <f t="shared" si="6"/>
        <v>-1.1350367254692729E-2</v>
      </c>
      <c r="E129" t="str">
        <f t="shared" si="5"/>
        <v>-</v>
      </c>
      <c r="F129">
        <f t="shared" si="7"/>
        <v>53</v>
      </c>
      <c r="L129" s="23"/>
      <c r="M129" s="23"/>
    </row>
    <row r="130" spans="1:13">
      <c r="A130" s="26">
        <v>43655</v>
      </c>
      <c r="B130" s="27">
        <v>11555.9</v>
      </c>
      <c r="C130">
        <f t="shared" si="4"/>
        <v>-2.3359230356623877E-4</v>
      </c>
      <c r="D130">
        <f t="shared" si="6"/>
        <v>-2.1382337875651337E-2</v>
      </c>
      <c r="E130" t="str">
        <f t="shared" si="5"/>
        <v>-</v>
      </c>
      <c r="F130">
        <f t="shared" si="7"/>
        <v>53</v>
      </c>
      <c r="L130" s="23"/>
      <c r="M130" s="23"/>
    </row>
    <row r="131" spans="1:13">
      <c r="A131" s="26">
        <v>43656</v>
      </c>
      <c r="B131" s="27">
        <v>11498.9</v>
      </c>
      <c r="C131">
        <f t="shared" si="4"/>
        <v>-4.9325452799003112E-3</v>
      </c>
      <c r="D131">
        <f t="shared" si="6"/>
        <v>-2.3359230356623877E-4</v>
      </c>
      <c r="E131" t="str">
        <f t="shared" si="5"/>
        <v>-</v>
      </c>
      <c r="F131">
        <f t="shared" si="7"/>
        <v>53</v>
      </c>
      <c r="L131" s="23"/>
      <c r="M131" s="23"/>
    </row>
    <row r="132" spans="1:13">
      <c r="A132" s="26">
        <v>43657</v>
      </c>
      <c r="B132" s="27">
        <v>11582.9</v>
      </c>
      <c r="C132">
        <f t="shared" ref="C132:C195" si="8">(B132-B131)/B131</f>
        <v>7.3050465696718817E-3</v>
      </c>
      <c r="D132">
        <f t="shared" si="6"/>
        <v>-4.9325452799003112E-3</v>
      </c>
      <c r="E132" t="str">
        <f t="shared" ref="E132:E195" si="9">IF(C132&gt;0,"+","-")</f>
        <v>+</v>
      </c>
      <c r="F132">
        <f t="shared" si="7"/>
        <v>54</v>
      </c>
      <c r="L132" s="23"/>
      <c r="M132" s="23"/>
    </row>
    <row r="133" spans="1:13">
      <c r="A133" s="26">
        <v>43658</v>
      </c>
      <c r="B133" s="27">
        <v>11552.5</v>
      </c>
      <c r="C133">
        <f t="shared" si="8"/>
        <v>-2.6245586165813085E-3</v>
      </c>
      <c r="D133">
        <f t="shared" ref="D133:D196" si="10">C132</f>
        <v>7.3050465696718817E-3</v>
      </c>
      <c r="E133" t="str">
        <f t="shared" si="9"/>
        <v>-</v>
      </c>
      <c r="F133">
        <f t="shared" ref="F133:F196" si="11">IF(E133=E132,F132,F132+1)</f>
        <v>55</v>
      </c>
      <c r="L133" s="23"/>
      <c r="M133" s="23"/>
    </row>
    <row r="134" spans="1:13">
      <c r="A134" s="26">
        <v>43661</v>
      </c>
      <c r="B134" s="27">
        <v>11588.35</v>
      </c>
      <c r="C134">
        <f t="shared" si="8"/>
        <v>3.1032244103008323E-3</v>
      </c>
      <c r="D134">
        <f t="shared" si="10"/>
        <v>-2.6245586165813085E-3</v>
      </c>
      <c r="E134" t="str">
        <f t="shared" si="9"/>
        <v>+</v>
      </c>
      <c r="F134">
        <f t="shared" si="11"/>
        <v>56</v>
      </c>
      <c r="L134" s="23"/>
      <c r="M134" s="23"/>
    </row>
    <row r="135" spans="1:13">
      <c r="A135" s="26">
        <v>43662</v>
      </c>
      <c r="B135" s="27">
        <v>11662.6</v>
      </c>
      <c r="C135">
        <f t="shared" si="8"/>
        <v>6.4072969836085373E-3</v>
      </c>
      <c r="D135">
        <f t="shared" si="10"/>
        <v>3.1032244103008323E-3</v>
      </c>
      <c r="E135" t="str">
        <f t="shared" si="9"/>
        <v>+</v>
      </c>
      <c r="F135">
        <f t="shared" si="11"/>
        <v>56</v>
      </c>
      <c r="L135" s="23"/>
      <c r="M135" s="23"/>
    </row>
    <row r="136" spans="1:13">
      <c r="A136" s="26">
        <v>43663</v>
      </c>
      <c r="B136" s="27">
        <v>11687.5</v>
      </c>
      <c r="C136">
        <f t="shared" si="8"/>
        <v>2.1350299247165842E-3</v>
      </c>
      <c r="D136">
        <f t="shared" si="10"/>
        <v>6.4072969836085373E-3</v>
      </c>
      <c r="E136" t="str">
        <f t="shared" si="9"/>
        <v>+</v>
      </c>
      <c r="F136">
        <f t="shared" si="11"/>
        <v>56</v>
      </c>
      <c r="L136" s="23"/>
      <c r="M136" s="23"/>
    </row>
    <row r="137" spans="1:13">
      <c r="A137" s="26">
        <v>43664</v>
      </c>
      <c r="B137" s="27">
        <v>11596.9</v>
      </c>
      <c r="C137">
        <f t="shared" si="8"/>
        <v>-7.7518716577540418E-3</v>
      </c>
      <c r="D137">
        <f t="shared" si="10"/>
        <v>2.1350299247165842E-3</v>
      </c>
      <c r="E137" t="str">
        <f t="shared" si="9"/>
        <v>-</v>
      </c>
      <c r="F137">
        <f t="shared" si="11"/>
        <v>57</v>
      </c>
      <c r="L137" s="23"/>
      <c r="M137" s="23"/>
    </row>
    <row r="138" spans="1:13">
      <c r="A138" s="26">
        <v>43665</v>
      </c>
      <c r="B138" s="27">
        <v>11419.25</v>
      </c>
      <c r="C138">
        <f t="shared" si="8"/>
        <v>-1.5318748976019423E-2</v>
      </c>
      <c r="D138">
        <f t="shared" si="10"/>
        <v>-7.7518716577540418E-3</v>
      </c>
      <c r="E138" t="str">
        <f t="shared" si="9"/>
        <v>-</v>
      </c>
      <c r="F138">
        <f t="shared" si="11"/>
        <v>57</v>
      </c>
      <c r="L138" s="23"/>
      <c r="M138" s="23"/>
    </row>
    <row r="139" spans="1:13">
      <c r="A139" s="26">
        <v>43668</v>
      </c>
      <c r="B139" s="27">
        <v>11346.2</v>
      </c>
      <c r="C139">
        <f t="shared" si="8"/>
        <v>-6.3970926286751996E-3</v>
      </c>
      <c r="D139">
        <f t="shared" si="10"/>
        <v>-1.5318748976019423E-2</v>
      </c>
      <c r="E139" t="str">
        <f t="shared" si="9"/>
        <v>-</v>
      </c>
      <c r="F139">
        <f t="shared" si="11"/>
        <v>57</v>
      </c>
      <c r="L139" s="23"/>
      <c r="M139" s="23"/>
    </row>
    <row r="140" spans="1:13">
      <c r="A140" s="26">
        <v>43669</v>
      </c>
      <c r="B140" s="27">
        <v>11331.05</v>
      </c>
      <c r="C140">
        <f t="shared" si="8"/>
        <v>-1.3352488057676978E-3</v>
      </c>
      <c r="D140">
        <f t="shared" si="10"/>
        <v>-6.3970926286751996E-3</v>
      </c>
      <c r="E140" t="str">
        <f t="shared" si="9"/>
        <v>-</v>
      </c>
      <c r="F140">
        <f t="shared" si="11"/>
        <v>57</v>
      </c>
      <c r="L140" s="23"/>
      <c r="M140" s="23"/>
    </row>
    <row r="141" spans="1:13">
      <c r="A141" s="26">
        <v>43670</v>
      </c>
      <c r="B141" s="27">
        <v>11271.3</v>
      </c>
      <c r="C141">
        <f t="shared" si="8"/>
        <v>-5.2731212023598879E-3</v>
      </c>
      <c r="D141">
        <f t="shared" si="10"/>
        <v>-1.3352488057676978E-3</v>
      </c>
      <c r="E141" t="str">
        <f t="shared" si="9"/>
        <v>-</v>
      </c>
      <c r="F141">
        <f t="shared" si="11"/>
        <v>57</v>
      </c>
      <c r="L141" s="23"/>
      <c r="M141" s="23"/>
    </row>
    <row r="142" spans="1:13">
      <c r="A142" s="26">
        <v>43671</v>
      </c>
      <c r="B142" s="27">
        <v>11252.15</v>
      </c>
      <c r="C142">
        <f t="shared" si="8"/>
        <v>-1.6990054385917896E-3</v>
      </c>
      <c r="D142">
        <f t="shared" si="10"/>
        <v>-5.2731212023598879E-3</v>
      </c>
      <c r="E142" t="str">
        <f t="shared" si="9"/>
        <v>-</v>
      </c>
      <c r="F142">
        <f t="shared" si="11"/>
        <v>57</v>
      </c>
      <c r="L142" s="23"/>
      <c r="M142" s="23"/>
    </row>
    <row r="143" spans="1:13">
      <c r="A143" s="26">
        <v>43672</v>
      </c>
      <c r="B143" s="27">
        <v>11284.3</v>
      </c>
      <c r="C143">
        <f t="shared" si="8"/>
        <v>2.8572317290473052E-3</v>
      </c>
      <c r="D143">
        <f t="shared" si="10"/>
        <v>-1.6990054385917896E-3</v>
      </c>
      <c r="E143" t="str">
        <f t="shared" si="9"/>
        <v>+</v>
      </c>
      <c r="F143">
        <f t="shared" si="11"/>
        <v>58</v>
      </c>
      <c r="L143" s="23"/>
      <c r="M143" s="23"/>
    </row>
    <row r="144" spans="1:13">
      <c r="A144" s="26">
        <v>43675</v>
      </c>
      <c r="B144" s="27">
        <v>11189.2</v>
      </c>
      <c r="C144">
        <f t="shared" si="8"/>
        <v>-8.4276384002550941E-3</v>
      </c>
      <c r="D144">
        <f t="shared" si="10"/>
        <v>2.8572317290473052E-3</v>
      </c>
      <c r="E144" t="str">
        <f t="shared" si="9"/>
        <v>-</v>
      </c>
      <c r="F144">
        <f t="shared" si="11"/>
        <v>59</v>
      </c>
      <c r="L144" s="23"/>
      <c r="M144" s="23"/>
    </row>
    <row r="145" spans="1:13">
      <c r="A145" s="26">
        <v>43676</v>
      </c>
      <c r="B145" s="27">
        <v>11085.4</v>
      </c>
      <c r="C145">
        <f t="shared" si="8"/>
        <v>-9.276802631108666E-3</v>
      </c>
      <c r="D145">
        <f t="shared" si="10"/>
        <v>-8.4276384002550941E-3</v>
      </c>
      <c r="E145" t="str">
        <f t="shared" si="9"/>
        <v>-</v>
      </c>
      <c r="F145">
        <f t="shared" si="11"/>
        <v>59</v>
      </c>
      <c r="L145" s="23"/>
      <c r="M145" s="23"/>
    </row>
    <row r="146" spans="1:13">
      <c r="A146" s="26">
        <v>43677</v>
      </c>
      <c r="B146" s="27">
        <v>11118</v>
      </c>
      <c r="C146">
        <f t="shared" si="8"/>
        <v>2.9408050228228451E-3</v>
      </c>
      <c r="D146">
        <f t="shared" si="10"/>
        <v>-9.276802631108666E-3</v>
      </c>
      <c r="E146" t="str">
        <f t="shared" si="9"/>
        <v>+</v>
      </c>
      <c r="F146">
        <f t="shared" si="11"/>
        <v>60</v>
      </c>
      <c r="L146" s="23"/>
      <c r="M146" s="23"/>
    </row>
    <row r="147" spans="1:13">
      <c r="A147" s="26">
        <v>43678</v>
      </c>
      <c r="B147" s="27">
        <v>10980</v>
      </c>
      <c r="C147">
        <f t="shared" si="8"/>
        <v>-1.24123043712898E-2</v>
      </c>
      <c r="D147">
        <f t="shared" si="10"/>
        <v>2.9408050228228451E-3</v>
      </c>
      <c r="E147" t="str">
        <f t="shared" si="9"/>
        <v>-</v>
      </c>
      <c r="F147">
        <f t="shared" si="11"/>
        <v>61</v>
      </c>
      <c r="L147" s="23"/>
      <c r="M147" s="23"/>
    </row>
    <row r="148" spans="1:13">
      <c r="A148" s="26">
        <v>43679</v>
      </c>
      <c r="B148" s="27">
        <v>10997.35</v>
      </c>
      <c r="C148">
        <f t="shared" si="8"/>
        <v>1.5801457194900149E-3</v>
      </c>
      <c r="D148">
        <f t="shared" si="10"/>
        <v>-1.24123043712898E-2</v>
      </c>
      <c r="E148" t="str">
        <f t="shared" si="9"/>
        <v>+</v>
      </c>
      <c r="F148">
        <f t="shared" si="11"/>
        <v>62</v>
      </c>
      <c r="L148" s="23"/>
      <c r="M148" s="23"/>
    </row>
    <row r="149" spans="1:13">
      <c r="A149" s="26">
        <v>43682</v>
      </c>
      <c r="B149" s="27">
        <v>10862.6</v>
      </c>
      <c r="C149">
        <f t="shared" si="8"/>
        <v>-1.2252951847490531E-2</v>
      </c>
      <c r="D149">
        <f t="shared" si="10"/>
        <v>1.5801457194900149E-3</v>
      </c>
      <c r="E149" t="str">
        <f t="shared" si="9"/>
        <v>-</v>
      </c>
      <c r="F149">
        <f t="shared" si="11"/>
        <v>63</v>
      </c>
      <c r="L149" s="23"/>
      <c r="M149" s="23"/>
    </row>
    <row r="150" spans="1:13">
      <c r="A150" s="26">
        <v>43683</v>
      </c>
      <c r="B150" s="27">
        <v>10948.25</v>
      </c>
      <c r="C150">
        <f t="shared" si="8"/>
        <v>7.8848526135547325E-3</v>
      </c>
      <c r="D150">
        <f t="shared" si="10"/>
        <v>-1.2252951847490531E-2</v>
      </c>
      <c r="E150" t="str">
        <f t="shared" si="9"/>
        <v>+</v>
      </c>
      <c r="F150">
        <f t="shared" si="11"/>
        <v>64</v>
      </c>
      <c r="L150" s="23"/>
      <c r="M150" s="23"/>
    </row>
    <row r="151" spans="1:13">
      <c r="A151" s="26">
        <v>43684</v>
      </c>
      <c r="B151" s="27">
        <v>10855.5</v>
      </c>
      <c r="C151">
        <f t="shared" si="8"/>
        <v>-8.4716735551343819E-3</v>
      </c>
      <c r="D151">
        <f t="shared" si="10"/>
        <v>7.8848526135547325E-3</v>
      </c>
      <c r="E151" t="str">
        <f t="shared" si="9"/>
        <v>-</v>
      </c>
      <c r="F151">
        <f t="shared" si="11"/>
        <v>65</v>
      </c>
      <c r="L151" s="23"/>
      <c r="M151" s="23"/>
    </row>
    <row r="152" spans="1:13">
      <c r="A152" s="26">
        <v>43685</v>
      </c>
      <c r="B152" s="27">
        <v>11032.45</v>
      </c>
      <c r="C152">
        <f t="shared" si="8"/>
        <v>1.6300492837732092E-2</v>
      </c>
      <c r="D152">
        <f t="shared" si="10"/>
        <v>-8.4716735551343819E-3</v>
      </c>
      <c r="E152" t="str">
        <f t="shared" si="9"/>
        <v>+</v>
      </c>
      <c r="F152">
        <f t="shared" si="11"/>
        <v>66</v>
      </c>
      <c r="L152" s="23"/>
      <c r="M152" s="23"/>
    </row>
    <row r="153" spans="1:13">
      <c r="A153" s="26">
        <v>43686</v>
      </c>
      <c r="B153" s="27">
        <v>11109.65</v>
      </c>
      <c r="C153">
        <f t="shared" si="8"/>
        <v>6.9975390779019077E-3</v>
      </c>
      <c r="D153">
        <f t="shared" si="10"/>
        <v>1.6300492837732092E-2</v>
      </c>
      <c r="E153" t="str">
        <f t="shared" si="9"/>
        <v>+</v>
      </c>
      <c r="F153">
        <f t="shared" si="11"/>
        <v>66</v>
      </c>
      <c r="L153" s="23"/>
      <c r="M153" s="23"/>
    </row>
    <row r="154" spans="1:13">
      <c r="A154" s="26">
        <v>43690</v>
      </c>
      <c r="B154" s="27">
        <v>10925.85</v>
      </c>
      <c r="C154">
        <f t="shared" si="8"/>
        <v>-1.6544175559085956E-2</v>
      </c>
      <c r="D154">
        <f t="shared" si="10"/>
        <v>6.9975390779019077E-3</v>
      </c>
      <c r="E154" t="str">
        <f t="shared" si="9"/>
        <v>-</v>
      </c>
      <c r="F154">
        <f t="shared" si="11"/>
        <v>67</v>
      </c>
      <c r="L154" s="23"/>
      <c r="M154" s="23"/>
    </row>
    <row r="155" spans="1:13">
      <c r="A155" s="26">
        <v>43691</v>
      </c>
      <c r="B155" s="27">
        <v>11029.4</v>
      </c>
      <c r="C155">
        <f t="shared" si="8"/>
        <v>9.477523487875018E-3</v>
      </c>
      <c r="D155">
        <f t="shared" si="10"/>
        <v>-1.6544175559085956E-2</v>
      </c>
      <c r="E155" t="str">
        <f t="shared" si="9"/>
        <v>+</v>
      </c>
      <c r="F155">
        <f t="shared" si="11"/>
        <v>68</v>
      </c>
      <c r="L155" s="23"/>
      <c r="M155" s="23"/>
    </row>
    <row r="156" spans="1:13">
      <c r="A156" s="26">
        <v>43693</v>
      </c>
      <c r="B156" s="27">
        <v>11047.8</v>
      </c>
      <c r="C156">
        <f t="shared" si="8"/>
        <v>1.6682684461529762E-3</v>
      </c>
      <c r="D156">
        <f t="shared" si="10"/>
        <v>9.477523487875018E-3</v>
      </c>
      <c r="E156" t="str">
        <f t="shared" si="9"/>
        <v>+</v>
      </c>
      <c r="F156">
        <f t="shared" si="11"/>
        <v>68</v>
      </c>
      <c r="L156" s="23"/>
      <c r="M156" s="23"/>
    </row>
    <row r="157" spans="1:13">
      <c r="A157" s="26">
        <v>43696</v>
      </c>
      <c r="B157" s="27">
        <v>11053.9</v>
      </c>
      <c r="C157">
        <f t="shared" si="8"/>
        <v>5.5214612864102936E-4</v>
      </c>
      <c r="D157">
        <f t="shared" si="10"/>
        <v>1.6682684461529762E-3</v>
      </c>
      <c r="E157" t="str">
        <f t="shared" si="9"/>
        <v>+</v>
      </c>
      <c r="F157">
        <f t="shared" si="11"/>
        <v>68</v>
      </c>
      <c r="L157" s="23"/>
      <c r="M157" s="23"/>
    </row>
    <row r="158" spans="1:13">
      <c r="A158" s="26">
        <v>43697</v>
      </c>
      <c r="B158" s="27">
        <v>11017</v>
      </c>
      <c r="C158">
        <f t="shared" si="8"/>
        <v>-3.3381883317199937E-3</v>
      </c>
      <c r="D158">
        <f t="shared" si="10"/>
        <v>5.5214612864102936E-4</v>
      </c>
      <c r="E158" t="str">
        <f t="shared" si="9"/>
        <v>-</v>
      </c>
      <c r="F158">
        <f t="shared" si="11"/>
        <v>69</v>
      </c>
      <c r="L158" s="23"/>
      <c r="M158" s="23"/>
    </row>
    <row r="159" spans="1:13">
      <c r="A159" s="26">
        <v>43698</v>
      </c>
      <c r="B159" s="27">
        <v>10918.7</v>
      </c>
      <c r="C159">
        <f t="shared" si="8"/>
        <v>-8.9225742035036106E-3</v>
      </c>
      <c r="D159">
        <f t="shared" si="10"/>
        <v>-3.3381883317199937E-3</v>
      </c>
      <c r="E159" t="str">
        <f t="shared" si="9"/>
        <v>-</v>
      </c>
      <c r="F159">
        <f t="shared" si="11"/>
        <v>69</v>
      </c>
      <c r="L159" s="23"/>
      <c r="M159" s="23"/>
    </row>
    <row r="160" spans="1:13">
      <c r="A160" s="26">
        <v>43699</v>
      </c>
      <c r="B160" s="27">
        <v>10741.35</v>
      </c>
      <c r="C160">
        <f t="shared" si="8"/>
        <v>-1.6242776154670461E-2</v>
      </c>
      <c r="D160">
        <f t="shared" si="10"/>
        <v>-8.9225742035036106E-3</v>
      </c>
      <c r="E160" t="str">
        <f t="shared" si="9"/>
        <v>-</v>
      </c>
      <c r="F160">
        <f t="shared" si="11"/>
        <v>69</v>
      </c>
      <c r="L160" s="23"/>
      <c r="M160" s="23"/>
    </row>
    <row r="161" spans="1:13">
      <c r="A161" s="26">
        <v>43700</v>
      </c>
      <c r="B161" s="27">
        <v>10829.35</v>
      </c>
      <c r="C161">
        <f t="shared" si="8"/>
        <v>8.1926387279066416E-3</v>
      </c>
      <c r="D161">
        <f t="shared" si="10"/>
        <v>-1.6242776154670461E-2</v>
      </c>
      <c r="E161" t="str">
        <f t="shared" si="9"/>
        <v>+</v>
      </c>
      <c r="F161">
        <f t="shared" si="11"/>
        <v>70</v>
      </c>
      <c r="L161" s="23"/>
      <c r="M161" s="23"/>
    </row>
    <row r="162" spans="1:13">
      <c r="A162" s="26">
        <v>43703</v>
      </c>
      <c r="B162" s="27">
        <v>11057.85</v>
      </c>
      <c r="C162">
        <f t="shared" si="8"/>
        <v>2.110006602427662E-2</v>
      </c>
      <c r="D162">
        <f t="shared" si="10"/>
        <v>8.1926387279066416E-3</v>
      </c>
      <c r="E162" t="str">
        <f t="shared" si="9"/>
        <v>+</v>
      </c>
      <c r="F162">
        <f t="shared" si="11"/>
        <v>70</v>
      </c>
      <c r="L162" s="23"/>
      <c r="M162" s="23"/>
    </row>
    <row r="163" spans="1:13">
      <c r="A163" s="26">
        <v>43704</v>
      </c>
      <c r="B163" s="27">
        <v>11105.35</v>
      </c>
      <c r="C163">
        <f t="shared" si="8"/>
        <v>4.2955909150512979E-3</v>
      </c>
      <c r="D163">
        <f t="shared" si="10"/>
        <v>2.110006602427662E-2</v>
      </c>
      <c r="E163" t="str">
        <f t="shared" si="9"/>
        <v>+</v>
      </c>
      <c r="F163">
        <f t="shared" si="11"/>
        <v>70</v>
      </c>
      <c r="L163" s="23"/>
      <c r="M163" s="23"/>
    </row>
    <row r="164" spans="1:13">
      <c r="A164" s="26">
        <v>43705</v>
      </c>
      <c r="B164" s="27">
        <v>11046.1</v>
      </c>
      <c r="C164">
        <f t="shared" si="8"/>
        <v>-5.3352663355950057E-3</v>
      </c>
      <c r="D164">
        <f t="shared" si="10"/>
        <v>4.2955909150512979E-3</v>
      </c>
      <c r="E164" t="str">
        <f t="shared" si="9"/>
        <v>-</v>
      </c>
      <c r="F164">
        <f t="shared" si="11"/>
        <v>71</v>
      </c>
      <c r="L164" s="23"/>
      <c r="M164" s="23"/>
    </row>
    <row r="165" spans="1:13">
      <c r="A165" s="26">
        <v>43706</v>
      </c>
      <c r="B165" s="27">
        <v>10948.3</v>
      </c>
      <c r="C165">
        <f t="shared" si="8"/>
        <v>-8.8538036048923224E-3</v>
      </c>
      <c r="D165">
        <f t="shared" si="10"/>
        <v>-5.3352663355950057E-3</v>
      </c>
      <c r="E165" t="str">
        <f t="shared" si="9"/>
        <v>-</v>
      </c>
      <c r="F165">
        <f t="shared" si="11"/>
        <v>71</v>
      </c>
      <c r="L165" s="23"/>
      <c r="M165" s="23"/>
    </row>
    <row r="166" spans="1:13">
      <c r="A166" s="26">
        <v>43707</v>
      </c>
      <c r="B166" s="27">
        <v>11023.25</v>
      </c>
      <c r="C166">
        <f t="shared" si="8"/>
        <v>6.8458116785254999E-3</v>
      </c>
      <c r="D166">
        <f t="shared" si="10"/>
        <v>-8.8538036048923224E-3</v>
      </c>
      <c r="E166" t="str">
        <f t="shared" si="9"/>
        <v>+</v>
      </c>
      <c r="F166">
        <f t="shared" si="11"/>
        <v>72</v>
      </c>
      <c r="L166" s="23"/>
      <c r="M166" s="23"/>
    </row>
    <row r="167" spans="1:13">
      <c r="A167" s="26">
        <v>43711</v>
      </c>
      <c r="B167" s="27">
        <v>10797.9</v>
      </c>
      <c r="C167">
        <f t="shared" si="8"/>
        <v>-2.044315424216999E-2</v>
      </c>
      <c r="D167">
        <f t="shared" si="10"/>
        <v>6.8458116785254999E-3</v>
      </c>
      <c r="E167" t="str">
        <f t="shared" si="9"/>
        <v>-</v>
      </c>
      <c r="F167">
        <f t="shared" si="11"/>
        <v>73</v>
      </c>
      <c r="L167" s="23"/>
      <c r="M167" s="23"/>
    </row>
    <row r="168" spans="1:13">
      <c r="A168" s="26">
        <v>43712</v>
      </c>
      <c r="B168" s="27">
        <v>10844.65</v>
      </c>
      <c r="C168">
        <f t="shared" si="8"/>
        <v>4.329545559784773E-3</v>
      </c>
      <c r="D168">
        <f t="shared" si="10"/>
        <v>-2.044315424216999E-2</v>
      </c>
      <c r="E168" t="str">
        <f t="shared" si="9"/>
        <v>+</v>
      </c>
      <c r="F168">
        <f t="shared" si="11"/>
        <v>74</v>
      </c>
      <c r="L168" s="23"/>
      <c r="M168" s="23"/>
    </row>
    <row r="169" spans="1:13">
      <c r="A169" s="26">
        <v>43713</v>
      </c>
      <c r="B169" s="27">
        <v>10847.9</v>
      </c>
      <c r="C169">
        <f t="shared" si="8"/>
        <v>2.9968694240939083E-4</v>
      </c>
      <c r="D169">
        <f t="shared" si="10"/>
        <v>4.329545559784773E-3</v>
      </c>
      <c r="E169" t="str">
        <f t="shared" si="9"/>
        <v>+</v>
      </c>
      <c r="F169">
        <f t="shared" si="11"/>
        <v>74</v>
      </c>
      <c r="L169" s="23"/>
      <c r="M169" s="23"/>
    </row>
    <row r="170" spans="1:13">
      <c r="A170" s="26">
        <v>43714</v>
      </c>
      <c r="B170" s="27">
        <v>10946.2</v>
      </c>
      <c r="C170">
        <f t="shared" si="8"/>
        <v>9.06166170410873E-3</v>
      </c>
      <c r="D170">
        <f t="shared" si="10"/>
        <v>2.9968694240939083E-4</v>
      </c>
      <c r="E170" t="str">
        <f t="shared" si="9"/>
        <v>+</v>
      </c>
      <c r="F170">
        <f t="shared" si="11"/>
        <v>74</v>
      </c>
      <c r="L170" s="23"/>
      <c r="M170" s="23"/>
    </row>
    <row r="171" spans="1:13">
      <c r="A171" s="26">
        <v>43717</v>
      </c>
      <c r="B171" s="27">
        <v>11003.05</v>
      </c>
      <c r="C171">
        <f t="shared" si="8"/>
        <v>5.1935831612795798E-3</v>
      </c>
      <c r="D171">
        <f t="shared" si="10"/>
        <v>9.06166170410873E-3</v>
      </c>
      <c r="E171" t="str">
        <f t="shared" si="9"/>
        <v>+</v>
      </c>
      <c r="F171">
        <f t="shared" si="11"/>
        <v>74</v>
      </c>
      <c r="L171" s="23"/>
      <c r="M171" s="23"/>
    </row>
    <row r="172" spans="1:13">
      <c r="A172" s="26">
        <v>43719</v>
      </c>
      <c r="B172" s="27">
        <v>11035.7</v>
      </c>
      <c r="C172">
        <f t="shared" si="8"/>
        <v>2.9673590504452362E-3</v>
      </c>
      <c r="D172">
        <f t="shared" si="10"/>
        <v>5.1935831612795798E-3</v>
      </c>
      <c r="E172" t="str">
        <f t="shared" si="9"/>
        <v>+</v>
      </c>
      <c r="F172">
        <f t="shared" si="11"/>
        <v>74</v>
      </c>
      <c r="L172" s="23"/>
      <c r="M172" s="23"/>
    </row>
    <row r="173" spans="1:13">
      <c r="A173" s="26">
        <v>43720</v>
      </c>
      <c r="B173" s="27">
        <v>10982.8</v>
      </c>
      <c r="C173">
        <f t="shared" si="8"/>
        <v>-4.7935337133123814E-3</v>
      </c>
      <c r="D173">
        <f t="shared" si="10"/>
        <v>2.9673590504452362E-3</v>
      </c>
      <c r="E173" t="str">
        <f t="shared" si="9"/>
        <v>-</v>
      </c>
      <c r="F173">
        <f t="shared" si="11"/>
        <v>75</v>
      </c>
      <c r="L173" s="23"/>
      <c r="M173" s="23"/>
    </row>
    <row r="174" spans="1:13">
      <c r="A174" s="26">
        <v>43721</v>
      </c>
      <c r="B174" s="27">
        <v>11075.9</v>
      </c>
      <c r="C174">
        <f t="shared" si="8"/>
        <v>8.4768911388717234E-3</v>
      </c>
      <c r="D174">
        <f t="shared" si="10"/>
        <v>-4.7935337133123814E-3</v>
      </c>
      <c r="E174" t="str">
        <f t="shared" si="9"/>
        <v>+</v>
      </c>
      <c r="F174">
        <f t="shared" si="11"/>
        <v>76</v>
      </c>
      <c r="L174" s="23"/>
      <c r="M174" s="23"/>
    </row>
    <row r="175" spans="1:13">
      <c r="A175" s="26">
        <v>43724</v>
      </c>
      <c r="B175" s="27">
        <v>11003.5</v>
      </c>
      <c r="C175">
        <f t="shared" si="8"/>
        <v>-6.5367148493575816E-3</v>
      </c>
      <c r="D175">
        <f t="shared" si="10"/>
        <v>8.4768911388717234E-3</v>
      </c>
      <c r="E175" t="str">
        <f t="shared" si="9"/>
        <v>-</v>
      </c>
      <c r="F175">
        <f t="shared" si="11"/>
        <v>77</v>
      </c>
      <c r="L175" s="23"/>
      <c r="M175" s="23"/>
    </row>
    <row r="176" spans="1:13">
      <c r="A176" s="26">
        <v>43725</v>
      </c>
      <c r="B176" s="27">
        <v>10817.6</v>
      </c>
      <c r="C176">
        <f t="shared" si="8"/>
        <v>-1.6894624437678887E-2</v>
      </c>
      <c r="D176">
        <f t="shared" si="10"/>
        <v>-6.5367148493575816E-3</v>
      </c>
      <c r="E176" t="str">
        <f t="shared" si="9"/>
        <v>-</v>
      </c>
      <c r="F176">
        <f t="shared" si="11"/>
        <v>77</v>
      </c>
      <c r="L176" s="23"/>
      <c r="M176" s="23"/>
    </row>
    <row r="177" spans="1:13">
      <c r="A177" s="26">
        <v>43726</v>
      </c>
      <c r="B177" s="27">
        <v>10840.65</v>
      </c>
      <c r="C177">
        <f t="shared" si="8"/>
        <v>2.13078686584818E-3</v>
      </c>
      <c r="D177">
        <f t="shared" si="10"/>
        <v>-1.6894624437678887E-2</v>
      </c>
      <c r="E177" t="str">
        <f t="shared" si="9"/>
        <v>+</v>
      </c>
      <c r="F177">
        <f t="shared" si="11"/>
        <v>78</v>
      </c>
      <c r="L177" s="23"/>
      <c r="M177" s="23"/>
    </row>
    <row r="178" spans="1:13">
      <c r="A178" s="26">
        <v>43727</v>
      </c>
      <c r="B178" s="27">
        <v>10704.8</v>
      </c>
      <c r="C178">
        <f t="shared" si="8"/>
        <v>-1.2531536393112993E-2</v>
      </c>
      <c r="D178">
        <f t="shared" si="10"/>
        <v>2.13078686584818E-3</v>
      </c>
      <c r="E178" t="str">
        <f t="shared" si="9"/>
        <v>-</v>
      </c>
      <c r="F178">
        <f t="shared" si="11"/>
        <v>79</v>
      </c>
      <c r="L178" s="23"/>
      <c r="M178" s="23"/>
    </row>
    <row r="179" spans="1:13">
      <c r="A179" s="26">
        <v>43728</v>
      </c>
      <c r="B179" s="27">
        <v>11274.2</v>
      </c>
      <c r="C179">
        <f t="shared" si="8"/>
        <v>5.3191091846648372E-2</v>
      </c>
      <c r="D179">
        <f t="shared" si="10"/>
        <v>-1.2531536393112993E-2</v>
      </c>
      <c r="E179" t="str">
        <f t="shared" si="9"/>
        <v>+</v>
      </c>
      <c r="F179">
        <f t="shared" si="11"/>
        <v>80</v>
      </c>
      <c r="L179" s="23"/>
      <c r="M179" s="23"/>
    </row>
    <row r="180" spans="1:13">
      <c r="A180" s="26">
        <v>43731</v>
      </c>
      <c r="B180" s="27">
        <v>11600.2</v>
      </c>
      <c r="C180">
        <f t="shared" si="8"/>
        <v>2.8915577158468004E-2</v>
      </c>
      <c r="D180">
        <f t="shared" si="10"/>
        <v>5.3191091846648372E-2</v>
      </c>
      <c r="E180" t="str">
        <f t="shared" si="9"/>
        <v>+</v>
      </c>
      <c r="F180">
        <f t="shared" si="11"/>
        <v>80</v>
      </c>
      <c r="L180" s="23"/>
      <c r="M180" s="23"/>
    </row>
    <row r="181" spans="1:13">
      <c r="A181" s="26">
        <v>43732</v>
      </c>
      <c r="B181" s="27">
        <v>11588.2</v>
      </c>
      <c r="C181">
        <f t="shared" si="8"/>
        <v>-1.0344649230185686E-3</v>
      </c>
      <c r="D181">
        <f t="shared" si="10"/>
        <v>2.8915577158468004E-2</v>
      </c>
      <c r="E181" t="str">
        <f t="shared" si="9"/>
        <v>-</v>
      </c>
      <c r="F181">
        <f t="shared" si="11"/>
        <v>81</v>
      </c>
      <c r="L181" s="23"/>
      <c r="M181" s="23"/>
    </row>
    <row r="182" spans="1:13">
      <c r="A182" s="26">
        <v>43733</v>
      </c>
      <c r="B182" s="27">
        <v>11440.2</v>
      </c>
      <c r="C182">
        <f t="shared" si="8"/>
        <v>-1.2771612502373103E-2</v>
      </c>
      <c r="D182">
        <f t="shared" si="10"/>
        <v>-1.0344649230185686E-3</v>
      </c>
      <c r="E182" t="str">
        <f t="shared" si="9"/>
        <v>-</v>
      </c>
      <c r="F182">
        <f t="shared" si="11"/>
        <v>81</v>
      </c>
      <c r="L182" s="23"/>
      <c r="M182" s="23"/>
    </row>
    <row r="183" spans="1:13">
      <c r="A183" s="26">
        <v>43734</v>
      </c>
      <c r="B183" s="27">
        <v>11571.2</v>
      </c>
      <c r="C183">
        <f t="shared" si="8"/>
        <v>1.1450848761385289E-2</v>
      </c>
      <c r="D183">
        <f t="shared" si="10"/>
        <v>-1.2771612502373103E-2</v>
      </c>
      <c r="E183" t="str">
        <f t="shared" si="9"/>
        <v>+</v>
      </c>
      <c r="F183">
        <f t="shared" si="11"/>
        <v>82</v>
      </c>
      <c r="L183" s="23"/>
      <c r="M183" s="23"/>
    </row>
    <row r="184" spans="1:13">
      <c r="A184" s="26">
        <v>43735</v>
      </c>
      <c r="B184" s="27">
        <v>11512.4</v>
      </c>
      <c r="C184">
        <f t="shared" si="8"/>
        <v>-5.0815818584071734E-3</v>
      </c>
      <c r="D184">
        <f t="shared" si="10"/>
        <v>1.1450848761385289E-2</v>
      </c>
      <c r="E184" t="str">
        <f t="shared" si="9"/>
        <v>-</v>
      </c>
      <c r="F184">
        <f t="shared" si="11"/>
        <v>83</v>
      </c>
      <c r="L184" s="23"/>
      <c r="M184" s="23"/>
    </row>
    <row r="185" spans="1:13">
      <c r="A185" s="26">
        <v>43738</v>
      </c>
      <c r="B185" s="27">
        <v>11474.45</v>
      </c>
      <c r="C185">
        <f t="shared" si="8"/>
        <v>-3.2964455717312559E-3</v>
      </c>
      <c r="D185">
        <f t="shared" si="10"/>
        <v>-5.0815818584071734E-3</v>
      </c>
      <c r="E185" t="str">
        <f t="shared" si="9"/>
        <v>-</v>
      </c>
      <c r="F185">
        <f t="shared" si="11"/>
        <v>83</v>
      </c>
      <c r="L185" s="23"/>
      <c r="M185" s="23"/>
    </row>
    <row r="186" spans="1:13">
      <c r="A186" s="26">
        <v>43739</v>
      </c>
      <c r="B186" s="27">
        <v>11359.9</v>
      </c>
      <c r="C186">
        <f t="shared" si="8"/>
        <v>-9.9830492964805354E-3</v>
      </c>
      <c r="D186">
        <f t="shared" si="10"/>
        <v>-3.2964455717312559E-3</v>
      </c>
      <c r="E186" t="str">
        <f t="shared" si="9"/>
        <v>-</v>
      </c>
      <c r="F186">
        <f t="shared" si="11"/>
        <v>83</v>
      </c>
      <c r="L186" s="23"/>
      <c r="M186" s="23"/>
    </row>
    <row r="187" spans="1:13">
      <c r="A187" s="26">
        <v>43741</v>
      </c>
      <c r="B187" s="27">
        <v>11314</v>
      </c>
      <c r="C187">
        <f t="shared" si="8"/>
        <v>-4.0405285257792446E-3</v>
      </c>
      <c r="D187">
        <f t="shared" si="10"/>
        <v>-9.9830492964805354E-3</v>
      </c>
      <c r="E187" t="str">
        <f t="shared" si="9"/>
        <v>-</v>
      </c>
      <c r="F187">
        <f t="shared" si="11"/>
        <v>83</v>
      </c>
      <c r="L187" s="23"/>
      <c r="M187" s="23"/>
    </row>
    <row r="188" spans="1:13">
      <c r="A188" s="26">
        <v>43742</v>
      </c>
      <c r="B188" s="27">
        <v>11174.75</v>
      </c>
      <c r="C188">
        <f t="shared" si="8"/>
        <v>-1.2307760296977197E-2</v>
      </c>
      <c r="D188">
        <f t="shared" si="10"/>
        <v>-4.0405285257792446E-3</v>
      </c>
      <c r="E188" t="str">
        <f t="shared" si="9"/>
        <v>-</v>
      </c>
      <c r="F188">
        <f t="shared" si="11"/>
        <v>83</v>
      </c>
      <c r="L188" s="23"/>
      <c r="M188" s="23"/>
    </row>
    <row r="189" spans="1:13">
      <c r="A189" s="26">
        <v>43745</v>
      </c>
      <c r="B189" s="27">
        <v>11126.4</v>
      </c>
      <c r="C189">
        <f t="shared" si="8"/>
        <v>-4.326718718539597E-3</v>
      </c>
      <c r="D189">
        <f t="shared" si="10"/>
        <v>-1.2307760296977197E-2</v>
      </c>
      <c r="E189" t="str">
        <f t="shared" si="9"/>
        <v>-</v>
      </c>
      <c r="F189">
        <f t="shared" si="11"/>
        <v>83</v>
      </c>
      <c r="L189" s="23"/>
      <c r="M189" s="23"/>
    </row>
    <row r="190" spans="1:13">
      <c r="A190" s="26">
        <v>43747</v>
      </c>
      <c r="B190" s="27">
        <v>11313.3</v>
      </c>
      <c r="C190">
        <f t="shared" si="8"/>
        <v>1.6797886108714376E-2</v>
      </c>
      <c r="D190">
        <f t="shared" si="10"/>
        <v>-4.326718718539597E-3</v>
      </c>
      <c r="E190" t="str">
        <f t="shared" si="9"/>
        <v>+</v>
      </c>
      <c r="F190">
        <f t="shared" si="11"/>
        <v>84</v>
      </c>
      <c r="L190" s="23"/>
      <c r="M190" s="23"/>
    </row>
    <row r="191" spans="1:13">
      <c r="A191" s="26">
        <v>43748</v>
      </c>
      <c r="B191" s="27">
        <v>11234.55</v>
      </c>
      <c r="C191">
        <f t="shared" si="8"/>
        <v>-6.9608337089973752E-3</v>
      </c>
      <c r="D191">
        <f t="shared" si="10"/>
        <v>1.6797886108714376E-2</v>
      </c>
      <c r="E191" t="str">
        <f t="shared" si="9"/>
        <v>-</v>
      </c>
      <c r="F191">
        <f t="shared" si="11"/>
        <v>85</v>
      </c>
      <c r="L191" s="23"/>
      <c r="M191" s="23"/>
    </row>
    <row r="192" spans="1:13">
      <c r="A192" s="26">
        <v>43749</v>
      </c>
      <c r="B192" s="27">
        <v>11305.05</v>
      </c>
      <c r="C192">
        <f t="shared" si="8"/>
        <v>6.2752847243547809E-3</v>
      </c>
      <c r="D192">
        <f t="shared" si="10"/>
        <v>-6.9608337089973752E-3</v>
      </c>
      <c r="E192" t="str">
        <f t="shared" si="9"/>
        <v>+</v>
      </c>
      <c r="F192">
        <f t="shared" si="11"/>
        <v>86</v>
      </c>
      <c r="L192" s="23"/>
      <c r="M192" s="23"/>
    </row>
    <row r="193" spans="1:13">
      <c r="A193" s="26">
        <v>43752</v>
      </c>
      <c r="B193" s="27">
        <v>11341.15</v>
      </c>
      <c r="C193">
        <f t="shared" si="8"/>
        <v>3.1932631876904895E-3</v>
      </c>
      <c r="D193">
        <f t="shared" si="10"/>
        <v>6.2752847243547809E-3</v>
      </c>
      <c r="E193" t="str">
        <f t="shared" si="9"/>
        <v>+</v>
      </c>
      <c r="F193">
        <f t="shared" si="11"/>
        <v>86</v>
      </c>
      <c r="L193" s="23"/>
      <c r="M193" s="23"/>
    </row>
    <row r="194" spans="1:13">
      <c r="A194" s="26">
        <v>43753</v>
      </c>
      <c r="B194" s="27">
        <v>11428.3</v>
      </c>
      <c r="C194">
        <f t="shared" si="8"/>
        <v>7.6844059023996368E-3</v>
      </c>
      <c r="D194">
        <f t="shared" si="10"/>
        <v>3.1932631876904895E-3</v>
      </c>
      <c r="E194" t="str">
        <f t="shared" si="9"/>
        <v>+</v>
      </c>
      <c r="F194">
        <f t="shared" si="11"/>
        <v>86</v>
      </c>
      <c r="L194" s="23"/>
      <c r="M194" s="23"/>
    </row>
    <row r="195" spans="1:13">
      <c r="A195" s="26">
        <v>43754</v>
      </c>
      <c r="B195" s="27">
        <v>11464</v>
      </c>
      <c r="C195">
        <f t="shared" si="8"/>
        <v>3.123824190824596E-3</v>
      </c>
      <c r="D195">
        <f t="shared" si="10"/>
        <v>7.6844059023996368E-3</v>
      </c>
      <c r="E195" t="str">
        <f t="shared" si="9"/>
        <v>+</v>
      </c>
      <c r="F195">
        <f t="shared" si="11"/>
        <v>86</v>
      </c>
      <c r="L195" s="23"/>
      <c r="M195" s="23"/>
    </row>
    <row r="196" spans="1:13">
      <c r="A196" s="26">
        <v>43755</v>
      </c>
      <c r="B196" s="27">
        <v>11586.35</v>
      </c>
      <c r="C196">
        <f t="shared" ref="C196:C244" si="12">(B196-B195)/B195</f>
        <v>1.0672540125610639E-2</v>
      </c>
      <c r="D196">
        <f t="shared" si="10"/>
        <v>3.123824190824596E-3</v>
      </c>
      <c r="E196" t="str">
        <f t="shared" ref="E196:E246" si="13">IF(C196&gt;0,"+","-")</f>
        <v>+</v>
      </c>
      <c r="F196">
        <f t="shared" si="11"/>
        <v>86</v>
      </c>
      <c r="L196" s="23"/>
      <c r="M196" s="23"/>
    </row>
    <row r="197" spans="1:13">
      <c r="A197" s="26">
        <v>43756</v>
      </c>
      <c r="B197" s="27">
        <v>11661.85</v>
      </c>
      <c r="C197">
        <f t="shared" si="12"/>
        <v>6.5162885636977997E-3</v>
      </c>
      <c r="D197">
        <f t="shared" ref="D197:D245" si="14">C196</f>
        <v>1.0672540125610639E-2</v>
      </c>
      <c r="E197" t="str">
        <f t="shared" si="13"/>
        <v>+</v>
      </c>
      <c r="F197">
        <f t="shared" ref="F197:F244" si="15">IF(E197=E196,F196,F196+1)</f>
        <v>86</v>
      </c>
      <c r="L197" s="23"/>
      <c r="M197" s="23"/>
    </row>
    <row r="198" spans="1:13">
      <c r="A198" s="26">
        <v>43760</v>
      </c>
      <c r="B198" s="27">
        <v>11588.35</v>
      </c>
      <c r="C198">
        <f t="shared" si="12"/>
        <v>-6.302602074284955E-3</v>
      </c>
      <c r="D198">
        <f t="shared" si="14"/>
        <v>6.5162885636977997E-3</v>
      </c>
      <c r="E198" t="str">
        <f t="shared" si="13"/>
        <v>-</v>
      </c>
      <c r="F198">
        <f t="shared" si="15"/>
        <v>87</v>
      </c>
      <c r="L198" s="23"/>
      <c r="M198" s="23"/>
    </row>
    <row r="199" spans="1:13">
      <c r="A199" s="26">
        <v>43761</v>
      </c>
      <c r="B199" s="27">
        <v>11604.1</v>
      </c>
      <c r="C199">
        <f t="shared" si="12"/>
        <v>1.3591236025836291E-3</v>
      </c>
      <c r="D199">
        <f t="shared" si="14"/>
        <v>-6.302602074284955E-3</v>
      </c>
      <c r="E199" t="str">
        <f t="shared" si="13"/>
        <v>+</v>
      </c>
      <c r="F199">
        <f t="shared" si="15"/>
        <v>88</v>
      </c>
      <c r="L199" s="23"/>
      <c r="M199" s="23"/>
    </row>
    <row r="200" spans="1:13">
      <c r="A200" s="26">
        <v>43762</v>
      </c>
      <c r="B200" s="27">
        <v>11582.6</v>
      </c>
      <c r="C200">
        <f t="shared" si="12"/>
        <v>-1.8527934092260495E-3</v>
      </c>
      <c r="D200">
        <f t="shared" si="14"/>
        <v>1.3591236025836291E-3</v>
      </c>
      <c r="E200" t="str">
        <f t="shared" si="13"/>
        <v>-</v>
      </c>
      <c r="F200">
        <f t="shared" si="15"/>
        <v>89</v>
      </c>
      <c r="L200" s="23"/>
      <c r="M200" s="23"/>
    </row>
    <row r="201" spans="1:13">
      <c r="A201" s="26">
        <v>43763</v>
      </c>
      <c r="B201" s="27">
        <v>11583.9</v>
      </c>
      <c r="C201">
        <f t="shared" si="12"/>
        <v>1.1223732149942779E-4</v>
      </c>
      <c r="D201">
        <f t="shared" si="14"/>
        <v>-1.8527934092260495E-3</v>
      </c>
      <c r="E201" t="str">
        <f t="shared" si="13"/>
        <v>+</v>
      </c>
      <c r="F201">
        <f t="shared" si="15"/>
        <v>90</v>
      </c>
      <c r="L201" s="23"/>
      <c r="M201" s="23"/>
    </row>
    <row r="202" spans="1:13">
      <c r="A202" s="26">
        <v>43765</v>
      </c>
      <c r="B202" s="27">
        <v>11627.15</v>
      </c>
      <c r="C202">
        <f t="shared" si="12"/>
        <v>3.7336302972228699E-3</v>
      </c>
      <c r="D202">
        <f t="shared" si="14"/>
        <v>1.1223732149942779E-4</v>
      </c>
      <c r="E202" t="str">
        <f t="shared" si="13"/>
        <v>+</v>
      </c>
      <c r="F202">
        <f t="shared" si="15"/>
        <v>90</v>
      </c>
      <c r="L202" s="23"/>
      <c r="M202" s="23"/>
    </row>
    <row r="203" spans="1:13">
      <c r="A203" s="26">
        <v>43767</v>
      </c>
      <c r="B203" s="27">
        <v>11786.85</v>
      </c>
      <c r="C203">
        <f t="shared" si="12"/>
        <v>1.3735094154629529E-2</v>
      </c>
      <c r="D203">
        <f t="shared" si="14"/>
        <v>3.7336302972228699E-3</v>
      </c>
      <c r="E203" t="str">
        <f t="shared" si="13"/>
        <v>+</v>
      </c>
      <c r="F203">
        <f t="shared" si="15"/>
        <v>90</v>
      </c>
      <c r="L203" s="23"/>
      <c r="M203" s="23"/>
    </row>
    <row r="204" spans="1:13">
      <c r="A204" s="26">
        <v>43768</v>
      </c>
      <c r="B204" s="27">
        <v>11844.1</v>
      </c>
      <c r="C204">
        <f t="shared" si="12"/>
        <v>4.8571077090147066E-3</v>
      </c>
      <c r="D204">
        <f t="shared" si="14"/>
        <v>1.3735094154629529E-2</v>
      </c>
      <c r="E204" t="str">
        <f t="shared" si="13"/>
        <v>+</v>
      </c>
      <c r="F204">
        <f t="shared" si="15"/>
        <v>90</v>
      </c>
      <c r="L204" s="23"/>
      <c r="M204" s="23"/>
    </row>
    <row r="205" spans="1:13">
      <c r="A205" s="26">
        <v>43769</v>
      </c>
      <c r="B205" s="27">
        <v>11877.45</v>
      </c>
      <c r="C205">
        <f t="shared" si="12"/>
        <v>2.8157479251273093E-3</v>
      </c>
      <c r="D205">
        <f t="shared" si="14"/>
        <v>4.8571077090147066E-3</v>
      </c>
      <c r="E205" t="str">
        <f t="shared" si="13"/>
        <v>+</v>
      </c>
      <c r="F205">
        <f t="shared" si="15"/>
        <v>90</v>
      </c>
      <c r="L205" s="23"/>
      <c r="M205" s="23"/>
    </row>
    <row r="206" spans="1:13">
      <c r="A206" s="26">
        <v>43770</v>
      </c>
      <c r="B206" s="27">
        <v>11890.6</v>
      </c>
      <c r="C206">
        <f t="shared" si="12"/>
        <v>1.1071400005893213E-3</v>
      </c>
      <c r="D206">
        <f t="shared" si="14"/>
        <v>2.8157479251273093E-3</v>
      </c>
      <c r="E206" t="str">
        <f t="shared" si="13"/>
        <v>+</v>
      </c>
      <c r="F206">
        <f t="shared" si="15"/>
        <v>90</v>
      </c>
      <c r="L206" s="23"/>
      <c r="M206" s="23"/>
    </row>
    <row r="207" spans="1:13">
      <c r="A207" s="26">
        <v>43773</v>
      </c>
      <c r="B207" s="27">
        <v>11941.3</v>
      </c>
      <c r="C207">
        <f t="shared" si="12"/>
        <v>4.2638723024909517E-3</v>
      </c>
      <c r="D207">
        <f t="shared" si="14"/>
        <v>1.1071400005893213E-3</v>
      </c>
      <c r="E207" t="str">
        <f t="shared" si="13"/>
        <v>+</v>
      </c>
      <c r="F207">
        <f t="shared" si="15"/>
        <v>90</v>
      </c>
      <c r="L207" s="23"/>
      <c r="M207" s="23"/>
    </row>
    <row r="208" spans="1:13">
      <c r="A208" s="26">
        <v>43774</v>
      </c>
      <c r="B208" s="27">
        <v>11917.2</v>
      </c>
      <c r="C208">
        <f t="shared" si="12"/>
        <v>-2.0182057229948622E-3</v>
      </c>
      <c r="D208">
        <f t="shared" si="14"/>
        <v>4.2638723024909517E-3</v>
      </c>
      <c r="E208" t="str">
        <f t="shared" si="13"/>
        <v>-</v>
      </c>
      <c r="F208">
        <f t="shared" si="15"/>
        <v>91</v>
      </c>
      <c r="L208" s="23"/>
      <c r="M208" s="23"/>
    </row>
    <row r="209" spans="1:13">
      <c r="A209" s="26">
        <v>43775</v>
      </c>
      <c r="B209" s="27">
        <v>11966.05</v>
      </c>
      <c r="C209">
        <f t="shared" si="12"/>
        <v>4.0991172423051172E-3</v>
      </c>
      <c r="D209">
        <f t="shared" si="14"/>
        <v>-2.0182057229948622E-3</v>
      </c>
      <c r="E209" t="str">
        <f t="shared" si="13"/>
        <v>+</v>
      </c>
      <c r="F209">
        <f t="shared" si="15"/>
        <v>92</v>
      </c>
      <c r="L209" s="23"/>
      <c r="M209" s="23"/>
    </row>
    <row r="210" spans="1:13">
      <c r="A210" s="26">
        <v>43776</v>
      </c>
      <c r="B210" s="27">
        <v>12012.05</v>
      </c>
      <c r="C210">
        <f t="shared" si="12"/>
        <v>3.8442092419804365E-3</v>
      </c>
      <c r="D210">
        <f t="shared" si="14"/>
        <v>4.0991172423051172E-3</v>
      </c>
      <c r="E210" t="str">
        <f t="shared" si="13"/>
        <v>+</v>
      </c>
      <c r="F210">
        <f t="shared" si="15"/>
        <v>92</v>
      </c>
      <c r="L210" s="23"/>
      <c r="M210" s="23"/>
    </row>
    <row r="211" spans="1:13">
      <c r="A211" s="26">
        <v>43777</v>
      </c>
      <c r="B211" s="27">
        <v>11908.15</v>
      </c>
      <c r="C211">
        <f t="shared" si="12"/>
        <v>-8.6496476454892921E-3</v>
      </c>
      <c r="D211">
        <f t="shared" si="14"/>
        <v>3.8442092419804365E-3</v>
      </c>
      <c r="E211" t="str">
        <f t="shared" si="13"/>
        <v>-</v>
      </c>
      <c r="F211">
        <f t="shared" si="15"/>
        <v>93</v>
      </c>
      <c r="L211" s="23"/>
      <c r="M211" s="23"/>
    </row>
    <row r="212" spans="1:13">
      <c r="A212" s="26">
        <v>43780</v>
      </c>
      <c r="B212" s="27">
        <v>11913.45</v>
      </c>
      <c r="C212">
        <f t="shared" si="12"/>
        <v>4.4507333212976758E-4</v>
      </c>
      <c r="D212">
        <f t="shared" si="14"/>
        <v>-8.6496476454892921E-3</v>
      </c>
      <c r="E212" t="str">
        <f t="shared" si="13"/>
        <v>+</v>
      </c>
      <c r="F212">
        <f t="shared" si="15"/>
        <v>94</v>
      </c>
      <c r="L212" s="23"/>
      <c r="M212" s="23"/>
    </row>
    <row r="213" spans="1:13">
      <c r="A213" s="26">
        <v>43782</v>
      </c>
      <c r="B213" s="27">
        <v>11840.45</v>
      </c>
      <c r="C213">
        <f t="shared" si="12"/>
        <v>-6.127528129970747E-3</v>
      </c>
      <c r="D213">
        <f t="shared" si="14"/>
        <v>4.4507333212976758E-4</v>
      </c>
      <c r="E213" t="str">
        <f t="shared" si="13"/>
        <v>-</v>
      </c>
      <c r="F213">
        <f t="shared" si="15"/>
        <v>95</v>
      </c>
      <c r="L213" s="23"/>
      <c r="M213" s="23"/>
    </row>
    <row r="214" spans="1:13">
      <c r="A214" s="26">
        <v>43783</v>
      </c>
      <c r="B214" s="27">
        <v>11872.1</v>
      </c>
      <c r="C214">
        <f t="shared" si="12"/>
        <v>2.6730402982994427E-3</v>
      </c>
      <c r="D214">
        <f t="shared" si="14"/>
        <v>-6.127528129970747E-3</v>
      </c>
      <c r="E214" t="str">
        <f t="shared" si="13"/>
        <v>+</v>
      </c>
      <c r="F214">
        <f t="shared" si="15"/>
        <v>96</v>
      </c>
      <c r="L214" s="23"/>
      <c r="M214" s="23"/>
    </row>
    <row r="215" spans="1:13">
      <c r="A215" s="26">
        <v>43784</v>
      </c>
      <c r="B215" s="27">
        <v>11895.45</v>
      </c>
      <c r="C215">
        <f t="shared" si="12"/>
        <v>1.9667961017848876E-3</v>
      </c>
      <c r="D215">
        <f t="shared" si="14"/>
        <v>2.6730402982994427E-3</v>
      </c>
      <c r="E215" t="str">
        <f t="shared" si="13"/>
        <v>+</v>
      </c>
      <c r="F215">
        <f t="shared" si="15"/>
        <v>96</v>
      </c>
      <c r="L215" s="23"/>
      <c r="M215" s="23"/>
    </row>
    <row r="216" spans="1:13">
      <c r="A216" s="26">
        <v>43787</v>
      </c>
      <c r="B216" s="27">
        <v>11884.5</v>
      </c>
      <c r="C216">
        <f t="shared" si="12"/>
        <v>-9.2052003076812793E-4</v>
      </c>
      <c r="D216">
        <f t="shared" si="14"/>
        <v>1.9667961017848876E-3</v>
      </c>
      <c r="E216" t="str">
        <f t="shared" si="13"/>
        <v>-</v>
      </c>
      <c r="F216">
        <f t="shared" si="15"/>
        <v>97</v>
      </c>
      <c r="L216" s="23"/>
      <c r="M216" s="23"/>
    </row>
    <row r="217" spans="1:13">
      <c r="A217" s="26">
        <v>43788</v>
      </c>
      <c r="B217" s="27">
        <v>11940.1</v>
      </c>
      <c r="C217">
        <f t="shared" si="12"/>
        <v>4.6783625730994456E-3</v>
      </c>
      <c r="D217">
        <f t="shared" si="14"/>
        <v>-9.2052003076812793E-4</v>
      </c>
      <c r="E217" t="str">
        <f t="shared" si="13"/>
        <v>+</v>
      </c>
      <c r="F217">
        <f t="shared" si="15"/>
        <v>98</v>
      </c>
      <c r="L217" s="23"/>
      <c r="M217" s="23"/>
    </row>
    <row r="218" spans="1:13">
      <c r="A218" s="26">
        <v>43789</v>
      </c>
      <c r="B218" s="27">
        <v>11999.1</v>
      </c>
      <c r="C218">
        <f t="shared" si="12"/>
        <v>4.941332149646988E-3</v>
      </c>
      <c r="D218">
        <f t="shared" si="14"/>
        <v>4.6783625730994456E-3</v>
      </c>
      <c r="E218" t="str">
        <f t="shared" si="13"/>
        <v>+</v>
      </c>
      <c r="F218">
        <f t="shared" si="15"/>
        <v>98</v>
      </c>
      <c r="L218" s="23"/>
      <c r="M218" s="23"/>
    </row>
    <row r="219" spans="1:13">
      <c r="A219" s="26">
        <v>43790</v>
      </c>
      <c r="B219" s="27">
        <v>11968.4</v>
      </c>
      <c r="C219">
        <f t="shared" si="12"/>
        <v>-2.5585252227250982E-3</v>
      </c>
      <c r="D219">
        <f t="shared" si="14"/>
        <v>4.941332149646988E-3</v>
      </c>
      <c r="E219" t="str">
        <f t="shared" si="13"/>
        <v>-</v>
      </c>
      <c r="F219">
        <f t="shared" si="15"/>
        <v>99</v>
      </c>
      <c r="L219" s="23"/>
      <c r="M219" s="23"/>
    </row>
    <row r="220" spans="1:13">
      <c r="A220" s="26">
        <v>43791</v>
      </c>
      <c r="B220" s="27">
        <v>11914.4</v>
      </c>
      <c r="C220">
        <f t="shared" si="12"/>
        <v>-4.5118812873901279E-3</v>
      </c>
      <c r="D220">
        <f t="shared" si="14"/>
        <v>-2.5585252227250982E-3</v>
      </c>
      <c r="E220" t="str">
        <f t="shared" si="13"/>
        <v>-</v>
      </c>
      <c r="F220">
        <f t="shared" si="15"/>
        <v>99</v>
      </c>
      <c r="L220" s="23"/>
      <c r="M220" s="23"/>
    </row>
    <row r="221" spans="1:13">
      <c r="A221" s="26">
        <v>43794</v>
      </c>
      <c r="B221" s="27">
        <v>12073.75</v>
      </c>
      <c r="C221">
        <f t="shared" si="12"/>
        <v>1.3374571946552102E-2</v>
      </c>
      <c r="D221">
        <f t="shared" si="14"/>
        <v>-4.5118812873901279E-3</v>
      </c>
      <c r="E221" t="str">
        <f t="shared" si="13"/>
        <v>+</v>
      </c>
      <c r="F221">
        <f t="shared" si="15"/>
        <v>100</v>
      </c>
      <c r="L221" s="23"/>
      <c r="M221" s="23"/>
    </row>
    <row r="222" spans="1:13">
      <c r="A222" s="26">
        <v>43795</v>
      </c>
      <c r="B222" s="27">
        <v>12037.7</v>
      </c>
      <c r="C222">
        <f t="shared" si="12"/>
        <v>-2.9858163370948773E-3</v>
      </c>
      <c r="D222">
        <f t="shared" si="14"/>
        <v>1.3374571946552102E-2</v>
      </c>
      <c r="E222" t="str">
        <f t="shared" si="13"/>
        <v>-</v>
      </c>
      <c r="F222">
        <f t="shared" si="15"/>
        <v>101</v>
      </c>
      <c r="L222" s="23"/>
      <c r="M222" s="23"/>
    </row>
    <row r="223" spans="1:13">
      <c r="A223" s="26">
        <v>43796</v>
      </c>
      <c r="B223" s="27">
        <v>12100.7</v>
      </c>
      <c r="C223">
        <f t="shared" si="12"/>
        <v>5.2335579055799693E-3</v>
      </c>
      <c r="D223">
        <f t="shared" si="14"/>
        <v>-2.9858163370948773E-3</v>
      </c>
      <c r="E223" t="str">
        <f t="shared" si="13"/>
        <v>+</v>
      </c>
      <c r="F223">
        <f t="shared" si="15"/>
        <v>102</v>
      </c>
      <c r="L223" s="23"/>
      <c r="M223" s="23"/>
    </row>
    <row r="224" spans="1:13">
      <c r="A224" s="26">
        <v>43797</v>
      </c>
      <c r="B224" s="27">
        <v>12151.15</v>
      </c>
      <c r="C224">
        <f t="shared" si="12"/>
        <v>4.1691802953547239E-3</v>
      </c>
      <c r="D224">
        <f t="shared" si="14"/>
        <v>5.2335579055799693E-3</v>
      </c>
      <c r="E224" t="str">
        <f t="shared" si="13"/>
        <v>+</v>
      </c>
      <c r="F224">
        <f t="shared" si="15"/>
        <v>102</v>
      </c>
      <c r="L224" s="23"/>
      <c r="M224" s="23"/>
    </row>
    <row r="225" spans="1:13">
      <c r="A225" s="26">
        <v>43798</v>
      </c>
      <c r="B225" s="27">
        <v>12056.05</v>
      </c>
      <c r="C225">
        <f t="shared" si="12"/>
        <v>-7.8264197215901672E-3</v>
      </c>
      <c r="D225">
        <f t="shared" si="14"/>
        <v>4.1691802953547239E-3</v>
      </c>
      <c r="E225" t="str">
        <f t="shared" si="13"/>
        <v>-</v>
      </c>
      <c r="F225">
        <f t="shared" si="15"/>
        <v>103</v>
      </c>
      <c r="L225" s="23"/>
      <c r="M225" s="23"/>
    </row>
    <row r="226" spans="1:13">
      <c r="A226" s="26">
        <v>43801</v>
      </c>
      <c r="B226" s="27">
        <v>12048.2</v>
      </c>
      <c r="C226">
        <f t="shared" si="12"/>
        <v>-6.5112536859075277E-4</v>
      </c>
      <c r="D226">
        <f t="shared" si="14"/>
        <v>-7.8264197215901672E-3</v>
      </c>
      <c r="E226" t="str">
        <f t="shared" si="13"/>
        <v>-</v>
      </c>
      <c r="F226">
        <f t="shared" si="15"/>
        <v>103</v>
      </c>
      <c r="L226" s="23"/>
      <c r="M226" s="23"/>
    </row>
    <row r="227" spans="1:13">
      <c r="A227" s="26">
        <v>43802</v>
      </c>
      <c r="B227" s="27">
        <v>11994.2</v>
      </c>
      <c r="C227">
        <f t="shared" si="12"/>
        <v>-4.4819973108016133E-3</v>
      </c>
      <c r="D227">
        <f t="shared" si="14"/>
        <v>-6.5112536859075277E-4</v>
      </c>
      <c r="E227" t="str">
        <f t="shared" si="13"/>
        <v>-</v>
      </c>
      <c r="F227">
        <f t="shared" si="15"/>
        <v>103</v>
      </c>
      <c r="L227" s="23"/>
      <c r="M227" s="23"/>
    </row>
    <row r="228" spans="1:13">
      <c r="A228" s="26">
        <v>43803</v>
      </c>
      <c r="B228" s="27">
        <v>12043.2</v>
      </c>
      <c r="C228">
        <f t="shared" si="12"/>
        <v>4.0853078988177614E-3</v>
      </c>
      <c r="D228">
        <f t="shared" si="14"/>
        <v>-4.4819973108016133E-3</v>
      </c>
      <c r="E228" t="str">
        <f t="shared" si="13"/>
        <v>+</v>
      </c>
      <c r="F228">
        <f t="shared" si="15"/>
        <v>104</v>
      </c>
      <c r="L228" s="23"/>
      <c r="M228" s="23"/>
    </row>
    <row r="229" spans="1:13">
      <c r="A229" s="26">
        <v>43804</v>
      </c>
      <c r="B229" s="27">
        <v>12018.4</v>
      </c>
      <c r="C229">
        <f t="shared" si="12"/>
        <v>-2.0592533545902326E-3</v>
      </c>
      <c r="D229">
        <f t="shared" si="14"/>
        <v>4.0853078988177614E-3</v>
      </c>
      <c r="E229" t="str">
        <f t="shared" si="13"/>
        <v>-</v>
      </c>
      <c r="F229">
        <f t="shared" si="15"/>
        <v>105</v>
      </c>
      <c r="L229" s="23"/>
      <c r="M229" s="23"/>
    </row>
    <row r="230" spans="1:13">
      <c r="A230" s="26">
        <v>43805</v>
      </c>
      <c r="B230" s="27">
        <v>11921.5</v>
      </c>
      <c r="C230">
        <f t="shared" si="12"/>
        <v>-8.0626372894894195E-3</v>
      </c>
      <c r="D230">
        <f t="shared" si="14"/>
        <v>-2.0592533545902326E-3</v>
      </c>
      <c r="E230" t="str">
        <f t="shared" si="13"/>
        <v>-</v>
      </c>
      <c r="F230">
        <f t="shared" si="15"/>
        <v>105</v>
      </c>
      <c r="L230" s="23"/>
      <c r="M230" s="23"/>
    </row>
    <row r="231" spans="1:13">
      <c r="A231" s="26">
        <v>43808</v>
      </c>
      <c r="B231" s="27">
        <v>11937.5</v>
      </c>
      <c r="C231">
        <f t="shared" si="12"/>
        <v>1.3421129891372731E-3</v>
      </c>
      <c r="D231">
        <f t="shared" si="14"/>
        <v>-8.0626372894894195E-3</v>
      </c>
      <c r="E231" t="str">
        <f t="shared" si="13"/>
        <v>+</v>
      </c>
      <c r="F231">
        <f t="shared" si="15"/>
        <v>106</v>
      </c>
      <c r="L231" s="23"/>
      <c r="M231" s="23"/>
    </row>
    <row r="232" spans="1:13">
      <c r="A232" s="26">
        <v>43809</v>
      </c>
      <c r="B232" s="27">
        <v>11856.8</v>
      </c>
      <c r="C232">
        <f t="shared" si="12"/>
        <v>-6.7602094240838302E-3</v>
      </c>
      <c r="D232">
        <f t="shared" si="14"/>
        <v>1.3421129891372731E-3</v>
      </c>
      <c r="E232" t="str">
        <f t="shared" si="13"/>
        <v>-</v>
      </c>
      <c r="F232">
        <f t="shared" si="15"/>
        <v>107</v>
      </c>
      <c r="L232" s="23"/>
      <c r="M232" s="23"/>
    </row>
    <row r="233" spans="1:13">
      <c r="A233" s="26">
        <v>43810</v>
      </c>
      <c r="B233" s="27">
        <v>11910.15</v>
      </c>
      <c r="C233">
        <f t="shared" si="12"/>
        <v>4.4995276971864558E-3</v>
      </c>
      <c r="D233">
        <f t="shared" si="14"/>
        <v>-6.7602094240838302E-3</v>
      </c>
      <c r="E233" t="str">
        <f t="shared" si="13"/>
        <v>+</v>
      </c>
      <c r="F233">
        <f t="shared" si="15"/>
        <v>108</v>
      </c>
      <c r="L233" s="23"/>
      <c r="M233" s="23"/>
    </row>
    <row r="234" spans="1:13">
      <c r="A234" s="26">
        <v>43811</v>
      </c>
      <c r="B234" s="27">
        <v>11971.8</v>
      </c>
      <c r="C234">
        <f t="shared" si="12"/>
        <v>5.1762572259794913E-3</v>
      </c>
      <c r="D234">
        <f t="shared" si="14"/>
        <v>4.4995276971864558E-3</v>
      </c>
      <c r="E234" t="str">
        <f t="shared" si="13"/>
        <v>+</v>
      </c>
      <c r="F234">
        <f t="shared" si="15"/>
        <v>108</v>
      </c>
      <c r="L234" s="23"/>
      <c r="M234" s="23"/>
    </row>
    <row r="235" spans="1:13">
      <c r="A235" s="26">
        <v>43812</v>
      </c>
      <c r="B235" s="27">
        <v>12086.7</v>
      </c>
      <c r="C235">
        <f t="shared" si="12"/>
        <v>9.5975542524934822E-3</v>
      </c>
      <c r="D235">
        <f t="shared" si="14"/>
        <v>5.1762572259794913E-3</v>
      </c>
      <c r="E235" t="str">
        <f t="shared" si="13"/>
        <v>+</v>
      </c>
      <c r="F235">
        <f t="shared" si="15"/>
        <v>108</v>
      </c>
      <c r="L235" s="23"/>
      <c r="M235" s="23"/>
    </row>
    <row r="236" spans="1:13">
      <c r="A236" s="26">
        <v>43815</v>
      </c>
      <c r="B236" s="27">
        <v>12053.95</v>
      </c>
      <c r="C236">
        <f t="shared" si="12"/>
        <v>-2.7095898797852183E-3</v>
      </c>
      <c r="D236">
        <f t="shared" si="14"/>
        <v>9.5975542524934822E-3</v>
      </c>
      <c r="E236" t="str">
        <f t="shared" si="13"/>
        <v>-</v>
      </c>
      <c r="F236">
        <f t="shared" si="15"/>
        <v>109</v>
      </c>
      <c r="L236" s="23"/>
      <c r="M236" s="23"/>
    </row>
    <row r="237" spans="1:13">
      <c r="A237" s="26">
        <v>43816</v>
      </c>
      <c r="B237" s="27">
        <v>12165</v>
      </c>
      <c r="C237">
        <f t="shared" si="12"/>
        <v>9.2127476885169816E-3</v>
      </c>
      <c r="D237">
        <f t="shared" si="14"/>
        <v>-2.7095898797852183E-3</v>
      </c>
      <c r="E237" t="str">
        <f t="shared" si="13"/>
        <v>+</v>
      </c>
      <c r="F237">
        <f t="shared" si="15"/>
        <v>110</v>
      </c>
      <c r="L237" s="23"/>
      <c r="M237" s="23"/>
    </row>
    <row r="238" spans="1:13">
      <c r="A238" s="26">
        <v>43817</v>
      </c>
      <c r="B238" s="27">
        <v>12221.65</v>
      </c>
      <c r="C238">
        <f t="shared" si="12"/>
        <v>4.6568023016851324E-3</v>
      </c>
      <c r="D238">
        <f t="shared" si="14"/>
        <v>9.2127476885169816E-3</v>
      </c>
      <c r="E238" t="str">
        <f t="shared" si="13"/>
        <v>+</v>
      </c>
      <c r="F238">
        <f t="shared" si="15"/>
        <v>110</v>
      </c>
      <c r="L238" s="23"/>
      <c r="M238" s="23"/>
    </row>
    <row r="239" spans="1:13">
      <c r="A239" s="26">
        <v>43818</v>
      </c>
      <c r="B239" s="27">
        <v>12259.7</v>
      </c>
      <c r="C239">
        <f t="shared" si="12"/>
        <v>3.1133275785185381E-3</v>
      </c>
      <c r="D239">
        <f t="shared" si="14"/>
        <v>4.6568023016851324E-3</v>
      </c>
      <c r="E239" t="str">
        <f t="shared" si="13"/>
        <v>+</v>
      </c>
      <c r="F239">
        <f t="shared" si="15"/>
        <v>110</v>
      </c>
      <c r="L239" s="23"/>
      <c r="M239" s="23"/>
    </row>
    <row r="240" spans="1:13">
      <c r="A240" s="26">
        <v>43819</v>
      </c>
      <c r="B240" s="27">
        <v>12271.8</v>
      </c>
      <c r="C240">
        <f t="shared" si="12"/>
        <v>9.8697358010379891E-4</v>
      </c>
      <c r="D240">
        <f t="shared" si="14"/>
        <v>3.1133275785185381E-3</v>
      </c>
      <c r="E240" t="str">
        <f t="shared" si="13"/>
        <v>+</v>
      </c>
      <c r="F240">
        <f t="shared" si="15"/>
        <v>110</v>
      </c>
      <c r="L240" s="23"/>
      <c r="M240" s="23"/>
    </row>
    <row r="241" spans="1:13">
      <c r="A241" s="26">
        <v>43822</v>
      </c>
      <c r="B241" s="27">
        <v>12262.75</v>
      </c>
      <c r="C241">
        <f t="shared" si="12"/>
        <v>-7.3746312684359861E-4</v>
      </c>
      <c r="D241">
        <f t="shared" si="14"/>
        <v>9.8697358010379891E-4</v>
      </c>
      <c r="E241" t="str">
        <f t="shared" si="13"/>
        <v>-</v>
      </c>
      <c r="F241">
        <f t="shared" si="15"/>
        <v>111</v>
      </c>
      <c r="L241" s="23"/>
      <c r="M241" s="23"/>
    </row>
    <row r="242" spans="1:13">
      <c r="A242" s="26">
        <v>43823</v>
      </c>
      <c r="B242" s="27">
        <v>12214.55</v>
      </c>
      <c r="C242">
        <f t="shared" si="12"/>
        <v>-3.9306028419400811E-3</v>
      </c>
      <c r="D242">
        <f t="shared" si="14"/>
        <v>-7.3746312684359861E-4</v>
      </c>
      <c r="E242" t="str">
        <f t="shared" si="13"/>
        <v>-</v>
      </c>
      <c r="F242">
        <f t="shared" si="15"/>
        <v>111</v>
      </c>
      <c r="L242" s="23"/>
      <c r="M242" s="23"/>
    </row>
    <row r="243" spans="1:13">
      <c r="A243" s="26">
        <v>43825</v>
      </c>
      <c r="B243" s="27">
        <v>12126.55</v>
      </c>
      <c r="C243">
        <f t="shared" si="12"/>
        <v>-7.2045224752446879E-3</v>
      </c>
      <c r="D243">
        <f t="shared" si="14"/>
        <v>-3.9306028419400811E-3</v>
      </c>
      <c r="E243" t="str">
        <f t="shared" si="13"/>
        <v>-</v>
      </c>
      <c r="F243">
        <f t="shared" si="15"/>
        <v>111</v>
      </c>
      <c r="L243" s="23"/>
      <c r="M243" s="23"/>
    </row>
    <row r="244" spans="1:13">
      <c r="A244" s="26">
        <v>43826</v>
      </c>
      <c r="B244" s="27">
        <v>12245.8</v>
      </c>
      <c r="C244">
        <f t="shared" si="12"/>
        <v>9.8337944427722649E-3</v>
      </c>
      <c r="D244">
        <f t="shared" si="14"/>
        <v>-7.2045224752446879E-3</v>
      </c>
      <c r="E244" t="str">
        <f t="shared" si="13"/>
        <v>+</v>
      </c>
      <c r="F244">
        <f t="shared" si="15"/>
        <v>112</v>
      </c>
      <c r="L244" s="23"/>
      <c r="M244" s="23"/>
    </row>
    <row r="245" spans="1:13">
      <c r="A245" s="26">
        <v>43829</v>
      </c>
      <c r="B245" s="27">
        <v>12255.85</v>
      </c>
      <c r="C245">
        <f>(B245-B244)/B244</f>
        <v>8.2068954253712231E-4</v>
      </c>
      <c r="D245">
        <f t="shared" si="14"/>
        <v>9.8337944427722649E-3</v>
      </c>
      <c r="E245" t="str">
        <f t="shared" si="13"/>
        <v>+</v>
      </c>
      <c r="F245">
        <f>IF(E245=E244,F244,F244+1)</f>
        <v>112</v>
      </c>
      <c r="L245" s="23"/>
      <c r="M245" s="23"/>
    </row>
    <row r="246" spans="1:13">
      <c r="A246" s="26">
        <v>43830</v>
      </c>
      <c r="B246" s="27">
        <v>12168.45</v>
      </c>
      <c r="C246">
        <f>(B246-B245)/B245</f>
        <v>-7.1312883235352615E-3</v>
      </c>
      <c r="D246">
        <f>C245</f>
        <v>8.2068954253712231E-4</v>
      </c>
      <c r="E246" t="str">
        <f t="shared" si="13"/>
        <v>-</v>
      </c>
      <c r="F246">
        <f>IF(E246=E245,F245,F245+1)</f>
        <v>113</v>
      </c>
      <c r="L246" s="23"/>
      <c r="M246" s="23"/>
    </row>
    <row r="247" spans="1:13" ht="18" customHeight="1">
      <c r="C247" t="s">
        <v>17</v>
      </c>
      <c r="D247">
        <f>CORREL(D4:D245,C4:C245)</f>
        <v>7.0968526943637839E-2</v>
      </c>
      <c r="E247">
        <f>1.96/SQRT(243)</f>
        <v>0.1257340586235185</v>
      </c>
      <c r="L247" s="23"/>
      <c r="M247" s="23"/>
    </row>
    <row r="248" spans="1:13">
      <c r="E248" t="s">
        <v>50</v>
      </c>
      <c r="L248" s="23"/>
      <c r="M248" s="23"/>
    </row>
    <row r="249" spans="1:13">
      <c r="E249" t="s">
        <v>18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B1A43-1ED8-4720-82E5-BBFE91C359C5}">
  <dimension ref="A1:S300"/>
  <sheetViews>
    <sheetView topLeftCell="C238" workbookViewId="0">
      <selection activeCell="M10" sqref="M10"/>
    </sheetView>
  </sheetViews>
  <sheetFormatPr defaultRowHeight="14.5"/>
  <cols>
    <col min="1" max="1" width="18.90625" customWidth="1"/>
    <col min="2" max="2" width="13.36328125" customWidth="1"/>
    <col min="3" max="3" width="10.81640625" customWidth="1"/>
    <col min="10" max="10" width="9.81640625" customWidth="1"/>
    <col min="14" max="14" width="17.90625" customWidth="1"/>
    <col min="15" max="15" width="15.81640625" customWidth="1"/>
  </cols>
  <sheetData>
    <row r="1" spans="2:13">
      <c r="C1" s="14" t="s">
        <v>37</v>
      </c>
      <c r="F1" s="14" t="s">
        <v>38</v>
      </c>
      <c r="I1" s="14" t="s">
        <v>39</v>
      </c>
      <c r="L1" s="14" t="s">
        <v>40</v>
      </c>
    </row>
    <row r="2" spans="2:13">
      <c r="C2" t="s">
        <v>20</v>
      </c>
      <c r="D2">
        <f>INTERCEPT(F8:F65,G8:G65)</f>
        <v>1.8581897831991458E-3</v>
      </c>
      <c r="E2" s="12"/>
      <c r="F2" t="s">
        <v>20</v>
      </c>
      <c r="G2">
        <f>INTERCEPT(F77:F136,G77:G136)</f>
        <v>-7.1139071206259737E-4</v>
      </c>
      <c r="I2" t="s">
        <v>20</v>
      </c>
      <c r="J2">
        <f>INTERCEPT(F148:F188,G148:G188)</f>
        <v>1.8008259475466178E-4</v>
      </c>
      <c r="L2" t="s">
        <v>20</v>
      </c>
      <c r="M2">
        <f>INTERCEPT(F200:F246,G200:G246)</f>
        <v>3.2166415761173861E-3</v>
      </c>
    </row>
    <row r="3" spans="2:13">
      <c r="C3" t="s">
        <v>21</v>
      </c>
      <c r="D3">
        <f>SLOPE(F8:F65,G8:G65)</f>
        <v>1.0260665799528721</v>
      </c>
      <c r="F3" t="s">
        <v>21</v>
      </c>
      <c r="G3">
        <f>SLOPE(F77:F136,G77:G136)</f>
        <v>0.98003290087131079</v>
      </c>
      <c r="I3" t="s">
        <v>21</v>
      </c>
      <c r="J3">
        <f>SLOPE(F148:F188,G148:G188)</f>
        <v>0.77648378677915508</v>
      </c>
      <c r="L3" t="s">
        <v>21</v>
      </c>
      <c r="M3">
        <f>SLOPE(F200:F246,G200:G246)</f>
        <v>1.1523812862961733</v>
      </c>
    </row>
    <row r="4" spans="2:13">
      <c r="C4" t="s">
        <v>22</v>
      </c>
      <c r="D4">
        <f>RSQ(F8:F65,G8:G65)</f>
        <v>0.27974223166549561</v>
      </c>
      <c r="F4" t="s">
        <v>22</v>
      </c>
      <c r="G4">
        <f>RSQ(F77:F136,G77:G136)</f>
        <v>0.30645531605537213</v>
      </c>
      <c r="I4" t="s">
        <v>22</v>
      </c>
      <c r="J4">
        <f>RSQ(F148:F188,G148:G188)</f>
        <v>0.32265410943944461</v>
      </c>
      <c r="L4" t="s">
        <v>22</v>
      </c>
      <c r="M4">
        <f>RSQ(F200:F246,G200:G246)</f>
        <v>0.57317746287299498</v>
      </c>
    </row>
    <row r="5" spans="2:13">
      <c r="C5" t="s">
        <v>23</v>
      </c>
      <c r="D5">
        <f>STEYX(F8:F65,G8:G65)</f>
        <v>1.4709994534766692E-2</v>
      </c>
      <c r="F5" t="s">
        <v>23</v>
      </c>
      <c r="G5">
        <f>STEYX(F77:F136,G77:G136)</f>
        <v>1.0072107093921527E-2</v>
      </c>
      <c r="I5" t="s">
        <v>23</v>
      </c>
      <c r="J5">
        <f>STEYX(F148:F188,G148:G188)</f>
        <v>1.1213493043834599E-2</v>
      </c>
      <c r="L5" t="s">
        <v>23</v>
      </c>
      <c r="M5">
        <f>STEYX(F200:F246,G200:G246)</f>
        <v>1.321816262118387E-2</v>
      </c>
    </row>
    <row r="7" spans="2:13">
      <c r="C7" t="s">
        <v>24</v>
      </c>
      <c r="D7" t="s">
        <v>25</v>
      </c>
      <c r="E7" t="s">
        <v>26</v>
      </c>
      <c r="F7" t="s">
        <v>27</v>
      </c>
      <c r="G7" t="s">
        <v>28</v>
      </c>
      <c r="H7" t="s">
        <v>29</v>
      </c>
      <c r="I7" t="s">
        <v>30</v>
      </c>
      <c r="J7" t="s">
        <v>31</v>
      </c>
      <c r="K7" t="s">
        <v>32</v>
      </c>
    </row>
    <row r="8" spans="2:13">
      <c r="C8" s="1">
        <v>43395</v>
      </c>
      <c r="D8" s="2">
        <v>1196.9000000000001</v>
      </c>
      <c r="E8">
        <v>10245.25</v>
      </c>
    </row>
    <row r="9" spans="2:13">
      <c r="B9" s="12"/>
      <c r="C9" s="1">
        <v>43396</v>
      </c>
      <c r="D9" s="2">
        <v>1142.45</v>
      </c>
      <c r="E9">
        <v>10146.799999999999</v>
      </c>
      <c r="F9">
        <f>(D9-D8)/D8</f>
        <v>-4.549252234940266E-2</v>
      </c>
      <c r="G9">
        <f>(E9-E8)/E8</f>
        <v>-9.6093311534614315E-3</v>
      </c>
      <c r="H9">
        <f t="shared" ref="H9:H40" si="0">$D$2+$D$3*G9</f>
        <v>-8.0016237690676128E-3</v>
      </c>
      <c r="I9">
        <f t="shared" ref="I9:I60" si="1">F9-H9</f>
        <v>-3.7490898580335046E-2</v>
      </c>
      <c r="K9">
        <f t="shared" ref="K9:K40" si="2">I9/$D$5</f>
        <v>-2.5486684234808026</v>
      </c>
    </row>
    <row r="10" spans="2:13">
      <c r="C10" s="1">
        <v>43397</v>
      </c>
      <c r="D10" s="2">
        <v>1191.8</v>
      </c>
      <c r="E10">
        <v>10224.75</v>
      </c>
      <c r="F10">
        <f t="shared" ref="F10:G54" si="3">(D10-D9)/D9</f>
        <v>4.3196638802573337E-2</v>
      </c>
      <c r="G10">
        <f t="shared" si="3"/>
        <v>7.6822249379115319E-3</v>
      </c>
      <c r="H10">
        <f t="shared" si="0"/>
        <v>9.7406640516706968E-3</v>
      </c>
      <c r="I10">
        <f t="shared" si="1"/>
        <v>3.3455974750902638E-2</v>
      </c>
      <c r="K10">
        <f t="shared" si="2"/>
        <v>2.274370304613663</v>
      </c>
    </row>
    <row r="11" spans="2:13">
      <c r="C11" s="1">
        <v>43398</v>
      </c>
      <c r="D11" s="2">
        <v>1199</v>
      </c>
      <c r="E11">
        <v>10124.9</v>
      </c>
      <c r="F11">
        <f t="shared" si="3"/>
        <v>6.0412820943111642E-3</v>
      </c>
      <c r="G11">
        <f t="shared" si="3"/>
        <v>-9.7655199393628569E-3</v>
      </c>
      <c r="H11">
        <f t="shared" si="0"/>
        <v>-8.1618838624444804E-3</v>
      </c>
      <c r="I11">
        <f t="shared" si="1"/>
        <v>1.4203165956755644E-2</v>
      </c>
      <c r="K11">
        <f t="shared" si="2"/>
        <v>0.96554529120910471</v>
      </c>
    </row>
    <row r="12" spans="2:13">
      <c r="C12" s="1">
        <v>43399</v>
      </c>
      <c r="D12" s="2">
        <v>1192.2</v>
      </c>
      <c r="E12">
        <v>10030</v>
      </c>
      <c r="F12">
        <f t="shared" si="3"/>
        <v>-5.6713928273560924E-3</v>
      </c>
      <c r="G12">
        <f t="shared" si="3"/>
        <v>-9.3729320783414796E-3</v>
      </c>
      <c r="H12">
        <f t="shared" si="0"/>
        <v>-7.7590625785552616E-3</v>
      </c>
      <c r="I12">
        <f t="shared" si="1"/>
        <v>2.0876697511991692E-3</v>
      </c>
      <c r="K12">
        <f t="shared" si="2"/>
        <v>0.14192185770463855</v>
      </c>
    </row>
    <row r="13" spans="2:13">
      <c r="C13" s="1">
        <v>43402</v>
      </c>
      <c r="D13" s="2">
        <v>1193</v>
      </c>
      <c r="E13">
        <v>10250.85</v>
      </c>
      <c r="F13">
        <f t="shared" si="3"/>
        <v>6.7102835094778933E-4</v>
      </c>
      <c r="G13">
        <f t="shared" si="3"/>
        <v>2.201894317048857E-2</v>
      </c>
      <c r="H13">
        <f t="shared" si="0"/>
        <v>2.4451091496319001E-2</v>
      </c>
      <c r="I13">
        <f t="shared" si="1"/>
        <v>-2.3780063145371212E-2</v>
      </c>
      <c r="K13">
        <f t="shared" si="2"/>
        <v>-1.6165922488392261</v>
      </c>
    </row>
    <row r="14" spans="2:13">
      <c r="C14" s="1">
        <v>43403</v>
      </c>
      <c r="D14" s="2">
        <v>1197.5</v>
      </c>
      <c r="E14">
        <v>10198.4</v>
      </c>
      <c r="F14">
        <f t="shared" si="3"/>
        <v>3.7720033528918693E-3</v>
      </c>
      <c r="G14">
        <f t="shared" si="3"/>
        <v>-5.1166488632650685E-3</v>
      </c>
      <c r="H14">
        <f t="shared" si="0"/>
        <v>-3.391832616750994E-3</v>
      </c>
      <c r="I14">
        <f t="shared" si="1"/>
        <v>7.1638359696428629E-3</v>
      </c>
      <c r="K14">
        <f t="shared" si="2"/>
        <v>0.48700466561774186</v>
      </c>
    </row>
    <row r="15" spans="2:13">
      <c r="C15" s="1">
        <v>43404</v>
      </c>
      <c r="D15" s="2">
        <v>1230.3</v>
      </c>
      <c r="E15">
        <v>10386.6</v>
      </c>
      <c r="F15">
        <f t="shared" si="3"/>
        <v>2.7390396659707685E-2</v>
      </c>
      <c r="G15">
        <f t="shared" si="3"/>
        <v>1.8453875117665587E-2</v>
      </c>
      <c r="H15">
        <f t="shared" si="0"/>
        <v>2.0793094312059682E-2</v>
      </c>
      <c r="I15">
        <f t="shared" si="1"/>
        <v>6.5973023476480035E-3</v>
      </c>
      <c r="K15">
        <f t="shared" si="2"/>
        <v>0.44849114879379798</v>
      </c>
    </row>
    <row r="16" spans="2:13">
      <c r="C16" s="1">
        <v>43405</v>
      </c>
      <c r="D16" s="2">
        <v>1217.8</v>
      </c>
      <c r="E16">
        <v>10380.450000000001</v>
      </c>
      <c r="F16">
        <f t="shared" si="3"/>
        <v>-1.0160123547102334E-2</v>
      </c>
      <c r="G16">
        <f t="shared" si="3"/>
        <v>-5.921090636011434E-4</v>
      </c>
      <c r="H16">
        <f t="shared" si="0"/>
        <v>1.250646461350823E-3</v>
      </c>
      <c r="I16">
        <f t="shared" si="1"/>
        <v>-1.1410770008453157E-2</v>
      </c>
      <c r="K16">
        <f t="shared" si="2"/>
        <v>-0.77571544853290719</v>
      </c>
    </row>
    <row r="17" spans="3:11">
      <c r="C17" s="1">
        <v>43406</v>
      </c>
      <c r="D17" s="2">
        <v>1252.5999999999999</v>
      </c>
      <c r="E17">
        <v>10553</v>
      </c>
      <c r="F17">
        <f t="shared" si="3"/>
        <v>2.8576120873706649E-2</v>
      </c>
      <c r="G17">
        <f t="shared" si="3"/>
        <v>1.6622593432847253E-2</v>
      </c>
      <c r="H17">
        <f t="shared" si="0"/>
        <v>1.8914077376787797E-2</v>
      </c>
      <c r="I17">
        <f t="shared" si="1"/>
        <v>9.6620434969188519E-3</v>
      </c>
      <c r="K17">
        <f t="shared" si="2"/>
        <v>0.65683528801338864</v>
      </c>
    </row>
    <row r="18" spans="3:11">
      <c r="C18" s="1">
        <v>43409</v>
      </c>
      <c r="D18" s="2">
        <v>1239.95</v>
      </c>
      <c r="E18">
        <v>10524</v>
      </c>
      <c r="F18">
        <f t="shared" si="3"/>
        <v>-1.0098994092287933E-2</v>
      </c>
      <c r="G18">
        <f t="shared" si="3"/>
        <v>-2.7480337344830854E-3</v>
      </c>
      <c r="H18">
        <f t="shared" si="0"/>
        <v>-9.6147579233703262E-4</v>
      </c>
      <c r="I18">
        <f t="shared" si="1"/>
        <v>-9.1375182999508999E-3</v>
      </c>
      <c r="K18">
        <f t="shared" si="2"/>
        <v>-0.62117754553576565</v>
      </c>
    </row>
    <row r="19" spans="3:11">
      <c r="C19" s="1">
        <v>43410</v>
      </c>
      <c r="D19" s="2">
        <v>1236</v>
      </c>
      <c r="E19">
        <v>10530</v>
      </c>
      <c r="F19">
        <f t="shared" si="3"/>
        <v>-3.1856123230775799E-3</v>
      </c>
      <c r="G19">
        <f t="shared" si="3"/>
        <v>5.7012542759407071E-4</v>
      </c>
      <c r="H19">
        <f t="shared" si="0"/>
        <v>2.4431764308347629E-3</v>
      </c>
      <c r="I19">
        <f t="shared" si="1"/>
        <v>-5.6287887539123432E-3</v>
      </c>
      <c r="K19">
        <f t="shared" si="2"/>
        <v>-0.3826506352948566</v>
      </c>
    </row>
    <row r="20" spans="3:11">
      <c r="C20" s="1">
        <v>43411</v>
      </c>
      <c r="D20" s="2">
        <v>1252</v>
      </c>
      <c r="E20">
        <v>10598.4</v>
      </c>
      <c r="F20">
        <f t="shared" si="3"/>
        <v>1.2944983818770227E-2</v>
      </c>
      <c r="G20">
        <f t="shared" si="3"/>
        <v>6.495726495726461E-3</v>
      </c>
      <c r="H20">
        <f t="shared" si="0"/>
        <v>8.5232376529784503E-3</v>
      </c>
      <c r="I20">
        <f t="shared" si="1"/>
        <v>4.4217461657917768E-3</v>
      </c>
      <c r="K20">
        <f t="shared" si="2"/>
        <v>0.30059468447395371</v>
      </c>
    </row>
    <row r="21" spans="3:11">
      <c r="C21" s="1">
        <v>43413</v>
      </c>
      <c r="D21" s="2">
        <v>1295</v>
      </c>
      <c r="E21">
        <v>10585.2</v>
      </c>
      <c r="F21">
        <f t="shared" si="3"/>
        <v>3.4345047923322686E-2</v>
      </c>
      <c r="G21">
        <f t="shared" si="3"/>
        <v>-1.2454710144926507E-3</v>
      </c>
      <c r="H21">
        <f t="shared" si="0"/>
        <v>5.8025359892823771E-4</v>
      </c>
      <c r="I21">
        <f t="shared" si="1"/>
        <v>3.376479432439445E-2</v>
      </c>
      <c r="K21">
        <f t="shared" si="2"/>
        <v>2.2953641651322325</v>
      </c>
    </row>
    <row r="22" spans="3:11">
      <c r="C22" s="1">
        <v>43416</v>
      </c>
      <c r="D22" s="2">
        <v>1281</v>
      </c>
      <c r="E22">
        <v>10482.200000000001</v>
      </c>
      <c r="F22">
        <f t="shared" si="3"/>
        <v>-1.0810810810810811E-2</v>
      </c>
      <c r="G22">
        <f t="shared" si="3"/>
        <v>-9.730567207043796E-3</v>
      </c>
      <c r="H22">
        <f t="shared" si="0"/>
        <v>-8.1260200319338526E-3</v>
      </c>
      <c r="I22">
        <f t="shared" si="1"/>
        <v>-2.6847907788769589E-3</v>
      </c>
      <c r="K22">
        <f t="shared" si="2"/>
        <v>-0.18251473666638865</v>
      </c>
    </row>
    <row r="23" spans="3:11">
      <c r="C23" s="1">
        <v>43417</v>
      </c>
      <c r="D23" s="2">
        <v>1284.25</v>
      </c>
      <c r="E23">
        <v>10582.5</v>
      </c>
      <c r="F23">
        <f t="shared" si="3"/>
        <v>2.5370804059328652E-3</v>
      </c>
      <c r="G23">
        <f t="shared" si="3"/>
        <v>9.5686020110281496E-3</v>
      </c>
      <c r="H23">
        <f t="shared" si="0"/>
        <v>1.1676212523584974E-2</v>
      </c>
      <c r="I23">
        <f t="shared" si="1"/>
        <v>-9.139132117652108E-3</v>
      </c>
      <c r="K23">
        <f t="shared" si="2"/>
        <v>-0.62128725446172028</v>
      </c>
    </row>
    <row r="24" spans="3:11">
      <c r="C24" s="1">
        <v>43418</v>
      </c>
      <c r="D24" s="2">
        <v>1318</v>
      </c>
      <c r="E24">
        <v>10576.3</v>
      </c>
      <c r="F24">
        <f t="shared" si="3"/>
        <v>2.6279929920186879E-2</v>
      </c>
      <c r="G24">
        <f t="shared" si="3"/>
        <v>-5.8587290337828752E-4</v>
      </c>
      <c r="H24">
        <f t="shared" si="0"/>
        <v>1.257045176942727E-3</v>
      </c>
      <c r="I24">
        <f t="shared" si="1"/>
        <v>2.5022884743244152E-2</v>
      </c>
      <c r="K24">
        <f t="shared" si="2"/>
        <v>1.7010804921853107</v>
      </c>
    </row>
    <row r="25" spans="3:11">
      <c r="C25" s="1">
        <v>43419</v>
      </c>
      <c r="D25" s="2">
        <v>1315.95</v>
      </c>
      <c r="E25">
        <v>10616.7</v>
      </c>
      <c r="F25">
        <f t="shared" si="3"/>
        <v>-1.5553869499240929E-3</v>
      </c>
      <c r="G25">
        <f t="shared" si="3"/>
        <v>3.819861388198279E-3</v>
      </c>
      <c r="H25">
        <f t="shared" si="0"/>
        <v>5.7776218936817841E-3</v>
      </c>
      <c r="I25">
        <f t="shared" si="1"/>
        <v>-7.3330088436058772E-3</v>
      </c>
      <c r="K25">
        <f t="shared" si="2"/>
        <v>-0.49850520517016511</v>
      </c>
    </row>
    <row r="26" spans="3:11">
      <c r="C26" s="1">
        <v>43420</v>
      </c>
      <c r="D26" s="2">
        <v>1323.9</v>
      </c>
      <c r="E26">
        <v>10682.2</v>
      </c>
      <c r="F26">
        <f t="shared" si="3"/>
        <v>6.0412629659181922E-3</v>
      </c>
      <c r="G26">
        <f t="shared" si="3"/>
        <v>6.1695253704069997E-3</v>
      </c>
      <c r="H26">
        <f t="shared" si="0"/>
        <v>8.1885335799451314E-3</v>
      </c>
      <c r="I26">
        <f t="shared" si="1"/>
        <v>-2.1472706140269393E-3</v>
      </c>
      <c r="K26">
        <f t="shared" si="2"/>
        <v>-0.14597358339949895</v>
      </c>
    </row>
    <row r="27" spans="3:11">
      <c r="C27" s="1">
        <v>43423</v>
      </c>
      <c r="D27" s="2">
        <v>1320</v>
      </c>
      <c r="E27">
        <v>10763.4</v>
      </c>
      <c r="F27">
        <f t="shared" si="3"/>
        <v>-2.945841830954068E-3</v>
      </c>
      <c r="G27">
        <f t="shared" si="3"/>
        <v>7.6014304169552058E-3</v>
      </c>
      <c r="H27">
        <f t="shared" si="0"/>
        <v>9.657763493874108E-3</v>
      </c>
      <c r="I27">
        <f t="shared" si="1"/>
        <v>-1.2603605324828175E-2</v>
      </c>
      <c r="K27">
        <f t="shared" si="2"/>
        <v>-0.85680557494701171</v>
      </c>
    </row>
    <row r="28" spans="3:11">
      <c r="C28" s="1">
        <v>43424</v>
      </c>
      <c r="D28" s="2">
        <v>1307.25</v>
      </c>
      <c r="E28">
        <v>10656.2</v>
      </c>
      <c r="F28">
        <f t="shared" si="3"/>
        <v>-9.6590909090909088E-3</v>
      </c>
      <c r="G28">
        <f t="shared" si="3"/>
        <v>-9.9596781686083317E-3</v>
      </c>
      <c r="H28">
        <f t="shared" si="0"/>
        <v>-8.3611031326960902E-3</v>
      </c>
      <c r="I28">
        <f t="shared" si="1"/>
        <v>-1.2979877763948187E-3</v>
      </c>
      <c r="K28">
        <f t="shared" si="2"/>
        <v>-8.8238494808890525E-2</v>
      </c>
    </row>
    <row r="29" spans="3:11">
      <c r="C29" s="1">
        <v>43425</v>
      </c>
      <c r="D29" s="2">
        <v>1325.5</v>
      </c>
      <c r="E29">
        <v>10600.05</v>
      </c>
      <c r="F29">
        <f t="shared" si="3"/>
        <v>1.3960604322050105E-2</v>
      </c>
      <c r="G29">
        <f t="shared" si="3"/>
        <v>-5.2692329348174253E-3</v>
      </c>
      <c r="H29">
        <f t="shared" si="0"/>
        <v>-3.5483940332040045E-3</v>
      </c>
      <c r="I29">
        <f t="shared" si="1"/>
        <v>1.7508998355254109E-2</v>
      </c>
      <c r="K29">
        <f t="shared" si="2"/>
        <v>1.1902790523730002</v>
      </c>
    </row>
    <row r="30" spans="3:11">
      <c r="C30" s="1">
        <v>43426</v>
      </c>
      <c r="D30" s="2">
        <v>1317.75</v>
      </c>
      <c r="E30">
        <v>10526.75</v>
      </c>
      <c r="F30">
        <f t="shared" si="3"/>
        <v>-5.8468502451904944E-3</v>
      </c>
      <c r="G30">
        <f t="shared" si="3"/>
        <v>-6.9150617214069066E-3</v>
      </c>
      <c r="H30">
        <f t="shared" si="0"/>
        <v>-5.2371239474478595E-3</v>
      </c>
      <c r="I30">
        <f t="shared" si="1"/>
        <v>-6.0972629774263491E-4</v>
      </c>
      <c r="K30">
        <f t="shared" si="2"/>
        <v>-4.1449797707372532E-2</v>
      </c>
    </row>
    <row r="31" spans="3:11">
      <c r="C31" s="1">
        <v>43430</v>
      </c>
      <c r="D31" s="2">
        <v>1349.55</v>
      </c>
      <c r="E31">
        <v>10628.6</v>
      </c>
      <c r="F31">
        <f t="shared" si="3"/>
        <v>2.4132043255549199E-2</v>
      </c>
      <c r="G31">
        <f t="shared" si="3"/>
        <v>9.675350891775748E-3</v>
      </c>
      <c r="H31">
        <f t="shared" si="0"/>
        <v>1.1785743982567459E-2</v>
      </c>
      <c r="I31">
        <f t="shared" si="1"/>
        <v>1.2346299272981739E-2</v>
      </c>
      <c r="K31">
        <f t="shared" si="2"/>
        <v>0.83931365465850993</v>
      </c>
    </row>
    <row r="32" spans="3:11">
      <c r="C32" s="1">
        <v>43431</v>
      </c>
      <c r="D32" s="2">
        <v>1338.8</v>
      </c>
      <c r="E32">
        <v>10685.6</v>
      </c>
      <c r="F32">
        <f t="shared" si="3"/>
        <v>-7.9656181690193027E-3</v>
      </c>
      <c r="G32">
        <f t="shared" si="3"/>
        <v>5.3628888094386842E-3</v>
      </c>
      <c r="H32">
        <f t="shared" si="0"/>
        <v>7.3608707625674261E-3</v>
      </c>
      <c r="I32">
        <f t="shared" si="1"/>
        <v>-1.5326488931586729E-2</v>
      </c>
      <c r="K32">
        <f t="shared" si="2"/>
        <v>-1.041909899787044</v>
      </c>
    </row>
    <row r="33" spans="3:11">
      <c r="C33" s="1">
        <v>43432</v>
      </c>
      <c r="D33" s="2">
        <v>1325.5</v>
      </c>
      <c r="E33">
        <v>10728.85</v>
      </c>
      <c r="F33">
        <f t="shared" si="3"/>
        <v>-9.9342694950701783E-3</v>
      </c>
      <c r="G33">
        <f t="shared" si="3"/>
        <v>4.0475031818522121E-3</v>
      </c>
      <c r="H33">
        <f t="shared" si="0"/>
        <v>6.0111975303506126E-3</v>
      </c>
      <c r="I33">
        <f t="shared" si="1"/>
        <v>-1.5945467025420792E-2</v>
      </c>
      <c r="K33">
        <f t="shared" si="2"/>
        <v>-1.0839886437574191</v>
      </c>
    </row>
    <row r="34" spans="3:11">
      <c r="C34" s="1">
        <v>43433</v>
      </c>
      <c r="D34" s="2">
        <v>1351.15</v>
      </c>
      <c r="E34">
        <v>10858.7</v>
      </c>
      <c r="F34">
        <f t="shared" si="3"/>
        <v>1.935118823085635E-2</v>
      </c>
      <c r="G34">
        <f t="shared" si="3"/>
        <v>1.2102881483104001E-2</v>
      </c>
      <c r="H34">
        <f t="shared" si="0"/>
        <v>1.4276551994142612E-2</v>
      </c>
      <c r="I34">
        <f t="shared" si="1"/>
        <v>5.0746362367137376E-3</v>
      </c>
      <c r="K34">
        <f t="shared" si="2"/>
        <v>0.34497879823952116</v>
      </c>
    </row>
    <row r="35" spans="3:11">
      <c r="C35" s="1">
        <v>43434</v>
      </c>
      <c r="D35" s="2">
        <v>1348.65</v>
      </c>
      <c r="E35">
        <v>10876.75</v>
      </c>
      <c r="F35">
        <f t="shared" si="3"/>
        <v>-1.8502756910779704E-3</v>
      </c>
      <c r="G35">
        <f t="shared" si="3"/>
        <v>1.6622615966919863E-3</v>
      </c>
      <c r="H35">
        <f t="shared" si="0"/>
        <v>3.5637808547038926E-3</v>
      </c>
      <c r="I35">
        <f t="shared" si="1"/>
        <v>-5.4140565457818628E-3</v>
      </c>
      <c r="K35">
        <f t="shared" si="2"/>
        <v>-0.3680529270752535</v>
      </c>
    </row>
    <row r="36" spans="3:11">
      <c r="C36" s="1">
        <v>43437</v>
      </c>
      <c r="D36" s="2">
        <v>1344.65</v>
      </c>
      <c r="E36">
        <v>10883.75</v>
      </c>
      <c r="F36">
        <f t="shared" si="3"/>
        <v>-2.9659288918548175E-3</v>
      </c>
      <c r="G36">
        <f t="shared" si="3"/>
        <v>6.4357459719125657E-4</v>
      </c>
      <c r="H36">
        <f t="shared" si="0"/>
        <v>2.5185401690837259E-3</v>
      </c>
      <c r="I36">
        <f t="shared" si="1"/>
        <v>-5.4844690609385429E-3</v>
      </c>
      <c r="K36">
        <f t="shared" si="2"/>
        <v>-0.37283963960531341</v>
      </c>
    </row>
    <row r="37" spans="3:11">
      <c r="C37" s="1">
        <v>43438</v>
      </c>
      <c r="D37" s="2">
        <v>1330</v>
      </c>
      <c r="E37">
        <v>10869.5</v>
      </c>
      <c r="F37">
        <f t="shared" si="3"/>
        <v>-1.0895028446064098E-2</v>
      </c>
      <c r="G37">
        <f t="shared" si="3"/>
        <v>-1.3092913747559435E-3</v>
      </c>
      <c r="H37">
        <f t="shared" si="0"/>
        <v>5.1476966014152065E-4</v>
      </c>
      <c r="I37">
        <f t="shared" si="1"/>
        <v>-1.1409798106205619E-2</v>
      </c>
      <c r="K37">
        <f t="shared" si="2"/>
        <v>-0.77564937765536601</v>
      </c>
    </row>
    <row r="38" spans="3:11">
      <c r="C38" s="1">
        <v>43439</v>
      </c>
      <c r="D38" s="2">
        <v>1328.2</v>
      </c>
      <c r="E38">
        <v>10782.9</v>
      </c>
      <c r="F38">
        <f t="shared" si="3"/>
        <v>-1.3533834586465824E-3</v>
      </c>
      <c r="G38">
        <f t="shared" si="3"/>
        <v>-7.9672478034868537E-3</v>
      </c>
      <c r="H38">
        <f t="shared" si="0"/>
        <v>-6.3167369221616421E-3</v>
      </c>
      <c r="I38">
        <f t="shared" si="1"/>
        <v>4.9633534635150599E-3</v>
      </c>
      <c r="K38">
        <f t="shared" si="2"/>
        <v>0.33741368508222774</v>
      </c>
    </row>
    <row r="39" spans="3:11">
      <c r="C39" s="1">
        <v>43440</v>
      </c>
      <c r="D39" s="2">
        <v>1293.5</v>
      </c>
      <c r="E39">
        <v>10601.15</v>
      </c>
      <c r="F39">
        <f t="shared" si="3"/>
        <v>-2.6125583496461411E-2</v>
      </c>
      <c r="G39">
        <f t="shared" si="3"/>
        <v>-1.6855391406764415E-2</v>
      </c>
      <c r="H39">
        <f t="shared" si="0"/>
        <v>-1.5436564031306646E-2</v>
      </c>
      <c r="I39">
        <f t="shared" si="1"/>
        <v>-1.0689019465154765E-2</v>
      </c>
      <c r="K39">
        <f t="shared" si="2"/>
        <v>-0.72665013164291414</v>
      </c>
    </row>
    <row r="40" spans="3:11">
      <c r="C40" s="1">
        <v>43441</v>
      </c>
      <c r="D40" s="2">
        <v>1317</v>
      </c>
      <c r="E40">
        <v>10693.7</v>
      </c>
      <c r="F40">
        <f t="shared" si="3"/>
        <v>1.8167761886354852E-2</v>
      </c>
      <c r="G40">
        <f t="shared" si="3"/>
        <v>8.730184932766831E-3</v>
      </c>
      <c r="H40">
        <f t="shared" si="0"/>
        <v>1.0815940779519303E-2</v>
      </c>
      <c r="I40">
        <f t="shared" si="1"/>
        <v>7.3518211068355488E-3</v>
      </c>
      <c r="K40">
        <f t="shared" si="2"/>
        <v>0.49978408145969799</v>
      </c>
    </row>
    <row r="41" spans="3:11">
      <c r="C41" s="1">
        <v>43444</v>
      </c>
      <c r="D41" s="2">
        <v>1274.95</v>
      </c>
      <c r="E41">
        <v>10488.45</v>
      </c>
      <c r="F41">
        <f t="shared" si="3"/>
        <v>-3.1928625664388727E-2</v>
      </c>
      <c r="G41">
        <f t="shared" si="3"/>
        <v>-1.9193543862274048E-2</v>
      </c>
      <c r="H41">
        <f t="shared" ref="H41:H72" si="4">$D$2+$D$3*G41</f>
        <v>-1.7835664124739824E-2</v>
      </c>
      <c r="I41">
        <f t="shared" si="1"/>
        <v>-1.4092961539648903E-2</v>
      </c>
      <c r="K41">
        <f t="shared" ref="K41:K76" si="5">I41/$D$5</f>
        <v>-0.95805348576714644</v>
      </c>
    </row>
    <row r="42" spans="3:11">
      <c r="C42" s="1">
        <v>43445</v>
      </c>
      <c r="D42" s="2">
        <v>1322.85</v>
      </c>
      <c r="E42">
        <v>10549.15</v>
      </c>
      <c r="F42">
        <f t="shared" si="3"/>
        <v>3.75701007882661E-2</v>
      </c>
      <c r="G42">
        <f t="shared" si="3"/>
        <v>5.7873184312266261E-3</v>
      </c>
      <c r="H42">
        <f t="shared" si="4"/>
        <v>7.7963638130260707E-3</v>
      </c>
      <c r="I42">
        <f t="shared" si="1"/>
        <v>2.977373697524003E-2</v>
      </c>
      <c r="K42">
        <f t="shared" si="5"/>
        <v>2.0240481330479474</v>
      </c>
    </row>
    <row r="43" spans="3:11">
      <c r="C43" s="10">
        <v>43446</v>
      </c>
      <c r="D43" s="11">
        <v>1330</v>
      </c>
      <c r="E43" s="9">
        <v>10737.6</v>
      </c>
      <c r="F43" s="9">
        <f t="shared" si="3"/>
        <v>5.4049967872397409E-3</v>
      </c>
      <c r="G43" s="9">
        <f t="shared" si="3"/>
        <v>1.786399852120794E-2</v>
      </c>
      <c r="H43" s="9">
        <f t="shared" si="4"/>
        <v>2.0187841650138143E-2</v>
      </c>
      <c r="I43" s="9">
        <f t="shared" si="1"/>
        <v>-1.4782844862898402E-2</v>
      </c>
      <c r="J43" s="9"/>
      <c r="K43" s="9">
        <f t="shared" si="5"/>
        <v>-1.0049524374709677</v>
      </c>
    </row>
    <row r="44" spans="3:11">
      <c r="C44" s="10">
        <v>43447</v>
      </c>
      <c r="D44" s="11">
        <v>1318</v>
      </c>
      <c r="E44" s="9">
        <v>10791.55</v>
      </c>
      <c r="F44" s="9">
        <f t="shared" si="3"/>
        <v>-9.0225563909774441E-3</v>
      </c>
      <c r="G44" s="9">
        <f t="shared" si="3"/>
        <v>5.0244002384144419E-3</v>
      </c>
      <c r="H44" s="9">
        <f t="shared" si="4"/>
        <v>7.013558952143447E-3</v>
      </c>
      <c r="I44" s="9">
        <f t="shared" si="1"/>
        <v>-1.6036115343120889E-2</v>
      </c>
      <c r="J44" s="9"/>
      <c r="K44" s="9">
        <f t="shared" si="5"/>
        <v>-1.0901510061896995</v>
      </c>
    </row>
    <row r="45" spans="3:11">
      <c r="C45" s="10">
        <v>43448</v>
      </c>
      <c r="D45" s="11">
        <v>1339</v>
      </c>
      <c r="E45" s="9">
        <v>10805.45</v>
      </c>
      <c r="F45" s="9">
        <f t="shared" si="3"/>
        <v>1.5933232169954476E-2</v>
      </c>
      <c r="G45" s="9">
        <f t="shared" si="3"/>
        <v>1.2880448128398103E-3</v>
      </c>
      <c r="H45" s="9">
        <f t="shared" si="4"/>
        <v>3.179809519135727E-3</v>
      </c>
      <c r="I45" s="9">
        <f t="shared" si="1"/>
        <v>1.275342265081875E-2</v>
      </c>
      <c r="J45" s="9"/>
      <c r="K45" s="9">
        <f t="shared" si="5"/>
        <v>0.86699030517491804</v>
      </c>
    </row>
    <row r="46" spans="3:11">
      <c r="C46" s="10">
        <v>43451</v>
      </c>
      <c r="D46" s="11">
        <v>1335.15</v>
      </c>
      <c r="E46" s="9">
        <v>10888.35</v>
      </c>
      <c r="F46" s="9">
        <f t="shared" si="3"/>
        <v>-2.8752800597460111E-3</v>
      </c>
      <c r="G46" s="9">
        <f t="shared" si="3"/>
        <v>7.6720543799656312E-3</v>
      </c>
      <c r="H46" s="9">
        <f t="shared" si="4"/>
        <v>9.7302283820629339E-3</v>
      </c>
      <c r="I46" s="9">
        <f t="shared" si="1"/>
        <v>-1.2605508441808945E-2</v>
      </c>
      <c r="J46" s="9"/>
      <c r="K46" s="9">
        <f t="shared" si="5"/>
        <v>-0.85693495072456705</v>
      </c>
    </row>
    <row r="47" spans="3:11">
      <c r="C47" s="10">
        <v>43452</v>
      </c>
      <c r="D47" s="11">
        <v>1360.4</v>
      </c>
      <c r="E47" s="9">
        <v>10908.7</v>
      </c>
      <c r="F47" s="9">
        <f t="shared" si="3"/>
        <v>1.8911732764108902E-2</v>
      </c>
      <c r="G47" s="9">
        <f t="shared" si="3"/>
        <v>1.868970045966594E-3</v>
      </c>
      <c r="H47" s="9">
        <f t="shared" si="4"/>
        <v>3.7758774862984511E-3</v>
      </c>
      <c r="I47" s="9">
        <f t="shared" si="1"/>
        <v>1.513585527781045E-2</v>
      </c>
      <c r="J47" s="9"/>
      <c r="K47" s="9">
        <f t="shared" si="5"/>
        <v>1.0289504351641496</v>
      </c>
    </row>
    <row r="48" spans="3:11">
      <c r="C48" s="10">
        <v>43453</v>
      </c>
      <c r="D48" s="11">
        <v>1400</v>
      </c>
      <c r="E48" s="9">
        <v>10967.3</v>
      </c>
      <c r="F48" s="9">
        <f t="shared" si="3"/>
        <v>2.9109085563069615E-2</v>
      </c>
      <c r="G48" s="9">
        <f t="shared" si="3"/>
        <v>5.3718591582863715E-3</v>
      </c>
      <c r="H48" s="9">
        <f t="shared" si="4"/>
        <v>7.3700749377305572E-3</v>
      </c>
      <c r="I48" s="9">
        <f t="shared" si="1"/>
        <v>2.1739010625339058E-2</v>
      </c>
      <c r="J48" s="9"/>
      <c r="K48" s="9">
        <f t="shared" si="5"/>
        <v>1.4778394766877356</v>
      </c>
    </row>
    <row r="49" spans="1:19">
      <c r="C49" s="10">
        <v>43454</v>
      </c>
      <c r="D49" s="11">
        <v>1428.5</v>
      </c>
      <c r="E49" s="9">
        <v>10951.7</v>
      </c>
      <c r="F49" s="9">
        <f t="shared" si="3"/>
        <v>2.0357142857142858E-2</v>
      </c>
      <c r="G49" s="9">
        <f t="shared" si="3"/>
        <v>-1.4224102559425333E-3</v>
      </c>
      <c r="H49" s="9">
        <f t="shared" si="4"/>
        <v>3.9870215659430124E-4</v>
      </c>
      <c r="I49" s="9">
        <f t="shared" si="1"/>
        <v>1.9958440700548558E-2</v>
      </c>
      <c r="J49" s="9"/>
      <c r="K49" s="9">
        <f t="shared" si="5"/>
        <v>1.3567945693913956</v>
      </c>
    </row>
    <row r="50" spans="1:19">
      <c r="C50" s="10">
        <v>43455</v>
      </c>
      <c r="D50" s="11">
        <v>1389.7</v>
      </c>
      <c r="E50" s="9">
        <v>10754</v>
      </c>
      <c r="F50" s="9">
        <f t="shared" si="3"/>
        <v>-2.7161358067903364E-2</v>
      </c>
      <c r="G50" s="9">
        <f t="shared" si="3"/>
        <v>-1.8051991928193862E-2</v>
      </c>
      <c r="H50" s="9">
        <f t="shared" si="4"/>
        <v>-1.6664355835899584E-2</v>
      </c>
      <c r="I50" s="9">
        <f t="shared" si="1"/>
        <v>-1.0497002232003779E-2</v>
      </c>
      <c r="J50" s="9"/>
      <c r="K50" s="9">
        <f t="shared" si="5"/>
        <v>-0.71359660992357177</v>
      </c>
    </row>
    <row r="51" spans="1:19">
      <c r="C51" s="10">
        <v>43458</v>
      </c>
      <c r="D51" s="11">
        <v>1360</v>
      </c>
      <c r="E51" s="9">
        <v>10663.5</v>
      </c>
      <c r="F51" s="9">
        <f t="shared" si="3"/>
        <v>-2.1371519032884829E-2</v>
      </c>
      <c r="G51" s="9">
        <f t="shared" si="3"/>
        <v>-8.4154733122559049E-3</v>
      </c>
      <c r="H51" s="9">
        <f t="shared" si="4"/>
        <v>-6.7766461369919394E-3</v>
      </c>
      <c r="I51" s="9">
        <f t="shared" si="1"/>
        <v>-1.4594872895892889E-2</v>
      </c>
      <c r="J51" s="9"/>
      <c r="K51" s="9">
        <f t="shared" si="5"/>
        <v>-0.99217391695138191</v>
      </c>
    </row>
    <row r="52" spans="1:19">
      <c r="C52" s="10">
        <v>43460</v>
      </c>
      <c r="D52" s="11">
        <v>1360.05</v>
      </c>
      <c r="E52" s="9">
        <v>10729.85</v>
      </c>
      <c r="F52" s="9">
        <f t="shared" si="3"/>
        <v>3.6764705882319504E-5</v>
      </c>
      <c r="G52" s="9">
        <f t="shared" si="3"/>
        <v>6.2221597036620589E-3</v>
      </c>
      <c r="H52" s="9">
        <f t="shared" si="4"/>
        <v>8.2425399102562507E-3</v>
      </c>
      <c r="I52" s="9">
        <f t="shared" si="1"/>
        <v>-8.2057752043739312E-3</v>
      </c>
      <c r="J52" s="9"/>
      <c r="K52" s="9">
        <f t="shared" si="5"/>
        <v>-0.5578367269260226</v>
      </c>
    </row>
    <row r="53" spans="1:19">
      <c r="C53" s="10">
        <v>43461</v>
      </c>
      <c r="D53" s="11">
        <v>1380.05</v>
      </c>
      <c r="E53" s="9">
        <v>10779.8</v>
      </c>
      <c r="F53" s="9">
        <f t="shared" si="3"/>
        <v>1.4705341715378111E-2</v>
      </c>
      <c r="G53" s="9">
        <f t="shared" si="3"/>
        <v>4.6552374916703316E-3</v>
      </c>
      <c r="H53" s="9">
        <f t="shared" si="4"/>
        <v>6.6347733951457096E-3</v>
      </c>
      <c r="I53" s="9">
        <f t="shared" si="1"/>
        <v>8.0705683202324015E-3</v>
      </c>
      <c r="J53" s="9"/>
      <c r="K53" s="9">
        <f t="shared" si="5"/>
        <v>0.54864522900792534</v>
      </c>
    </row>
    <row r="54" spans="1:19">
      <c r="C54" s="10">
        <v>43462</v>
      </c>
      <c r="D54" s="11">
        <v>1365</v>
      </c>
      <c r="E54" s="9">
        <v>10859.9</v>
      </c>
      <c r="F54" s="9">
        <f t="shared" si="3"/>
        <v>-1.0905401978189164E-2</v>
      </c>
      <c r="G54" s="9">
        <f t="shared" si="3"/>
        <v>7.4305645744819357E-3</v>
      </c>
      <c r="H54" s="9">
        <f t="shared" si="4"/>
        <v>9.4824437632567947E-3</v>
      </c>
      <c r="I54" s="9">
        <f t="shared" si="1"/>
        <v>-2.0387845741445958E-2</v>
      </c>
      <c r="J54" s="9"/>
      <c r="K54" s="9">
        <f t="shared" si="5"/>
        <v>-1.3859859494345705</v>
      </c>
    </row>
    <row r="55" spans="1:19">
      <c r="C55" s="1">
        <v>43465</v>
      </c>
      <c r="D55" s="2">
        <v>1369</v>
      </c>
      <c r="E55">
        <v>10862.55</v>
      </c>
      <c r="F55" s="9">
        <f t="shared" ref="F55:G118" si="6">(D55-D54)/D54</f>
        <v>2.9304029304029304E-3</v>
      </c>
      <c r="G55" s="9">
        <f t="shared" si="6"/>
        <v>2.4401697989849227E-4</v>
      </c>
      <c r="H55" s="9">
        <f t="shared" si="4"/>
        <v>2.1085674512140206E-3</v>
      </c>
      <c r="I55" s="9">
        <f t="shared" si="1"/>
        <v>8.2183547918890983E-4</v>
      </c>
      <c r="K55" s="9">
        <f t="shared" si="5"/>
        <v>5.5869189974647709E-2</v>
      </c>
    </row>
    <row r="56" spans="1:19">
      <c r="A56" s="9"/>
      <c r="B56" s="9"/>
      <c r="C56" s="1">
        <v>43466</v>
      </c>
      <c r="D56" s="2">
        <v>1368</v>
      </c>
      <c r="E56">
        <v>10910.1</v>
      </c>
      <c r="F56" s="9">
        <f t="shared" si="6"/>
        <v>-7.3046018991964939E-4</v>
      </c>
      <c r="G56" s="9">
        <f t="shared" si="6"/>
        <v>4.3774251902178674E-3</v>
      </c>
      <c r="H56" s="9">
        <f t="shared" si="4"/>
        <v>6.3497194771255433E-3</v>
      </c>
      <c r="I56" s="9">
        <f t="shared" si="1"/>
        <v>-7.0801796670451923E-3</v>
      </c>
      <c r="K56" s="9">
        <f t="shared" si="5"/>
        <v>-0.48131762729832228</v>
      </c>
      <c r="L56" s="9"/>
      <c r="M56" s="9"/>
      <c r="N56" s="9"/>
      <c r="O56" s="9"/>
      <c r="P56" s="9"/>
      <c r="Q56" s="9"/>
    </row>
    <row r="57" spans="1:19">
      <c r="A57" s="9"/>
      <c r="B57" s="9"/>
      <c r="C57" s="1">
        <v>43467</v>
      </c>
      <c r="D57" s="2">
        <v>1380.05</v>
      </c>
      <c r="E57">
        <v>10792.5</v>
      </c>
      <c r="F57" s="9">
        <f t="shared" si="6"/>
        <v>8.8084795321637099E-3</v>
      </c>
      <c r="G57" s="9">
        <f t="shared" si="6"/>
        <v>-1.0779002942227877E-2</v>
      </c>
      <c r="H57" s="9">
        <f t="shared" si="4"/>
        <v>-9.201784901034557E-3</v>
      </c>
      <c r="I57" s="9">
        <f t="shared" si="1"/>
        <v>1.8010264433198267E-2</v>
      </c>
      <c r="K57" s="9">
        <f t="shared" si="5"/>
        <v>1.2243556168992091</v>
      </c>
      <c r="L57" s="9"/>
      <c r="M57" s="9"/>
      <c r="N57" s="9"/>
      <c r="O57" s="9"/>
      <c r="P57" s="9"/>
      <c r="Q57" s="9"/>
    </row>
    <row r="58" spans="1:19">
      <c r="A58" s="9"/>
      <c r="B58" s="9"/>
      <c r="C58" s="1">
        <v>43468</v>
      </c>
      <c r="D58" s="2">
        <v>1387</v>
      </c>
      <c r="E58">
        <v>10672.25</v>
      </c>
      <c r="F58" s="9">
        <f t="shared" si="6"/>
        <v>5.0360494184993627E-3</v>
      </c>
      <c r="G58" s="9">
        <f t="shared" si="6"/>
        <v>-1.114199675700718E-2</v>
      </c>
      <c r="H58" s="9">
        <f t="shared" si="4"/>
        <v>-9.5742407231092039E-3</v>
      </c>
      <c r="I58" s="9">
        <f t="shared" si="1"/>
        <v>1.4610290141608567E-2</v>
      </c>
      <c r="K58" s="9">
        <f t="shared" si="5"/>
        <v>0.99322199658725396</v>
      </c>
      <c r="L58" s="9"/>
      <c r="M58" s="9"/>
      <c r="N58" s="9"/>
      <c r="O58" s="9"/>
      <c r="P58" s="9"/>
      <c r="Q58" s="9"/>
    </row>
    <row r="59" spans="1:19">
      <c r="A59" s="9"/>
      <c r="B59" s="9"/>
      <c r="C59" s="1">
        <v>43469</v>
      </c>
      <c r="D59" s="2">
        <v>1383</v>
      </c>
      <c r="E59">
        <v>10727.35</v>
      </c>
      <c r="F59" s="9">
        <f t="shared" si="6"/>
        <v>-2.8839221341023791E-3</v>
      </c>
      <c r="G59" s="9">
        <f t="shared" si="6"/>
        <v>5.1629225327368047E-3</v>
      </c>
      <c r="H59" s="9">
        <f t="shared" si="4"/>
        <v>7.1556920489260194E-3</v>
      </c>
      <c r="I59" s="9">
        <f t="shared" si="1"/>
        <v>-1.0039614183028399E-2</v>
      </c>
      <c r="K59" s="9">
        <f t="shared" si="5"/>
        <v>-0.68250291727165702</v>
      </c>
      <c r="L59" s="9"/>
      <c r="M59" s="9"/>
      <c r="N59" s="9"/>
      <c r="O59" s="9"/>
      <c r="P59" s="9"/>
      <c r="Q59" s="9"/>
    </row>
    <row r="60" spans="1:19">
      <c r="A60" s="9"/>
      <c r="B60" s="9"/>
      <c r="C60" s="1">
        <v>43472</v>
      </c>
      <c r="D60" s="2">
        <v>1395.6</v>
      </c>
      <c r="E60">
        <v>10771.8</v>
      </c>
      <c r="F60" s="9">
        <f t="shared" si="6"/>
        <v>9.1106290672450536E-3</v>
      </c>
      <c r="G60" s="9">
        <f t="shared" si="6"/>
        <v>4.1436142197279766E-3</v>
      </c>
      <c r="H60" s="9">
        <f t="shared" si="4"/>
        <v>6.109813854279519E-3</v>
      </c>
      <c r="I60" s="9">
        <f t="shared" si="1"/>
        <v>3.0008152129655345E-3</v>
      </c>
      <c r="K60" s="9">
        <f t="shared" si="5"/>
        <v>0.20399839074536605</v>
      </c>
      <c r="L60" s="9"/>
      <c r="M60" s="9"/>
      <c r="N60" s="9"/>
      <c r="O60" s="9"/>
      <c r="P60" s="9"/>
      <c r="Q60" s="9"/>
    </row>
    <row r="61" spans="1:19">
      <c r="A61" s="9"/>
      <c r="B61" s="9"/>
      <c r="C61" s="1">
        <v>43473</v>
      </c>
      <c r="D61" s="2">
        <v>1400</v>
      </c>
      <c r="E61">
        <v>10802.15</v>
      </c>
      <c r="F61" s="9">
        <f t="shared" si="6"/>
        <v>3.1527658354830118E-3</v>
      </c>
      <c r="G61" s="9">
        <f t="shared" si="6"/>
        <v>2.8175421006703025E-3</v>
      </c>
      <c r="H61" s="9">
        <f t="shared" si="4"/>
        <v>4.7491755703071535E-3</v>
      </c>
      <c r="I61" s="9">
        <f t="shared" ref="I61:I124" si="7">F61-H61</f>
        <v>-1.5964097348241417E-3</v>
      </c>
      <c r="K61" s="9">
        <f t="shared" si="5"/>
        <v>-0.10852551515577172</v>
      </c>
      <c r="L61" s="9"/>
      <c r="M61" s="9"/>
      <c r="N61" s="9"/>
      <c r="O61" s="9"/>
      <c r="P61" s="9"/>
      <c r="Q61" s="9"/>
      <c r="R61" s="9"/>
      <c r="S61" s="9"/>
    </row>
    <row r="62" spans="1:19">
      <c r="A62" s="9"/>
      <c r="B62" s="9"/>
      <c r="C62" s="1">
        <v>43474</v>
      </c>
      <c r="D62" s="2">
        <v>1400</v>
      </c>
      <c r="E62">
        <v>10855.15</v>
      </c>
      <c r="F62" s="9">
        <f t="shared" si="6"/>
        <v>0</v>
      </c>
      <c r="G62" s="9">
        <f t="shared" si="6"/>
        <v>4.9064306642659103E-3</v>
      </c>
      <c r="H62" s="9">
        <f t="shared" si="4"/>
        <v>6.8925143146583668E-3</v>
      </c>
      <c r="I62" s="9">
        <f t="shared" si="7"/>
        <v>-6.8925143146583668E-3</v>
      </c>
      <c r="K62" s="9">
        <f t="shared" si="5"/>
        <v>-0.46855995074424317</v>
      </c>
      <c r="L62" s="9"/>
      <c r="M62" s="9"/>
      <c r="N62" s="9"/>
      <c r="O62" s="9"/>
      <c r="P62" s="9"/>
      <c r="Q62" s="9"/>
    </row>
    <row r="63" spans="1:19">
      <c r="A63" s="9"/>
      <c r="B63" s="9"/>
      <c r="C63" s="1">
        <v>43475</v>
      </c>
      <c r="D63" s="2">
        <v>1399.7</v>
      </c>
      <c r="E63">
        <v>10821.6</v>
      </c>
      <c r="F63" s="9">
        <f t="shared" si="6"/>
        <v>-2.142857142856818E-4</v>
      </c>
      <c r="G63" s="9">
        <f t="shared" si="6"/>
        <v>-3.0906988848610358E-3</v>
      </c>
      <c r="H63" s="9">
        <f t="shared" si="4"/>
        <v>-1.3130730512543728E-3</v>
      </c>
      <c r="I63" s="9">
        <f t="shared" si="7"/>
        <v>1.098787336968691E-3</v>
      </c>
      <c r="K63" s="9">
        <f t="shared" si="5"/>
        <v>7.4696651611374537E-2</v>
      </c>
      <c r="L63" s="9"/>
      <c r="M63" s="9"/>
      <c r="N63" s="9"/>
      <c r="O63" s="9"/>
      <c r="P63" s="9"/>
      <c r="Q63" s="9"/>
    </row>
    <row r="64" spans="1:19">
      <c r="A64" s="9"/>
      <c r="B64" s="9"/>
      <c r="C64" s="1">
        <v>43476</v>
      </c>
      <c r="D64" s="2">
        <v>1406</v>
      </c>
      <c r="E64">
        <v>10794.95</v>
      </c>
      <c r="F64" s="9">
        <f t="shared" si="6"/>
        <v>4.5009644923911943E-3</v>
      </c>
      <c r="G64" s="9">
        <f t="shared" si="6"/>
        <v>-2.4626672580764061E-3</v>
      </c>
      <c r="H64" s="9">
        <f t="shared" si="4"/>
        <v>-6.6867078785722922E-4</v>
      </c>
      <c r="I64" s="9">
        <f t="shared" si="7"/>
        <v>5.169635280248424E-3</v>
      </c>
      <c r="K64" s="9">
        <f t="shared" si="5"/>
        <v>0.35143692732380866</v>
      </c>
      <c r="L64" s="9"/>
      <c r="M64" s="9"/>
      <c r="N64" s="9"/>
      <c r="O64" s="9"/>
      <c r="P64" s="9"/>
      <c r="Q64" s="9"/>
    </row>
    <row r="65" spans="1:17">
      <c r="A65" s="9" t="s">
        <v>34</v>
      </c>
      <c r="B65" s="9"/>
      <c r="C65" s="1">
        <v>43479</v>
      </c>
      <c r="D65" s="2">
        <v>1387.7</v>
      </c>
      <c r="E65">
        <v>10737.6</v>
      </c>
      <c r="F65" s="9">
        <f t="shared" si="6"/>
        <v>-1.301564722617351E-2</v>
      </c>
      <c r="G65" s="9">
        <f t="shared" si="6"/>
        <v>-5.312669350020182E-3</v>
      </c>
      <c r="H65" s="9">
        <f t="shared" si="4"/>
        <v>-3.5929626871965105E-3</v>
      </c>
      <c r="I65" s="9">
        <f t="shared" si="7"/>
        <v>-9.4226845389769991E-3</v>
      </c>
      <c r="K65" s="9">
        <f t="shared" si="5"/>
        <v>-0.64056342894667484</v>
      </c>
      <c r="L65" s="9"/>
      <c r="M65" s="9"/>
      <c r="N65" s="9"/>
      <c r="O65" s="9"/>
      <c r="P65" s="9"/>
      <c r="Q65" s="9"/>
    </row>
    <row r="66" spans="1:17">
      <c r="A66" s="9"/>
      <c r="B66" s="8">
        <v>-5</v>
      </c>
      <c r="C66" s="6">
        <v>43480</v>
      </c>
      <c r="D66" s="13">
        <v>1407.95</v>
      </c>
      <c r="E66" s="5">
        <v>10886.8</v>
      </c>
      <c r="F66" s="8">
        <f t="shared" si="6"/>
        <v>1.4592491172443611E-2</v>
      </c>
      <c r="G66" s="8">
        <f t="shared" si="6"/>
        <v>1.3895097600953556E-2</v>
      </c>
      <c r="H66" s="8">
        <f t="shared" si="4"/>
        <v>1.6115485056720918E-2</v>
      </c>
      <c r="I66" s="8">
        <f t="shared" si="7"/>
        <v>-1.5229938842773079E-3</v>
      </c>
      <c r="J66" s="5">
        <f>I66</f>
        <v>-1.5229938842773079E-3</v>
      </c>
      <c r="K66" s="8">
        <f t="shared" si="5"/>
        <v>-0.10353463291082476</v>
      </c>
      <c r="L66" s="9" t="str">
        <f>IF(ABS(K66)&gt;1.96,"YES","NO")</f>
        <v>NO</v>
      </c>
      <c r="M66" s="9"/>
      <c r="N66" s="9"/>
      <c r="O66" s="9"/>
      <c r="P66" s="9"/>
      <c r="Q66" s="9"/>
    </row>
    <row r="67" spans="1:17">
      <c r="A67" s="9"/>
      <c r="B67" s="8">
        <v>-4</v>
      </c>
      <c r="C67" s="6">
        <v>43481</v>
      </c>
      <c r="D67" s="13">
        <v>1388</v>
      </c>
      <c r="E67" s="5">
        <v>10890.3</v>
      </c>
      <c r="F67" s="8">
        <f t="shared" si="6"/>
        <v>-1.4169537270499695E-2</v>
      </c>
      <c r="G67" s="8">
        <f t="shared" si="6"/>
        <v>3.2149024506742112E-4</v>
      </c>
      <c r="H67" s="8">
        <f t="shared" si="4"/>
        <v>2.1880601794436855E-3</v>
      </c>
      <c r="I67" s="8">
        <f t="shared" si="7"/>
        <v>-1.6357597449943379E-2</v>
      </c>
      <c r="J67" s="5">
        <f>J66+I67</f>
        <v>-1.7880591334220687E-2</v>
      </c>
      <c r="K67" s="8">
        <f t="shared" si="5"/>
        <v>-1.112005678267427</v>
      </c>
      <c r="L67" s="9" t="str">
        <f t="shared" ref="L67:L76" si="8">IF(ABS(K67)&gt;1.96,"YES","NO")</f>
        <v>NO</v>
      </c>
      <c r="M67" s="9"/>
      <c r="N67" t="s">
        <v>42</v>
      </c>
      <c r="O67">
        <v>6.63</v>
      </c>
    </row>
    <row r="68" spans="1:17">
      <c r="B68" s="5">
        <v>-3</v>
      </c>
      <c r="C68" s="6">
        <v>43482</v>
      </c>
      <c r="D68" s="13">
        <v>1388.9</v>
      </c>
      <c r="E68" s="5">
        <v>10905.2</v>
      </c>
      <c r="F68" s="8">
        <f t="shared" si="6"/>
        <v>6.4841498559084357E-4</v>
      </c>
      <c r="G68" s="8">
        <f t="shared" si="6"/>
        <v>1.3681900406785357E-3</v>
      </c>
      <c r="H68" s="8">
        <f t="shared" si="4"/>
        <v>3.2620438589637517E-3</v>
      </c>
      <c r="I68" s="8">
        <f t="shared" si="7"/>
        <v>-2.6136288733729081E-3</v>
      </c>
      <c r="J68" s="5">
        <f t="shared" ref="J68:J76" si="9">J67+I68</f>
        <v>-2.0494220207593596E-2</v>
      </c>
      <c r="K68" s="8">
        <f t="shared" si="5"/>
        <v>-0.17767707983817832</v>
      </c>
      <c r="L68" s="9" t="str">
        <f t="shared" si="8"/>
        <v>NO</v>
      </c>
      <c r="N68" t="s">
        <v>43</v>
      </c>
      <c r="O68">
        <v>6.48</v>
      </c>
    </row>
    <row r="69" spans="1:17">
      <c r="B69" s="5">
        <v>-2</v>
      </c>
      <c r="C69" s="6">
        <v>43483</v>
      </c>
      <c r="D69" s="13">
        <v>1394.8</v>
      </c>
      <c r="E69" s="5">
        <v>10906.95</v>
      </c>
      <c r="F69" s="8">
        <f t="shared" si="6"/>
        <v>4.247966016271771E-3</v>
      </c>
      <c r="G69" s="8">
        <f t="shared" si="6"/>
        <v>1.6047390235850785E-4</v>
      </c>
      <c r="H69" s="8">
        <f t="shared" si="4"/>
        <v>2.0228466913638312E-3</v>
      </c>
      <c r="I69" s="8">
        <f t="shared" si="7"/>
        <v>2.2251193249079398E-3</v>
      </c>
      <c r="J69" s="5">
        <f>J68+I69</f>
        <v>-1.8269100882685657E-2</v>
      </c>
      <c r="K69" s="8">
        <f t="shared" si="5"/>
        <v>0.15126581588109553</v>
      </c>
      <c r="L69" s="9" t="str">
        <f t="shared" si="8"/>
        <v>NO</v>
      </c>
      <c r="N69" t="s">
        <v>44</v>
      </c>
      <c r="O69" s="15">
        <v>0.15</v>
      </c>
      <c r="P69" s="17">
        <v>2.3099999999999999E-2</v>
      </c>
    </row>
    <row r="70" spans="1:17">
      <c r="B70" s="5">
        <v>-1</v>
      </c>
      <c r="C70" s="6">
        <v>43486</v>
      </c>
      <c r="D70" s="13">
        <v>1420.85</v>
      </c>
      <c r="E70" s="5">
        <v>10961.85</v>
      </c>
      <c r="F70" s="8">
        <f t="shared" si="6"/>
        <v>1.8676512761686231E-2</v>
      </c>
      <c r="G70" s="8">
        <f t="shared" si="6"/>
        <v>5.0334878219850309E-3</v>
      </c>
      <c r="H70" s="8">
        <f t="shared" si="4"/>
        <v>7.0228834179377579E-3</v>
      </c>
      <c r="I70" s="8">
        <f t="shared" si="7"/>
        <v>1.1653629343748473E-2</v>
      </c>
      <c r="J70" s="5">
        <f t="shared" si="9"/>
        <v>-6.6154715389371843E-3</v>
      </c>
      <c r="K70" s="8">
        <f t="shared" si="5"/>
        <v>0.79222526671953697</v>
      </c>
      <c r="L70" s="9" t="str">
        <f t="shared" si="8"/>
        <v>NO</v>
      </c>
      <c r="O70" s="16" t="s">
        <v>45</v>
      </c>
    </row>
    <row r="71" spans="1:17">
      <c r="A71" t="s">
        <v>33</v>
      </c>
      <c r="B71" s="5">
        <v>0</v>
      </c>
      <c r="C71" s="6">
        <v>43487</v>
      </c>
      <c r="D71" s="13">
        <v>1404.85</v>
      </c>
      <c r="E71" s="5">
        <v>10922.75</v>
      </c>
      <c r="F71" s="8">
        <f t="shared" si="6"/>
        <v>-1.1260864975190908E-2</v>
      </c>
      <c r="G71" s="8">
        <f t="shared" si="6"/>
        <v>-3.5669161683475293E-3</v>
      </c>
      <c r="H71" s="8">
        <f t="shared" si="4"/>
        <v>-1.8017036906358063E-3</v>
      </c>
      <c r="I71" s="8">
        <f t="shared" si="7"/>
        <v>-9.4591612845551024E-3</v>
      </c>
      <c r="J71" s="5">
        <f t="shared" si="9"/>
        <v>-1.6074632823492287E-2</v>
      </c>
      <c r="K71" s="8">
        <f t="shared" si="5"/>
        <v>-0.64304315424445735</v>
      </c>
      <c r="L71" s="9" t="str">
        <f t="shared" si="8"/>
        <v>NO</v>
      </c>
    </row>
    <row r="72" spans="1:17">
      <c r="B72" s="5">
        <v>1</v>
      </c>
      <c r="C72" s="6">
        <v>43488</v>
      </c>
      <c r="D72" s="13">
        <v>1399.85</v>
      </c>
      <c r="E72" s="5">
        <v>10831.5</v>
      </c>
      <c r="F72" s="8">
        <f t="shared" si="6"/>
        <v>-3.5590988361746808E-3</v>
      </c>
      <c r="G72" s="8">
        <f t="shared" si="6"/>
        <v>-8.354123274816324E-3</v>
      </c>
      <c r="H72" s="8">
        <f t="shared" si="4"/>
        <v>-6.7136969138963283E-3</v>
      </c>
      <c r="I72" s="8">
        <f t="shared" si="7"/>
        <v>3.1545980777216475E-3</v>
      </c>
      <c r="J72" s="5">
        <f t="shared" si="9"/>
        <v>-1.292003474577064E-2</v>
      </c>
      <c r="K72" s="8">
        <f t="shared" si="5"/>
        <v>0.21445270222676402</v>
      </c>
      <c r="L72" s="9" t="str">
        <f t="shared" si="8"/>
        <v>NO</v>
      </c>
    </row>
    <row r="73" spans="1:17">
      <c r="B73" s="5">
        <v>2</v>
      </c>
      <c r="C73" s="6">
        <v>43489</v>
      </c>
      <c r="D73" s="13">
        <v>1402.6</v>
      </c>
      <c r="E73" s="5">
        <v>10849.8</v>
      </c>
      <c r="F73" s="8">
        <f t="shared" si="6"/>
        <v>1.9644961960210024E-3</v>
      </c>
      <c r="G73" s="8">
        <f t="shared" si="6"/>
        <v>1.6895166874393457E-3</v>
      </c>
      <c r="H73" s="8">
        <f t="shared" ref="H73:H104" si="10">$D$2+$D$3*G73</f>
        <v>3.5917463924533409E-3</v>
      </c>
      <c r="I73" s="8">
        <f t="shared" si="7"/>
        <v>-1.6272501964323385E-3</v>
      </c>
      <c r="J73" s="5">
        <f t="shared" si="9"/>
        <v>-1.4547284942202979E-2</v>
      </c>
      <c r="K73" s="8">
        <f t="shared" si="5"/>
        <v>-0.11062208028605142</v>
      </c>
      <c r="L73" s="9" t="str">
        <f t="shared" si="8"/>
        <v>NO</v>
      </c>
    </row>
    <row r="74" spans="1:17">
      <c r="B74" s="5">
        <v>3</v>
      </c>
      <c r="C74" s="6">
        <v>43490</v>
      </c>
      <c r="D74" s="13">
        <v>1371.6</v>
      </c>
      <c r="E74" s="5">
        <v>10780.55</v>
      </c>
      <c r="F74" s="8">
        <f t="shared" si="6"/>
        <v>-2.2101810922572369E-2</v>
      </c>
      <c r="G74" s="8">
        <f t="shared" si="6"/>
        <v>-6.3826061309885905E-3</v>
      </c>
      <c r="H74" s="8">
        <f t="shared" si="10"/>
        <v>-4.6907890608105501E-3</v>
      </c>
      <c r="I74" s="8">
        <f t="shared" si="7"/>
        <v>-1.741102186176182E-2</v>
      </c>
      <c r="J74" s="5">
        <f t="shared" si="9"/>
        <v>-3.1958306803964803E-2</v>
      </c>
      <c r="K74" s="8">
        <f t="shared" si="5"/>
        <v>-1.1836185132911723</v>
      </c>
      <c r="L74" s="9" t="str">
        <f t="shared" si="8"/>
        <v>NO</v>
      </c>
    </row>
    <row r="75" spans="1:17">
      <c r="B75" s="5">
        <v>4</v>
      </c>
      <c r="C75" s="6">
        <v>43493</v>
      </c>
      <c r="D75" s="13">
        <v>1377.9</v>
      </c>
      <c r="E75" s="5">
        <v>10661.55</v>
      </c>
      <c r="F75" s="8">
        <f t="shared" si="6"/>
        <v>4.5931758530185053E-3</v>
      </c>
      <c r="G75" s="8">
        <f t="shared" si="6"/>
        <v>-1.1038397855396989E-2</v>
      </c>
      <c r="H75" s="8">
        <f t="shared" si="10"/>
        <v>-9.4679413524471605E-3</v>
      </c>
      <c r="I75" s="8">
        <f t="shared" si="7"/>
        <v>1.4061117205465667E-2</v>
      </c>
      <c r="J75" s="5">
        <f t="shared" si="9"/>
        <v>-1.7897189598499137E-2</v>
      </c>
      <c r="K75" s="8">
        <f t="shared" si="5"/>
        <v>0.95588867638479269</v>
      </c>
      <c r="L75" s="9" t="str">
        <f t="shared" si="8"/>
        <v>NO</v>
      </c>
      <c r="N75" t="s">
        <v>69</v>
      </c>
    </row>
    <row r="76" spans="1:17">
      <c r="B76" s="5">
        <v>5</v>
      </c>
      <c r="C76" s="6">
        <v>43494</v>
      </c>
      <c r="D76" s="13">
        <v>1392</v>
      </c>
      <c r="E76" s="5">
        <v>10652.2</v>
      </c>
      <c r="F76" s="8">
        <f t="shared" si="6"/>
        <v>1.023296320487692E-2</v>
      </c>
      <c r="G76" s="8">
        <f t="shared" si="6"/>
        <v>-8.7698317786799715E-4</v>
      </c>
      <c r="H76" s="8">
        <f t="shared" si="10"/>
        <v>9.5834665320792872E-4</v>
      </c>
      <c r="I76" s="8">
        <f t="shared" si="7"/>
        <v>9.2746165516689912E-3</v>
      </c>
      <c r="J76" s="5">
        <f t="shared" si="9"/>
        <v>-8.6225730468301454E-3</v>
      </c>
      <c r="K76" s="8">
        <f t="shared" si="5"/>
        <v>0.63049762049528124</v>
      </c>
      <c r="L76" s="9" t="str">
        <f t="shared" si="8"/>
        <v>NO</v>
      </c>
    </row>
    <row r="77" spans="1:17">
      <c r="C77" s="1">
        <v>43495</v>
      </c>
      <c r="D77" s="2">
        <v>1390.7</v>
      </c>
      <c r="E77">
        <v>10651.8</v>
      </c>
      <c r="F77" s="9">
        <f t="shared" si="6"/>
        <v>-9.3390804597697885E-4</v>
      </c>
      <c r="G77" s="9">
        <f t="shared" si="6"/>
        <v>-3.755092844684245E-5</v>
      </c>
      <c r="H77" s="9">
        <f>$G$2+$G$3*G77</f>
        <v>-7.4819185739876737E-4</v>
      </c>
      <c r="I77" s="9">
        <f t="shared" si="7"/>
        <v>-1.8571618857821147E-4</v>
      </c>
      <c r="K77" s="9">
        <f>I77/$G$5</f>
        <v>-1.8438663017224112E-2</v>
      </c>
    </row>
    <row r="78" spans="1:17">
      <c r="C78" s="1">
        <v>43496</v>
      </c>
      <c r="D78" s="2">
        <v>1407</v>
      </c>
      <c r="E78">
        <v>10830.95</v>
      </c>
      <c r="F78" s="9">
        <f t="shared" si="6"/>
        <v>1.1720716186093301E-2</v>
      </c>
      <c r="G78" s="9">
        <f t="shared" si="6"/>
        <v>1.6818753637882936E-2</v>
      </c>
      <c r="H78" s="9">
        <f t="shared" ref="H78:H141" si="11">$G$2+$G$3*G78</f>
        <v>1.5771541204711727E-2</v>
      </c>
      <c r="I78" s="9">
        <f t="shared" si="7"/>
        <v>-4.0508250186184255E-3</v>
      </c>
      <c r="K78" s="9">
        <f t="shared" ref="K78:K141" si="12">I78/$G$5</f>
        <v>-0.40218248086967628</v>
      </c>
    </row>
    <row r="79" spans="1:17">
      <c r="C79" s="1">
        <v>43497</v>
      </c>
      <c r="D79" s="2">
        <v>1455</v>
      </c>
      <c r="E79">
        <v>10893.65</v>
      </c>
      <c r="F79" s="9">
        <f t="shared" si="6"/>
        <v>3.4115138592750532E-2</v>
      </c>
      <c r="G79" s="9">
        <f t="shared" si="6"/>
        <v>5.788965880185847E-3</v>
      </c>
      <c r="H79" s="9">
        <f t="shared" si="11"/>
        <v>4.961986312540979E-3</v>
      </c>
      <c r="I79" s="9">
        <f t="shared" si="7"/>
        <v>2.9153152280209552E-2</v>
      </c>
      <c r="K79" s="9">
        <f t="shared" si="12"/>
        <v>2.894444231813555</v>
      </c>
    </row>
    <row r="80" spans="1:17">
      <c r="C80" s="1">
        <v>43500</v>
      </c>
      <c r="D80" s="2">
        <v>1445</v>
      </c>
      <c r="E80">
        <v>10912.25</v>
      </c>
      <c r="F80" s="9">
        <f t="shared" si="6"/>
        <v>-6.8728522336769758E-3</v>
      </c>
      <c r="G80" s="9">
        <f t="shared" si="6"/>
        <v>1.7074167060627398E-3</v>
      </c>
      <c r="H80" s="9">
        <f t="shared" si="11"/>
        <v>9.6193383537620755E-4</v>
      </c>
      <c r="I80" s="9">
        <f t="shared" si="7"/>
        <v>-7.8347860690531831E-3</v>
      </c>
      <c r="K80" s="9">
        <f t="shared" si="12"/>
        <v>-0.77786961516537512</v>
      </c>
    </row>
    <row r="81" spans="3:11">
      <c r="C81" s="1">
        <v>43501</v>
      </c>
      <c r="D81" s="2">
        <v>1455</v>
      </c>
      <c r="E81">
        <v>10934.35</v>
      </c>
      <c r="F81" s="9">
        <f t="shared" si="6"/>
        <v>6.920415224913495E-3</v>
      </c>
      <c r="G81" s="9">
        <f t="shared" si="6"/>
        <v>2.0252468555980998E-3</v>
      </c>
      <c r="H81" s="9">
        <f t="shared" si="11"/>
        <v>1.273417838809709E-3</v>
      </c>
      <c r="I81" s="9">
        <f t="shared" si="7"/>
        <v>5.646997386103786E-3</v>
      </c>
      <c r="K81" s="9">
        <f t="shared" si="12"/>
        <v>0.56065700388667672</v>
      </c>
    </row>
    <row r="82" spans="3:11">
      <c r="C82" s="1">
        <v>43502</v>
      </c>
      <c r="D82" s="2">
        <v>1468</v>
      </c>
      <c r="E82">
        <v>11062.45</v>
      </c>
      <c r="F82" s="9">
        <f t="shared" si="6"/>
        <v>8.9347079037800682E-3</v>
      </c>
      <c r="G82" s="9">
        <f t="shared" si="6"/>
        <v>1.1715374027720016E-2</v>
      </c>
      <c r="H82" s="9">
        <f t="shared" si="11"/>
        <v>1.0770061281116261E-2</v>
      </c>
      <c r="I82" s="9">
        <f t="shared" si="7"/>
        <v>-1.8353533773361932E-3</v>
      </c>
      <c r="K82" s="9">
        <f t="shared" si="12"/>
        <v>-0.18222139222922093</v>
      </c>
    </row>
    <row r="83" spans="3:11">
      <c r="C83" s="1">
        <v>43503</v>
      </c>
      <c r="D83" s="2">
        <v>1470</v>
      </c>
      <c r="E83">
        <v>11069.4</v>
      </c>
      <c r="F83" s="9">
        <f t="shared" si="6"/>
        <v>1.3623978201634877E-3</v>
      </c>
      <c r="G83" s="9">
        <f t="shared" si="6"/>
        <v>6.2825142712499566E-4</v>
      </c>
      <c r="H83" s="9">
        <f t="shared" si="11"/>
        <v>-9.5683643460746978E-5</v>
      </c>
      <c r="I83" s="9">
        <f t="shared" si="7"/>
        <v>1.4580814636242347E-3</v>
      </c>
      <c r="K83" s="9">
        <f t="shared" si="12"/>
        <v>0.14476429311441499</v>
      </c>
    </row>
    <row r="84" spans="3:11">
      <c r="C84" s="1">
        <v>43504</v>
      </c>
      <c r="D84" s="2">
        <v>1448.35</v>
      </c>
      <c r="E84">
        <v>10943.6</v>
      </c>
      <c r="F84" s="9">
        <f t="shared" si="6"/>
        <v>-1.4727891156462647E-2</v>
      </c>
      <c r="G84" s="9">
        <f t="shared" si="6"/>
        <v>-1.1364662944694317E-2</v>
      </c>
      <c r="H84" s="9">
        <f t="shared" si="11"/>
        <v>-1.1849134305176062E-2</v>
      </c>
      <c r="I84" s="9">
        <f t="shared" si="7"/>
        <v>-2.8787568512865843E-3</v>
      </c>
      <c r="K84" s="9">
        <f t="shared" si="12"/>
        <v>-0.28581475796895583</v>
      </c>
    </row>
    <row r="85" spans="3:11">
      <c r="C85" s="1">
        <v>43507</v>
      </c>
      <c r="D85" s="2">
        <v>1442.15</v>
      </c>
      <c r="E85">
        <v>10888.8</v>
      </c>
      <c r="F85" s="9">
        <f t="shared" si="6"/>
        <v>-4.280733248178837E-3</v>
      </c>
      <c r="G85" s="9">
        <f t="shared" si="6"/>
        <v>-5.0074929639242196E-3</v>
      </c>
      <c r="H85" s="9">
        <f t="shared" si="11"/>
        <v>-5.618898567589928E-3</v>
      </c>
      <c r="I85" s="9">
        <f t="shared" si="7"/>
        <v>1.338165319411091E-3</v>
      </c>
      <c r="K85" s="9">
        <f t="shared" si="12"/>
        <v>0.13285852770754075</v>
      </c>
    </row>
    <row r="86" spans="3:11">
      <c r="C86" s="1">
        <v>43508</v>
      </c>
      <c r="D86" s="2">
        <v>1449</v>
      </c>
      <c r="E86">
        <v>10831.4</v>
      </c>
      <c r="F86" s="9">
        <f t="shared" si="6"/>
        <v>4.7498526505563975E-3</v>
      </c>
      <c r="G86" s="9">
        <f t="shared" si="6"/>
        <v>-5.2714716038497946E-3</v>
      </c>
      <c r="H86" s="9">
        <f t="shared" si="11"/>
        <v>-5.8776063198442531E-3</v>
      </c>
      <c r="I86" s="9">
        <f t="shared" si="7"/>
        <v>1.0627458970400652E-2</v>
      </c>
      <c r="K86" s="9">
        <f t="shared" si="12"/>
        <v>1.0551376063916433</v>
      </c>
    </row>
    <row r="87" spans="3:11">
      <c r="C87" s="1">
        <v>43509</v>
      </c>
      <c r="D87" s="2">
        <v>1418.4</v>
      </c>
      <c r="E87">
        <v>10793.65</v>
      </c>
      <c r="F87" s="9">
        <f t="shared" si="6"/>
        <v>-2.1118012422360187E-2</v>
      </c>
      <c r="G87" s="9">
        <f t="shared" si="6"/>
        <v>-3.4852373654375244E-3</v>
      </c>
      <c r="H87" s="9">
        <f t="shared" si="11"/>
        <v>-4.1270379975374191E-3</v>
      </c>
      <c r="I87" s="9">
        <f t="shared" si="7"/>
        <v>-1.6990974424822766E-2</v>
      </c>
      <c r="K87" s="9">
        <f t="shared" si="12"/>
        <v>-1.6869334555702595</v>
      </c>
    </row>
    <row r="88" spans="3:11">
      <c r="C88" s="1">
        <v>43510</v>
      </c>
      <c r="D88" s="2">
        <v>1402</v>
      </c>
      <c r="E88">
        <v>10746.05</v>
      </c>
      <c r="F88" s="9">
        <f t="shared" si="6"/>
        <v>-1.1562323745064926E-2</v>
      </c>
      <c r="G88" s="9">
        <f t="shared" si="6"/>
        <v>-4.4100003242647633E-3</v>
      </c>
      <c r="H88" s="9">
        <f t="shared" si="11"/>
        <v>-5.0333361226952145E-3</v>
      </c>
      <c r="I88" s="9">
        <f t="shared" si="7"/>
        <v>-6.5289876223697113E-3</v>
      </c>
      <c r="K88" s="9">
        <f t="shared" si="12"/>
        <v>-0.64822460300386664</v>
      </c>
    </row>
    <row r="89" spans="3:11">
      <c r="C89" s="1">
        <v>43511</v>
      </c>
      <c r="D89" s="2">
        <v>1401</v>
      </c>
      <c r="E89">
        <v>10724.4</v>
      </c>
      <c r="F89" s="9">
        <f t="shared" si="6"/>
        <v>-7.1326676176890159E-4</v>
      </c>
      <c r="G89" s="9">
        <f t="shared" si="6"/>
        <v>-2.0146937711996164E-3</v>
      </c>
      <c r="H89" s="9">
        <f t="shared" si="11"/>
        <v>-2.6858568930187184E-3</v>
      </c>
      <c r="I89" s="9">
        <f t="shared" si="7"/>
        <v>1.9725901312498168E-3</v>
      </c>
      <c r="K89" s="9">
        <f t="shared" si="12"/>
        <v>0.1958468186304598</v>
      </c>
    </row>
    <row r="90" spans="3:11">
      <c r="C90" s="1">
        <v>43514</v>
      </c>
      <c r="D90" s="2">
        <v>1374.95</v>
      </c>
      <c r="E90">
        <v>10640.95</v>
      </c>
      <c r="F90" s="9">
        <f t="shared" si="6"/>
        <v>-1.859386152748034E-2</v>
      </c>
      <c r="G90" s="9">
        <f t="shared" si="6"/>
        <v>-7.7813210995485915E-3</v>
      </c>
      <c r="H90" s="9">
        <f t="shared" si="11"/>
        <v>-8.337341401864342E-3</v>
      </c>
      <c r="I90" s="9">
        <f t="shared" si="7"/>
        <v>-1.0256520125615998E-2</v>
      </c>
      <c r="K90" s="9">
        <f t="shared" si="12"/>
        <v>-1.0183092802702389</v>
      </c>
    </row>
    <row r="91" spans="3:11">
      <c r="C91" s="1">
        <v>43515</v>
      </c>
      <c r="D91" s="2">
        <v>1380</v>
      </c>
      <c r="E91">
        <v>10604.35</v>
      </c>
      <c r="F91" s="9">
        <f t="shared" si="6"/>
        <v>3.6728608313029232E-3</v>
      </c>
      <c r="G91" s="9">
        <f t="shared" si="6"/>
        <v>-3.4395425220492869E-3</v>
      </c>
      <c r="H91" s="9">
        <f t="shared" si="11"/>
        <v>-4.0822555476167843E-3</v>
      </c>
      <c r="I91" s="9">
        <f t="shared" si="7"/>
        <v>7.7551163789197075E-3</v>
      </c>
      <c r="K91" s="9">
        <f t="shared" si="12"/>
        <v>0.76995968237866397</v>
      </c>
    </row>
    <row r="92" spans="3:11">
      <c r="C92" s="1">
        <v>43516</v>
      </c>
      <c r="D92" s="2">
        <v>1396.8</v>
      </c>
      <c r="E92">
        <v>10735.45</v>
      </c>
      <c r="F92" s="9">
        <f t="shared" si="6"/>
        <v>1.2173913043478228E-2</v>
      </c>
      <c r="G92" s="9">
        <f t="shared" si="6"/>
        <v>1.2362851094126501E-2</v>
      </c>
      <c r="H92" s="9">
        <f t="shared" si="11"/>
        <v>1.1404610108754256E-2</v>
      </c>
      <c r="I92" s="9">
        <f t="shared" si="7"/>
        <v>7.6930293472397132E-4</v>
      </c>
      <c r="K92" s="9">
        <f t="shared" si="12"/>
        <v>7.6379542785862786E-2</v>
      </c>
    </row>
    <row r="93" spans="3:11">
      <c r="C93" s="1">
        <v>43517</v>
      </c>
      <c r="D93" s="2">
        <v>1397</v>
      </c>
      <c r="E93">
        <v>10789.85</v>
      </c>
      <c r="F93" s="9">
        <f t="shared" si="6"/>
        <v>1.4318442153496956E-4</v>
      </c>
      <c r="G93" s="9">
        <f t="shared" si="6"/>
        <v>5.0673236799574899E-3</v>
      </c>
      <c r="H93" s="9">
        <f t="shared" si="11"/>
        <v>4.2547532136600272E-3</v>
      </c>
      <c r="I93" s="9">
        <f t="shared" si="7"/>
        <v>-4.1115687921250577E-3</v>
      </c>
      <c r="K93" s="9">
        <f t="shared" si="12"/>
        <v>-0.40821337122262846</v>
      </c>
    </row>
    <row r="94" spans="3:11">
      <c r="C94" s="1">
        <v>43518</v>
      </c>
      <c r="D94" s="2">
        <v>1389</v>
      </c>
      <c r="E94">
        <v>10791.65</v>
      </c>
      <c r="F94" s="9">
        <f t="shared" si="6"/>
        <v>-5.7265569076592696E-3</v>
      </c>
      <c r="G94" s="9">
        <f t="shared" si="6"/>
        <v>1.6682344981619506E-4</v>
      </c>
      <c r="H94" s="9">
        <f t="shared" si="11"/>
        <v>-5.4789824260587225E-4</v>
      </c>
      <c r="I94" s="9">
        <f t="shared" si="7"/>
        <v>-5.1786586650533969E-3</v>
      </c>
      <c r="K94" s="9">
        <f t="shared" si="12"/>
        <v>-0.51415841956036146</v>
      </c>
    </row>
    <row r="95" spans="3:11">
      <c r="C95" s="1">
        <v>43521</v>
      </c>
      <c r="D95" s="2">
        <v>1398.2</v>
      </c>
      <c r="E95">
        <v>10880.1</v>
      </c>
      <c r="F95" s="9">
        <f t="shared" si="6"/>
        <v>6.6234701223902414E-3</v>
      </c>
      <c r="G95" s="9">
        <f t="shared" si="6"/>
        <v>8.1961516542883375E-3</v>
      </c>
      <c r="H95" s="9">
        <f t="shared" si="11"/>
        <v>7.3211075696707952E-3</v>
      </c>
      <c r="I95" s="9">
        <f t="shared" si="7"/>
        <v>-6.9763744728055382E-4</v>
      </c>
      <c r="K95" s="9">
        <f t="shared" si="12"/>
        <v>-6.9264299989579642E-2</v>
      </c>
    </row>
    <row r="96" spans="3:11">
      <c r="C96" s="1">
        <v>43522</v>
      </c>
      <c r="D96" s="2">
        <v>1400.95</v>
      </c>
      <c r="E96">
        <v>10835.3</v>
      </c>
      <c r="F96" s="9">
        <f t="shared" si="6"/>
        <v>1.9668144757545416E-3</v>
      </c>
      <c r="G96" s="9">
        <f t="shared" si="6"/>
        <v>-4.1176092131507145E-3</v>
      </c>
      <c r="H96" s="9">
        <f t="shared" si="11"/>
        <v>-4.7467832138811273E-3</v>
      </c>
      <c r="I96" s="9">
        <f t="shared" si="7"/>
        <v>6.7135976896356689E-3</v>
      </c>
      <c r="K96" s="9">
        <f t="shared" si="12"/>
        <v>0.66655344577176867</v>
      </c>
    </row>
    <row r="97" spans="3:11">
      <c r="C97" s="1">
        <v>43523</v>
      </c>
      <c r="D97" s="2">
        <v>1402.95</v>
      </c>
      <c r="E97">
        <v>10806.65</v>
      </c>
      <c r="F97" s="9">
        <f t="shared" si="6"/>
        <v>1.4276026981690994E-3</v>
      </c>
      <c r="G97" s="9">
        <f t="shared" si="6"/>
        <v>-2.6441353723477556E-3</v>
      </c>
      <c r="H97" s="9">
        <f t="shared" si="11"/>
        <v>-3.3027303713210119E-3</v>
      </c>
      <c r="I97" s="9">
        <f t="shared" si="7"/>
        <v>4.7303330694901113E-3</v>
      </c>
      <c r="K97" s="9">
        <f t="shared" si="12"/>
        <v>0.46964682021151727</v>
      </c>
    </row>
    <row r="98" spans="3:11">
      <c r="C98" s="1">
        <v>43524</v>
      </c>
      <c r="D98" s="2">
        <v>1405.2</v>
      </c>
      <c r="E98">
        <v>10792.5</v>
      </c>
      <c r="F98" s="9">
        <f t="shared" si="6"/>
        <v>1.6037634983427777E-3</v>
      </c>
      <c r="G98" s="9">
        <f t="shared" si="6"/>
        <v>-1.3093789472222786E-3</v>
      </c>
      <c r="H98" s="9">
        <f t="shared" si="11"/>
        <v>-1.9946251600486699E-3</v>
      </c>
      <c r="I98" s="9">
        <f t="shared" si="7"/>
        <v>3.5983886583914474E-3</v>
      </c>
      <c r="K98" s="9">
        <f t="shared" si="12"/>
        <v>0.35726274798677027</v>
      </c>
    </row>
    <row r="99" spans="3:11">
      <c r="C99" s="1">
        <v>43525</v>
      </c>
      <c r="D99" s="2">
        <v>1394</v>
      </c>
      <c r="E99">
        <v>10863.5</v>
      </c>
      <c r="F99" s="9">
        <f t="shared" si="6"/>
        <v>-7.9703956732138093E-3</v>
      </c>
      <c r="G99" s="9">
        <f t="shared" si="6"/>
        <v>6.5786425758628678E-3</v>
      </c>
      <c r="H99" s="9">
        <f t="shared" si="11"/>
        <v>5.7358954553558012E-3</v>
      </c>
      <c r="I99" s="9">
        <f t="shared" si="7"/>
        <v>-1.370629112856961E-2</v>
      </c>
      <c r="K99" s="9">
        <f t="shared" si="12"/>
        <v>-1.360816659390099</v>
      </c>
    </row>
    <row r="100" spans="3:11">
      <c r="C100" s="1">
        <v>43529</v>
      </c>
      <c r="D100" s="2">
        <v>1401.1</v>
      </c>
      <c r="E100">
        <v>10987.45</v>
      </c>
      <c r="F100" s="9">
        <f t="shared" si="6"/>
        <v>5.0932568149210248E-3</v>
      </c>
      <c r="G100" s="9">
        <f t="shared" si="6"/>
        <v>1.140976664979065E-2</v>
      </c>
      <c r="H100" s="9">
        <f t="shared" si="11"/>
        <v>1.0470555995996471E-2</v>
      </c>
      <c r="I100" s="9">
        <f t="shared" si="7"/>
        <v>-5.3772991810754458E-3</v>
      </c>
      <c r="K100" s="9">
        <f t="shared" si="12"/>
        <v>-0.53388026268313038</v>
      </c>
    </row>
    <row r="101" spans="3:11">
      <c r="C101" s="1">
        <v>43530</v>
      </c>
      <c r="D101" s="2">
        <v>1396.75</v>
      </c>
      <c r="E101">
        <v>11053</v>
      </c>
      <c r="F101" s="9">
        <f t="shared" si="6"/>
        <v>-3.1047034472913492E-3</v>
      </c>
      <c r="G101" s="9">
        <f t="shared" si="6"/>
        <v>5.9658974557335208E-3</v>
      </c>
      <c r="H101" s="9">
        <f t="shared" si="11"/>
        <v>5.1353850777806978E-3</v>
      </c>
      <c r="I101" s="9">
        <f t="shared" si="7"/>
        <v>-8.2400885250720479E-3</v>
      </c>
      <c r="K101" s="9">
        <f t="shared" si="12"/>
        <v>-0.81810970120094395</v>
      </c>
    </row>
    <row r="102" spans="3:11">
      <c r="C102" s="1">
        <v>43531</v>
      </c>
      <c r="D102" s="2">
        <v>1395.5</v>
      </c>
      <c r="E102">
        <v>11058.2</v>
      </c>
      <c r="F102" s="9">
        <f t="shared" si="6"/>
        <v>-8.9493466976910683E-4</v>
      </c>
      <c r="G102" s="9">
        <f t="shared" si="6"/>
        <v>4.7046050845930766E-4</v>
      </c>
      <c r="H102" s="9">
        <f t="shared" si="11"/>
        <v>-2.5032393521183023E-4</v>
      </c>
      <c r="I102" s="9">
        <f t="shared" si="7"/>
        <v>-6.4461073455727665E-4</v>
      </c>
      <c r="K102" s="9">
        <f t="shared" si="12"/>
        <v>-6.399959100378276E-2</v>
      </c>
    </row>
    <row r="103" spans="3:11">
      <c r="C103" s="1">
        <v>43532</v>
      </c>
      <c r="D103" s="2">
        <v>1385</v>
      </c>
      <c r="E103">
        <v>11035.4</v>
      </c>
      <c r="F103" s="9">
        <f t="shared" si="6"/>
        <v>-7.5241848799713369E-3</v>
      </c>
      <c r="G103" s="9">
        <f t="shared" si="6"/>
        <v>-2.0618183791214746E-3</v>
      </c>
      <c r="H103" s="9">
        <f t="shared" si="11"/>
        <v>-2.7320405592228003E-3</v>
      </c>
      <c r="I103" s="9">
        <f t="shared" si="7"/>
        <v>-4.792144320748537E-3</v>
      </c>
      <c r="K103" s="9">
        <f t="shared" si="12"/>
        <v>-0.47578369412300781</v>
      </c>
    </row>
    <row r="104" spans="3:11">
      <c r="C104" s="1">
        <v>43535</v>
      </c>
      <c r="D104" s="2">
        <v>1419</v>
      </c>
      <c r="E104">
        <v>11168.05</v>
      </c>
      <c r="F104" s="9">
        <f t="shared" si="6"/>
        <v>2.4548736462093861E-2</v>
      </c>
      <c r="G104" s="9">
        <f t="shared" si="6"/>
        <v>1.2020407053663631E-2</v>
      </c>
      <c r="H104" s="9">
        <f t="shared" si="11"/>
        <v>1.1069003682393337E-2</v>
      </c>
      <c r="I104" s="9">
        <f t="shared" si="7"/>
        <v>1.3479732779700524E-2</v>
      </c>
      <c r="K104" s="9">
        <f t="shared" si="12"/>
        <v>1.3383230196028679</v>
      </c>
    </row>
    <row r="105" spans="3:11">
      <c r="C105" s="1">
        <v>43536</v>
      </c>
      <c r="D105" s="2">
        <v>1428</v>
      </c>
      <c r="E105">
        <v>11301.2</v>
      </c>
      <c r="F105" s="9">
        <f t="shared" si="6"/>
        <v>6.3424947145877377E-3</v>
      </c>
      <c r="G105" s="9">
        <f t="shared" si="6"/>
        <v>1.1922403642533967E-2</v>
      </c>
      <c r="H105" s="9">
        <f t="shared" si="11"/>
        <v>1.0972957115088649E-2</v>
      </c>
      <c r="I105" s="9">
        <f t="shared" si="7"/>
        <v>-4.6304624005009112E-3</v>
      </c>
      <c r="K105" s="9">
        <f t="shared" si="12"/>
        <v>-0.45973125159633926</v>
      </c>
    </row>
    <row r="106" spans="3:11">
      <c r="C106" s="1">
        <v>43537</v>
      </c>
      <c r="D106" s="2">
        <v>1431</v>
      </c>
      <c r="E106">
        <v>11341.7</v>
      </c>
      <c r="F106" s="9">
        <f t="shared" si="6"/>
        <v>2.1008403361344537E-3</v>
      </c>
      <c r="G106" s="9">
        <f t="shared" si="6"/>
        <v>3.5836902275864506E-3</v>
      </c>
      <c r="H106" s="9">
        <f t="shared" si="11"/>
        <v>2.8007436175031199E-3</v>
      </c>
      <c r="I106" s="9">
        <f t="shared" si="7"/>
        <v>-6.999032813686662E-4</v>
      </c>
      <c r="K106" s="9">
        <f t="shared" si="12"/>
        <v>-6.9489261267987781E-2</v>
      </c>
    </row>
    <row r="107" spans="3:11">
      <c r="C107" s="1">
        <v>43538</v>
      </c>
      <c r="D107" s="2">
        <v>1440</v>
      </c>
      <c r="E107">
        <v>11343.25</v>
      </c>
      <c r="F107" s="9">
        <f t="shared" si="6"/>
        <v>6.2893081761006293E-3</v>
      </c>
      <c r="G107" s="9">
        <f t="shared" si="6"/>
        <v>1.3666381583001422E-4</v>
      </c>
      <c r="H107" s="9">
        <f t="shared" si="11"/>
        <v>-5.7745567619056594E-4</v>
      </c>
      <c r="I107" s="9">
        <f t="shared" si="7"/>
        <v>6.8667638522911956E-3</v>
      </c>
      <c r="K107" s="9">
        <f t="shared" si="12"/>
        <v>0.68176040904442503</v>
      </c>
    </row>
    <row r="108" spans="3:11">
      <c r="C108" s="1">
        <v>43539</v>
      </c>
      <c r="D108" s="2">
        <v>1437</v>
      </c>
      <c r="E108">
        <v>11426.85</v>
      </c>
      <c r="F108" s="9">
        <f t="shared" si="6"/>
        <v>-2.0833333333333333E-3</v>
      </c>
      <c r="G108" s="9">
        <f t="shared" si="6"/>
        <v>7.3700218191435759E-3</v>
      </c>
      <c r="H108" s="9">
        <f t="shared" si="11"/>
        <v>6.5114731508375363E-3</v>
      </c>
      <c r="I108" s="9">
        <f t="shared" si="7"/>
        <v>-8.59480648417087E-3</v>
      </c>
      <c r="K108" s="9">
        <f t="shared" si="12"/>
        <v>-0.85332755142742656</v>
      </c>
    </row>
    <row r="109" spans="3:11">
      <c r="C109" s="1">
        <v>43542</v>
      </c>
      <c r="D109" s="2">
        <v>1446.85</v>
      </c>
      <c r="E109">
        <v>11462.2</v>
      </c>
      <c r="F109" s="9">
        <f t="shared" si="6"/>
        <v>6.8545581071676473E-3</v>
      </c>
      <c r="G109" s="9">
        <f t="shared" si="6"/>
        <v>3.0935909721402101E-3</v>
      </c>
      <c r="H109" s="9">
        <f t="shared" si="11"/>
        <v>2.3204302224732712E-3</v>
      </c>
      <c r="I109" s="9">
        <f t="shared" si="7"/>
        <v>4.5341278846943757E-3</v>
      </c>
      <c r="K109" s="9">
        <f t="shared" si="12"/>
        <v>0.45016676673649569</v>
      </c>
    </row>
    <row r="110" spans="3:11">
      <c r="C110" s="1">
        <v>43543</v>
      </c>
      <c r="D110" s="2">
        <v>1453.45</v>
      </c>
      <c r="E110">
        <v>11532.4</v>
      </c>
      <c r="F110" s="9">
        <f t="shared" si="6"/>
        <v>4.5616338943222428E-3</v>
      </c>
      <c r="G110" s="9">
        <f t="shared" si="6"/>
        <v>6.1244787213622955E-3</v>
      </c>
      <c r="H110" s="9">
        <f t="shared" si="11"/>
        <v>5.2907999355587092E-3</v>
      </c>
      <c r="I110" s="9">
        <f t="shared" si="7"/>
        <v>-7.2916604123646634E-4</v>
      </c>
      <c r="K110" s="9">
        <f t="shared" si="12"/>
        <v>-7.2394587789531631E-2</v>
      </c>
    </row>
    <row r="111" spans="3:11">
      <c r="C111" s="1">
        <v>43544</v>
      </c>
      <c r="D111" s="2">
        <v>1455.6</v>
      </c>
      <c r="E111">
        <v>11521.05</v>
      </c>
      <c r="F111" s="9">
        <f t="shared" si="6"/>
        <v>1.4792390519108765E-3</v>
      </c>
      <c r="G111" s="9">
        <f t="shared" si="6"/>
        <v>-9.8418369116579064E-4</v>
      </c>
      <c r="H111" s="9">
        <f t="shared" si="11"/>
        <v>-1.6759231099060415E-3</v>
      </c>
      <c r="I111" s="9">
        <f t="shared" si="7"/>
        <v>3.1551621618169179E-3</v>
      </c>
      <c r="K111" s="9">
        <f t="shared" si="12"/>
        <v>0.31325740804732355</v>
      </c>
    </row>
    <row r="112" spans="3:11">
      <c r="C112" s="1">
        <v>43546</v>
      </c>
      <c r="D112" s="2">
        <v>1471.2</v>
      </c>
      <c r="E112">
        <v>11456.9</v>
      </c>
      <c r="F112" s="9">
        <f t="shared" si="6"/>
        <v>1.0717230008244117E-2</v>
      </c>
      <c r="G112" s="9">
        <f t="shared" si="6"/>
        <v>-5.5680688826104949E-3</v>
      </c>
      <c r="H112" s="9">
        <f t="shared" si="11"/>
        <v>-6.1682814113386388E-3</v>
      </c>
      <c r="I112" s="9">
        <f t="shared" si="7"/>
        <v>1.6885511419582756E-2</v>
      </c>
      <c r="K112" s="9">
        <f t="shared" si="12"/>
        <v>1.6764626569323404</v>
      </c>
    </row>
    <row r="113" spans="3:11">
      <c r="C113" s="1">
        <v>43549</v>
      </c>
      <c r="D113" s="2">
        <v>1460</v>
      </c>
      <c r="E113">
        <v>11354.25</v>
      </c>
      <c r="F113" s="9">
        <f t="shared" si="6"/>
        <v>-7.6128330614464688E-3</v>
      </c>
      <c r="G113" s="9">
        <f t="shared" si="6"/>
        <v>-8.9596662273389513E-3</v>
      </c>
      <c r="H113" s="9">
        <f t="shared" si="11"/>
        <v>-9.4921583956803033E-3</v>
      </c>
      <c r="I113" s="9">
        <f t="shared" si="7"/>
        <v>1.8793253342338345E-3</v>
      </c>
      <c r="K113" s="9">
        <f t="shared" si="12"/>
        <v>0.18658710801119252</v>
      </c>
    </row>
    <row r="114" spans="3:11">
      <c r="C114" s="1">
        <v>43550</v>
      </c>
      <c r="D114" s="2">
        <v>1482</v>
      </c>
      <c r="E114">
        <v>11483.25</v>
      </c>
      <c r="F114" s="9">
        <f t="shared" si="6"/>
        <v>1.5068493150684932E-2</v>
      </c>
      <c r="G114" s="9">
        <f t="shared" si="6"/>
        <v>1.1361384503599973E-2</v>
      </c>
      <c r="H114" s="9">
        <f t="shared" si="11"/>
        <v>1.0423139900914841E-2</v>
      </c>
      <c r="I114" s="9">
        <f t="shared" si="7"/>
        <v>4.6453532497700914E-3</v>
      </c>
      <c r="K114" s="9">
        <f t="shared" si="12"/>
        <v>0.46120967603427709</v>
      </c>
    </row>
    <row r="115" spans="3:11">
      <c r="C115" s="1">
        <v>43551</v>
      </c>
      <c r="D115" s="2">
        <v>1471.5</v>
      </c>
      <c r="E115">
        <v>11445.05</v>
      </c>
      <c r="F115" s="9">
        <f t="shared" si="6"/>
        <v>-7.0850202429149798E-3</v>
      </c>
      <c r="G115" s="9">
        <f t="shared" si="6"/>
        <v>-3.3265843728910133E-3</v>
      </c>
      <c r="H115" s="9">
        <f t="shared" si="11"/>
        <v>-3.9715528450201473E-3</v>
      </c>
      <c r="I115" s="9">
        <f t="shared" si="7"/>
        <v>-3.1134673978948325E-3</v>
      </c>
      <c r="K115" s="9">
        <f t="shared" si="12"/>
        <v>-0.30911778130057777</v>
      </c>
    </row>
    <row r="116" spans="3:11">
      <c r="C116" s="1">
        <v>43552</v>
      </c>
      <c r="D116" s="2">
        <v>1500.15</v>
      </c>
      <c r="E116">
        <v>11570</v>
      </c>
      <c r="F116" s="9">
        <f t="shared" si="6"/>
        <v>1.9469928644240634E-2</v>
      </c>
      <c r="G116" s="9">
        <f t="shared" si="6"/>
        <v>1.0917383497669362E-2</v>
      </c>
      <c r="H116" s="9">
        <f t="shared" si="11"/>
        <v>9.9880043070828851E-3</v>
      </c>
      <c r="I116" s="9">
        <f t="shared" si="7"/>
        <v>9.4819243371577488E-3</v>
      </c>
      <c r="K116" s="9">
        <f t="shared" si="12"/>
        <v>0.9414042413111402</v>
      </c>
    </row>
    <row r="117" spans="3:11">
      <c r="C117" s="1">
        <v>43553</v>
      </c>
      <c r="D117" s="2">
        <v>1490</v>
      </c>
      <c r="E117">
        <v>11623.9</v>
      </c>
      <c r="F117" s="9">
        <f t="shared" si="6"/>
        <v>-6.7659900676599605E-3</v>
      </c>
      <c r="G117" s="9">
        <f t="shared" si="6"/>
        <v>4.6585998271391213E-3</v>
      </c>
      <c r="H117" s="9">
        <f t="shared" si="11"/>
        <v>3.8541903905271423E-3</v>
      </c>
      <c r="I117" s="9">
        <f t="shared" si="7"/>
        <v>-1.0620180458187103E-2</v>
      </c>
      <c r="K117" s="9">
        <f t="shared" si="12"/>
        <v>-1.0544149659207194</v>
      </c>
    </row>
    <row r="118" spans="3:11">
      <c r="C118" s="1">
        <v>43556</v>
      </c>
      <c r="D118" s="2">
        <v>1493</v>
      </c>
      <c r="E118">
        <v>11669.15</v>
      </c>
      <c r="F118" s="9">
        <f t="shared" si="6"/>
        <v>2.0134228187919465E-3</v>
      </c>
      <c r="G118" s="9">
        <f t="shared" si="6"/>
        <v>3.8928414731716553E-3</v>
      </c>
      <c r="H118" s="9">
        <f t="shared" si="11"/>
        <v>3.1037220095219667E-3</v>
      </c>
      <c r="I118" s="9">
        <f t="shared" si="7"/>
        <v>-1.0902991907300202E-3</v>
      </c>
      <c r="K118" s="9">
        <f t="shared" si="12"/>
        <v>-0.10824936436468303</v>
      </c>
    </row>
    <row r="119" spans="3:11">
      <c r="C119" s="1">
        <v>43557</v>
      </c>
      <c r="D119" s="2">
        <v>1522.75</v>
      </c>
      <c r="E119">
        <v>11713.2</v>
      </c>
      <c r="F119" s="9">
        <f t="shared" ref="F119:G182" si="13">(D119-D118)/D118</f>
        <v>1.9926322839919623E-2</v>
      </c>
      <c r="G119" s="9">
        <f t="shared" si="13"/>
        <v>3.7749107689935509E-3</v>
      </c>
      <c r="H119" s="9">
        <f t="shared" si="11"/>
        <v>2.9881460394045028E-3</v>
      </c>
      <c r="I119" s="9">
        <f t="shared" si="7"/>
        <v>1.6938176800515119E-2</v>
      </c>
      <c r="K119" s="9">
        <f t="shared" si="12"/>
        <v>1.681691491419629</v>
      </c>
    </row>
    <row r="120" spans="3:11">
      <c r="C120" s="1">
        <v>43558</v>
      </c>
      <c r="D120" s="2">
        <v>1503</v>
      </c>
      <c r="E120">
        <v>11643.95</v>
      </c>
      <c r="F120" s="9">
        <f t="shared" si="13"/>
        <v>-1.2969955672303399E-2</v>
      </c>
      <c r="G120" s="9">
        <f t="shared" si="13"/>
        <v>-5.9121333196735307E-3</v>
      </c>
      <c r="H120" s="9">
        <f t="shared" si="11"/>
        <v>-6.5054758796801804E-3</v>
      </c>
      <c r="I120" s="9">
        <f t="shared" si="7"/>
        <v>-6.4644797926232183E-3</v>
      </c>
      <c r="K120" s="9">
        <f t="shared" si="12"/>
        <v>-0.64182000174764864</v>
      </c>
    </row>
    <row r="121" spans="3:11">
      <c r="C121" s="1">
        <v>43559</v>
      </c>
      <c r="D121" s="2">
        <v>1517.5</v>
      </c>
      <c r="E121">
        <v>11598</v>
      </c>
      <c r="F121" s="9">
        <f t="shared" si="13"/>
        <v>9.6473719228210245E-3</v>
      </c>
      <c r="G121" s="9">
        <f t="shared" si="13"/>
        <v>-3.9462553514916093E-3</v>
      </c>
      <c r="H121" s="9">
        <f t="shared" si="11"/>
        <v>-4.578850791763853E-3</v>
      </c>
      <c r="I121" s="9">
        <f t="shared" si="7"/>
        <v>1.4226222714584878E-2</v>
      </c>
      <c r="K121" s="9">
        <f t="shared" si="12"/>
        <v>1.4124375944304981</v>
      </c>
    </row>
    <row r="122" spans="3:11">
      <c r="C122" s="1">
        <v>43560</v>
      </c>
      <c r="D122" s="2">
        <v>1513.9</v>
      </c>
      <c r="E122">
        <v>11665.95</v>
      </c>
      <c r="F122" s="9">
        <f t="shared" si="13"/>
        <v>-2.3723228995057061E-3</v>
      </c>
      <c r="G122" s="9">
        <f t="shared" si="13"/>
        <v>5.8587687532333788E-3</v>
      </c>
      <c r="H122" s="9">
        <f t="shared" si="11"/>
        <v>5.0303954247029039E-3</v>
      </c>
      <c r="I122" s="9">
        <f t="shared" si="7"/>
        <v>-7.4027183242086105E-3</v>
      </c>
      <c r="K122" s="9">
        <f t="shared" si="12"/>
        <v>-0.73497216175115121</v>
      </c>
    </row>
    <row r="123" spans="3:11">
      <c r="C123" s="1">
        <v>43563</v>
      </c>
      <c r="D123" s="2">
        <v>1492.1</v>
      </c>
      <c r="E123">
        <v>11604.5</v>
      </c>
      <c r="F123" s="9">
        <f t="shared" si="13"/>
        <v>-1.4399894312702411E-2</v>
      </c>
      <c r="G123" s="9">
        <f t="shared" si="13"/>
        <v>-5.2674664300807672E-3</v>
      </c>
      <c r="H123" s="9">
        <f t="shared" si="11"/>
        <v>-5.8736811177768989E-3</v>
      </c>
      <c r="I123" s="9">
        <f t="shared" si="7"/>
        <v>-8.526213194925511E-3</v>
      </c>
      <c r="K123" s="9">
        <f t="shared" si="12"/>
        <v>-0.84651732903744081</v>
      </c>
    </row>
    <row r="124" spans="3:11">
      <c r="C124" s="1">
        <v>43564</v>
      </c>
      <c r="D124" s="2">
        <v>1449.8</v>
      </c>
      <c r="E124">
        <v>11671.95</v>
      </c>
      <c r="F124" s="9">
        <f t="shared" si="13"/>
        <v>-2.834930634675957E-2</v>
      </c>
      <c r="G124" s="9">
        <f t="shared" si="13"/>
        <v>5.8124003619286248E-3</v>
      </c>
      <c r="H124" s="9">
        <f t="shared" si="11"/>
        <v>4.9849528756637698E-3</v>
      </c>
      <c r="I124" s="9">
        <f t="shared" si="7"/>
        <v>-3.3334259222423342E-2</v>
      </c>
      <c r="K124" s="9">
        <f t="shared" si="12"/>
        <v>-3.3095616350763808</v>
      </c>
    </row>
    <row r="125" spans="3:11">
      <c r="C125" s="1">
        <v>43565</v>
      </c>
      <c r="D125" s="2">
        <v>1409.7</v>
      </c>
      <c r="E125">
        <v>11584.3</v>
      </c>
      <c r="F125" s="9">
        <f t="shared" si="13"/>
        <v>-2.7658987446544291E-2</v>
      </c>
      <c r="G125" s="9">
        <f t="shared" si="13"/>
        <v>-7.5094564318731192E-3</v>
      </c>
      <c r="H125" s="9">
        <f t="shared" si="11"/>
        <v>-8.0709050829579319E-3</v>
      </c>
      <c r="I125" s="9">
        <f t="shared" ref="I125:I188" si="14">F125-H125</f>
        <v>-1.9588082363586359E-2</v>
      </c>
      <c r="K125" s="9">
        <f t="shared" si="12"/>
        <v>-1.9447849572020219</v>
      </c>
    </row>
    <row r="126" spans="3:11">
      <c r="C126" s="1">
        <v>43566</v>
      </c>
      <c r="D126" s="2">
        <v>1422</v>
      </c>
      <c r="E126">
        <v>11596.7</v>
      </c>
      <c r="F126" s="9">
        <f t="shared" si="13"/>
        <v>8.7252606937645982E-3</v>
      </c>
      <c r="G126" s="9">
        <f t="shared" si="13"/>
        <v>1.0704142675864278E-3</v>
      </c>
      <c r="H126" s="9">
        <f t="shared" si="11"/>
        <v>3.3765048773416891E-4</v>
      </c>
      <c r="I126" s="9">
        <f t="shared" si="14"/>
        <v>8.387610206030429E-3</v>
      </c>
      <c r="K126" s="9">
        <f t="shared" si="12"/>
        <v>0.83275625723760571</v>
      </c>
    </row>
    <row r="127" spans="3:11">
      <c r="C127" s="1">
        <v>43567</v>
      </c>
      <c r="D127" s="2">
        <v>1436</v>
      </c>
      <c r="E127">
        <v>11643.45</v>
      </c>
      <c r="F127" s="9">
        <f t="shared" si="13"/>
        <v>9.8452883263009851E-3</v>
      </c>
      <c r="G127" s="9">
        <f t="shared" si="13"/>
        <v>4.0313192546155372E-3</v>
      </c>
      <c r="H127" s="9">
        <f t="shared" si="11"/>
        <v>3.2394347913766381E-3</v>
      </c>
      <c r="I127" s="9">
        <f t="shared" si="14"/>
        <v>6.6058535349243471E-3</v>
      </c>
      <c r="K127" s="9">
        <f t="shared" si="12"/>
        <v>0.6558561652815379</v>
      </c>
    </row>
    <row r="128" spans="3:11">
      <c r="C128" s="1">
        <v>43570</v>
      </c>
      <c r="D128" s="2">
        <v>1430</v>
      </c>
      <c r="E128">
        <v>11690.35</v>
      </c>
      <c r="F128" s="9">
        <f t="shared" si="13"/>
        <v>-4.178272980501393E-3</v>
      </c>
      <c r="G128" s="9">
        <f t="shared" si="13"/>
        <v>4.0280157513451452E-3</v>
      </c>
      <c r="H128" s="9">
        <f t="shared" si="11"/>
        <v>3.2361972494835177E-3</v>
      </c>
      <c r="I128" s="9">
        <f t="shared" si="14"/>
        <v>-7.4144702299849107E-3</v>
      </c>
      <c r="K128" s="9">
        <f t="shared" si="12"/>
        <v>-0.73613893903684868</v>
      </c>
    </row>
    <row r="129" spans="1:16">
      <c r="C129" s="1">
        <v>43571</v>
      </c>
      <c r="D129" s="2">
        <v>1460</v>
      </c>
      <c r="E129">
        <v>11787.15</v>
      </c>
      <c r="F129" s="9">
        <f t="shared" si="13"/>
        <v>2.097902097902098E-2</v>
      </c>
      <c r="G129" s="9">
        <f t="shared" si="13"/>
        <v>8.2803337795702668E-3</v>
      </c>
      <c r="H129" s="9">
        <f t="shared" si="11"/>
        <v>7.4036088221123564E-3</v>
      </c>
      <c r="I129" s="9">
        <f t="shared" si="14"/>
        <v>1.3575412156908623E-2</v>
      </c>
      <c r="K129" s="9">
        <f t="shared" si="12"/>
        <v>1.3478224596223094</v>
      </c>
    </row>
    <row r="130" spans="1:16">
      <c r="C130" s="1">
        <v>43573</v>
      </c>
      <c r="D130" s="2">
        <v>1469</v>
      </c>
      <c r="E130">
        <v>11752.8</v>
      </c>
      <c r="F130" s="9">
        <f t="shared" si="13"/>
        <v>6.1643835616438354E-3</v>
      </c>
      <c r="G130" s="9">
        <f t="shared" si="13"/>
        <v>-2.9141904531630094E-3</v>
      </c>
      <c r="H130" s="9">
        <f t="shared" si="11"/>
        <v>-3.5673932355674213E-3</v>
      </c>
      <c r="I130" s="9">
        <f t="shared" si="14"/>
        <v>9.7317767972112564E-3</v>
      </c>
      <c r="K130" s="9">
        <f t="shared" si="12"/>
        <v>0.96621061575927258</v>
      </c>
    </row>
    <row r="131" spans="1:16">
      <c r="C131" s="1">
        <v>43577</v>
      </c>
      <c r="D131" s="2">
        <v>1444.35</v>
      </c>
      <c r="E131">
        <v>11594.45</v>
      </c>
      <c r="F131" s="9">
        <f t="shared" si="13"/>
        <v>-1.6780122532334983E-2</v>
      </c>
      <c r="G131" s="9">
        <f t="shared" si="13"/>
        <v>-1.3473385065686351E-2</v>
      </c>
      <c r="H131" s="9">
        <f t="shared" si="11"/>
        <v>-1.3915751362543388E-2</v>
      </c>
      <c r="I131" s="9">
        <f t="shared" si="14"/>
        <v>-2.864371169791595E-3</v>
      </c>
      <c r="K131" s="9">
        <f t="shared" si="12"/>
        <v>-0.28438648865441774</v>
      </c>
    </row>
    <row r="132" spans="1:16">
      <c r="C132" s="1">
        <v>43578</v>
      </c>
      <c r="D132" s="2">
        <v>1429</v>
      </c>
      <c r="E132">
        <v>11575.95</v>
      </c>
      <c r="F132" s="9">
        <f t="shared" si="13"/>
        <v>-1.062761795963576E-2</v>
      </c>
      <c r="G132" s="9">
        <f t="shared" si="13"/>
        <v>-1.5955909939669409E-3</v>
      </c>
      <c r="H132" s="9">
        <f t="shared" si="11"/>
        <v>-2.2751223824841564E-3</v>
      </c>
      <c r="I132" s="9">
        <f t="shared" si="14"/>
        <v>-8.352495577151604E-3</v>
      </c>
      <c r="K132" s="9">
        <f t="shared" si="12"/>
        <v>-0.82926993321906783</v>
      </c>
    </row>
    <row r="133" spans="1:16">
      <c r="C133" s="1">
        <v>43579</v>
      </c>
      <c r="D133" s="2">
        <v>1449.3</v>
      </c>
      <c r="E133">
        <v>11726.15</v>
      </c>
      <c r="F133" s="9">
        <f t="shared" si="13"/>
        <v>1.4205738278516414E-2</v>
      </c>
      <c r="G133" s="9">
        <f t="shared" si="13"/>
        <v>1.2975176983314449E-2</v>
      </c>
      <c r="H133" s="9">
        <f t="shared" si="11"/>
        <v>1.2004709626213726E-2</v>
      </c>
      <c r="I133" s="9">
        <f t="shared" si="14"/>
        <v>2.2010286523026883E-3</v>
      </c>
      <c r="K133" s="9">
        <f t="shared" si="12"/>
        <v>0.21852712960439027</v>
      </c>
    </row>
    <row r="134" spans="1:16">
      <c r="C134" s="1">
        <v>43580</v>
      </c>
      <c r="D134" s="2">
        <v>1449</v>
      </c>
      <c r="E134">
        <v>11641.8</v>
      </c>
      <c r="F134" s="9">
        <f t="shared" si="13"/>
        <v>-2.0699648105979062E-4</v>
      </c>
      <c r="G134" s="9">
        <f t="shared" si="13"/>
        <v>-7.1933243221347469E-3</v>
      </c>
      <c r="H134" s="9">
        <f t="shared" si="11"/>
        <v>-7.7610852143924682E-3</v>
      </c>
      <c r="I134" s="9">
        <f t="shared" si="14"/>
        <v>7.554088733332678E-3</v>
      </c>
      <c r="K134" s="9">
        <f t="shared" si="12"/>
        <v>0.7500008352662908</v>
      </c>
    </row>
    <row r="135" spans="1:16">
      <c r="C135" s="1">
        <v>43581</v>
      </c>
      <c r="D135" s="2">
        <v>1448</v>
      </c>
      <c r="E135">
        <v>11754.65</v>
      </c>
      <c r="F135" s="9">
        <f t="shared" si="13"/>
        <v>-6.9013112491373362E-4</v>
      </c>
      <c r="G135" s="9">
        <f t="shared" si="13"/>
        <v>9.6935181844732231E-3</v>
      </c>
      <c r="H135" s="9">
        <f t="shared" si="11"/>
        <v>8.7885760339154982E-3</v>
      </c>
      <c r="I135" s="9">
        <f t="shared" si="14"/>
        <v>-9.4787071588292322E-3</v>
      </c>
      <c r="K135" s="9">
        <f t="shared" si="12"/>
        <v>-0.94108482668433802</v>
      </c>
    </row>
    <row r="136" spans="1:16">
      <c r="A136" t="s">
        <v>35</v>
      </c>
      <c r="C136" s="1">
        <v>43585</v>
      </c>
      <c r="D136" s="2">
        <v>1464</v>
      </c>
      <c r="E136">
        <v>11748.15</v>
      </c>
      <c r="F136" s="9">
        <f t="shared" si="13"/>
        <v>1.1049723756906077E-2</v>
      </c>
      <c r="G136" s="9">
        <f t="shared" si="13"/>
        <v>-5.5297265337547275E-4</v>
      </c>
      <c r="H136" s="9">
        <f t="shared" si="11"/>
        <v>-1.2533221056526679E-3</v>
      </c>
      <c r="I136" s="9">
        <f t="shared" si="14"/>
        <v>1.2303045862558745E-2</v>
      </c>
      <c r="K136" s="9">
        <f t="shared" si="12"/>
        <v>1.2214967283244615</v>
      </c>
    </row>
    <row r="137" spans="1:16">
      <c r="B137" s="8">
        <v>-5</v>
      </c>
      <c r="C137" s="6">
        <v>43587</v>
      </c>
      <c r="D137" s="13">
        <v>1441.9</v>
      </c>
      <c r="E137" s="5">
        <v>11724.75</v>
      </c>
      <c r="F137" s="8">
        <f t="shared" si="13"/>
        <v>-1.5095628415300485E-2</v>
      </c>
      <c r="G137" s="8">
        <f t="shared" si="13"/>
        <v>-1.9918029647220743E-3</v>
      </c>
      <c r="H137" s="8">
        <f t="shared" si="11"/>
        <v>-2.6634231495432491E-3</v>
      </c>
      <c r="I137" s="8">
        <f t="shared" si="14"/>
        <v>-1.2432205265757236E-2</v>
      </c>
      <c r="J137" s="5">
        <f>I137</f>
        <v>-1.2432205265757236E-2</v>
      </c>
      <c r="K137" s="8">
        <f t="shared" si="12"/>
        <v>-1.2343202023000746</v>
      </c>
      <c r="L137" t="str">
        <f>IF(ABS(K137)&gt;1.96,"YES","NO")</f>
        <v>NO</v>
      </c>
    </row>
    <row r="138" spans="1:16">
      <c r="B138" s="8">
        <v>-4</v>
      </c>
      <c r="C138" s="6">
        <v>43588</v>
      </c>
      <c r="D138" s="13">
        <v>1436</v>
      </c>
      <c r="E138" s="5">
        <v>11712.25</v>
      </c>
      <c r="F138" s="8">
        <f t="shared" si="13"/>
        <v>-4.0918232887163395E-3</v>
      </c>
      <c r="G138" s="8">
        <f t="shared" si="13"/>
        <v>-1.0661208128105077E-3</v>
      </c>
      <c r="H138" s="8">
        <f t="shared" si="11"/>
        <v>-1.7562241849205589E-3</v>
      </c>
      <c r="I138" s="8">
        <f t="shared" si="14"/>
        <v>-2.3355991037957808E-3</v>
      </c>
      <c r="J138" s="5">
        <f>J137+I138</f>
        <v>-1.4767804369553016E-2</v>
      </c>
      <c r="K138" s="8">
        <f t="shared" si="12"/>
        <v>-0.23188783459275417</v>
      </c>
      <c r="L138" t="str">
        <f t="shared" ref="L138:L147" si="15">IF(ABS(K138)&gt;1.96,"YES","NO")</f>
        <v>NO</v>
      </c>
      <c r="N138" t="s">
        <v>42</v>
      </c>
      <c r="O138">
        <v>4.93</v>
      </c>
    </row>
    <row r="139" spans="1:16">
      <c r="B139" s="5">
        <v>-3</v>
      </c>
      <c r="C139" s="6">
        <v>43591</v>
      </c>
      <c r="D139" s="13">
        <v>1418</v>
      </c>
      <c r="E139" s="5">
        <v>11598.25</v>
      </c>
      <c r="F139" s="8">
        <f t="shared" si="13"/>
        <v>-1.2534818941504178E-2</v>
      </c>
      <c r="G139" s="8">
        <f t="shared" si="13"/>
        <v>-9.7333987918632198E-3</v>
      </c>
      <c r="H139" s="8">
        <f t="shared" si="11"/>
        <v>-1.025044176538962E-2</v>
      </c>
      <c r="I139" s="8">
        <f t="shared" si="14"/>
        <v>-2.2843771761145576E-3</v>
      </c>
      <c r="J139" s="5">
        <f t="shared" ref="J139:J147" si="16">J138+I139</f>
        <v>-1.7052181545667573E-2</v>
      </c>
      <c r="K139" s="8">
        <f t="shared" si="12"/>
        <v>-0.22680231204979634</v>
      </c>
      <c r="L139" t="str">
        <f t="shared" si="15"/>
        <v>NO</v>
      </c>
      <c r="N139" t="s">
        <v>43</v>
      </c>
      <c r="O139">
        <v>6.16</v>
      </c>
    </row>
    <row r="140" spans="1:16">
      <c r="B140" s="5">
        <v>-2</v>
      </c>
      <c r="C140" s="6">
        <v>43592</v>
      </c>
      <c r="D140" s="13">
        <v>1391</v>
      </c>
      <c r="E140" s="5">
        <v>11497.9</v>
      </c>
      <c r="F140" s="8">
        <f t="shared" si="13"/>
        <v>-1.9040902679830749E-2</v>
      </c>
      <c r="G140" s="8">
        <f t="shared" si="13"/>
        <v>-8.6521673528334331E-3</v>
      </c>
      <c r="H140" s="8">
        <f t="shared" si="11"/>
        <v>-9.1907993816839964E-3</v>
      </c>
      <c r="I140" s="8">
        <f t="shared" si="14"/>
        <v>-9.8501032981467528E-3</v>
      </c>
      <c r="J140" s="5">
        <f t="shared" si="16"/>
        <v>-2.6902284843814326E-2</v>
      </c>
      <c r="K140" s="8">
        <f t="shared" si="12"/>
        <v>-0.97795855487788119</v>
      </c>
      <c r="L140" t="str">
        <f t="shared" si="15"/>
        <v>NO</v>
      </c>
      <c r="N140" t="s">
        <v>44</v>
      </c>
      <c r="O140" s="15">
        <v>-1.23</v>
      </c>
      <c r="P140" s="17">
        <v>-0.19969999999999999</v>
      </c>
    </row>
    <row r="141" spans="1:16">
      <c r="B141" s="5">
        <v>-1</v>
      </c>
      <c r="C141" s="6">
        <v>43593</v>
      </c>
      <c r="D141" s="13">
        <v>1395</v>
      </c>
      <c r="E141" s="5">
        <v>11359.45</v>
      </c>
      <c r="F141" s="8">
        <f t="shared" si="13"/>
        <v>2.875629043853343E-3</v>
      </c>
      <c r="G141" s="8">
        <f t="shared" si="13"/>
        <v>-1.2041329286217388E-2</v>
      </c>
      <c r="H141" s="8">
        <f t="shared" si="11"/>
        <v>-1.2512289582780894E-2</v>
      </c>
      <c r="I141" s="8">
        <f t="shared" si="14"/>
        <v>1.5387918626634238E-2</v>
      </c>
      <c r="J141" s="5">
        <f t="shared" si="16"/>
        <v>-1.1514366217180088E-2</v>
      </c>
      <c r="K141" s="8">
        <f t="shared" si="12"/>
        <v>1.527775517391071</v>
      </c>
      <c r="L141" t="str">
        <f t="shared" si="15"/>
        <v>NO</v>
      </c>
      <c r="O141" s="18" t="s">
        <v>49</v>
      </c>
    </row>
    <row r="142" spans="1:16">
      <c r="A142" t="s">
        <v>41</v>
      </c>
      <c r="B142" s="5">
        <v>0</v>
      </c>
      <c r="C142" s="6">
        <v>43594</v>
      </c>
      <c r="D142" s="13">
        <v>1350</v>
      </c>
      <c r="E142" s="5">
        <v>11301.8</v>
      </c>
      <c r="F142" s="8">
        <f t="shared" si="13"/>
        <v>-3.2258064516129031E-2</v>
      </c>
      <c r="G142" s="8">
        <f t="shared" si="13"/>
        <v>-5.0750696556612733E-3</v>
      </c>
      <c r="H142" s="8">
        <f t="shared" ref="H142:H147" si="17">$G$2+$G$3*G142</f>
        <v>-5.6851259488242796E-3</v>
      </c>
      <c r="I142" s="8">
        <f t="shared" si="14"/>
        <v>-2.6572938567304753E-2</v>
      </c>
      <c r="J142" s="5">
        <f t="shared" si="16"/>
        <v>-3.8087304784484841E-2</v>
      </c>
      <c r="K142" s="8">
        <f t="shared" ref="K142:K147" si="18">I142/$G$5</f>
        <v>-2.6382700580439029</v>
      </c>
      <c r="L142" t="str">
        <f t="shared" si="15"/>
        <v>YES</v>
      </c>
    </row>
    <row r="143" spans="1:16">
      <c r="B143" s="5">
        <v>1</v>
      </c>
      <c r="C143" s="6">
        <v>43595</v>
      </c>
      <c r="D143" s="13">
        <v>1345</v>
      </c>
      <c r="E143" s="5">
        <v>11278.9</v>
      </c>
      <c r="F143" s="8">
        <f t="shared" si="13"/>
        <v>-3.7037037037037038E-3</v>
      </c>
      <c r="G143" s="8">
        <f t="shared" si="13"/>
        <v>-2.0262259109168129E-3</v>
      </c>
      <c r="H143" s="8">
        <f t="shared" si="17"/>
        <v>-2.6971587693590156E-3</v>
      </c>
      <c r="I143" s="8">
        <f t="shared" si="14"/>
        <v>-1.0065449343446883E-3</v>
      </c>
      <c r="J143" s="5">
        <f t="shared" si="16"/>
        <v>-3.9093849718829531E-2</v>
      </c>
      <c r="K143" s="8">
        <f t="shared" si="18"/>
        <v>-9.9933899129421869E-2</v>
      </c>
      <c r="L143" t="str">
        <f t="shared" si="15"/>
        <v>NO</v>
      </c>
    </row>
    <row r="144" spans="1:16">
      <c r="B144" s="5">
        <v>2</v>
      </c>
      <c r="C144" s="6">
        <v>43598</v>
      </c>
      <c r="D144" s="13">
        <v>1336.55</v>
      </c>
      <c r="E144" s="5">
        <v>11148.2</v>
      </c>
      <c r="F144" s="8">
        <f t="shared" si="13"/>
        <v>-6.2825278810409264E-3</v>
      </c>
      <c r="G144" s="8">
        <f t="shared" si="13"/>
        <v>-1.1588009469008407E-2</v>
      </c>
      <c r="H144" s="8">
        <f t="shared" si="17"/>
        <v>-1.2068021247299124E-2</v>
      </c>
      <c r="I144" s="8">
        <f t="shared" si="14"/>
        <v>5.7854933662581974E-3</v>
      </c>
      <c r="J144" s="5">
        <f t="shared" si="16"/>
        <v>-3.3308356352571331E-2</v>
      </c>
      <c r="K144" s="8">
        <f t="shared" si="18"/>
        <v>0.5744074514209363</v>
      </c>
      <c r="L144" t="str">
        <f t="shared" si="15"/>
        <v>NO</v>
      </c>
    </row>
    <row r="145" spans="2:14">
      <c r="B145" s="5">
        <v>3</v>
      </c>
      <c r="C145" s="6">
        <v>43599</v>
      </c>
      <c r="D145" s="13">
        <v>1325</v>
      </c>
      <c r="E145" s="5">
        <v>11222.05</v>
      </c>
      <c r="F145" s="8">
        <f t="shared" si="13"/>
        <v>-8.6416520145149497E-3</v>
      </c>
      <c r="G145" s="8">
        <f t="shared" si="13"/>
        <v>6.6243877935450151E-3</v>
      </c>
      <c r="H145" s="8">
        <f t="shared" si="17"/>
        <v>5.7807272737418255E-3</v>
      </c>
      <c r="I145" s="8">
        <f t="shared" si="14"/>
        <v>-1.4422379288256775E-2</v>
      </c>
      <c r="J145" s="5">
        <f t="shared" si="16"/>
        <v>-4.7730735640828109E-2</v>
      </c>
      <c r="K145" s="8">
        <f t="shared" si="18"/>
        <v>-1.4319128215942638</v>
      </c>
      <c r="L145" t="str">
        <f t="shared" si="15"/>
        <v>NO</v>
      </c>
    </row>
    <row r="146" spans="2:14">
      <c r="B146" s="5">
        <v>4</v>
      </c>
      <c r="C146" s="6">
        <v>43600</v>
      </c>
      <c r="D146" s="13">
        <v>1308</v>
      </c>
      <c r="E146" s="5">
        <v>11157</v>
      </c>
      <c r="F146" s="8">
        <f t="shared" si="13"/>
        <v>-1.2830188679245283E-2</v>
      </c>
      <c r="G146" s="8">
        <f t="shared" si="13"/>
        <v>-5.79662361155041E-3</v>
      </c>
      <c r="H146" s="8">
        <f t="shared" si="17"/>
        <v>-6.39227256534948E-3</v>
      </c>
      <c r="I146" s="8">
        <f t="shared" si="14"/>
        <v>-6.4379161138958026E-3</v>
      </c>
      <c r="J146" s="5">
        <f t="shared" si="16"/>
        <v>-5.4168651754723914E-2</v>
      </c>
      <c r="K146" s="8">
        <f t="shared" si="18"/>
        <v>-0.63918265104439342</v>
      </c>
      <c r="L146" t="str">
        <f t="shared" si="15"/>
        <v>NO</v>
      </c>
      <c r="N146" t="s">
        <v>68</v>
      </c>
    </row>
    <row r="147" spans="2:14">
      <c r="B147" s="5">
        <v>5</v>
      </c>
      <c r="C147" s="6">
        <v>43601</v>
      </c>
      <c r="D147" s="13">
        <v>1311.95</v>
      </c>
      <c r="E147" s="5">
        <v>11257.1</v>
      </c>
      <c r="F147" s="8">
        <f t="shared" si="13"/>
        <v>3.0198776758410132E-3</v>
      </c>
      <c r="G147" s="8">
        <f t="shared" si="13"/>
        <v>8.9719458635834325E-3</v>
      </c>
      <c r="H147" s="8">
        <f t="shared" si="17"/>
        <v>8.0814114190854314E-3</v>
      </c>
      <c r="I147" s="8">
        <f t="shared" si="14"/>
        <v>-5.0615337432444183E-3</v>
      </c>
      <c r="J147" s="5">
        <f t="shared" si="16"/>
        <v>-5.9230185497968331E-2</v>
      </c>
      <c r="K147" s="8">
        <f t="shared" si="18"/>
        <v>-0.50252977813341881</v>
      </c>
      <c r="L147" t="str">
        <f t="shared" si="15"/>
        <v>NO</v>
      </c>
    </row>
    <row r="148" spans="2:14">
      <c r="C148" s="1">
        <v>43602</v>
      </c>
      <c r="D148" s="2">
        <v>1320</v>
      </c>
      <c r="E148">
        <v>11407.15</v>
      </c>
      <c r="F148" s="9">
        <f t="shared" si="13"/>
        <v>6.1359045695338647E-3</v>
      </c>
      <c r="G148" s="9">
        <f t="shared" si="13"/>
        <v>1.3329365467127348E-2</v>
      </c>
      <c r="H148" s="9">
        <f>$J$2+$J$3*G148</f>
        <v>1.0530118768033007E-2</v>
      </c>
      <c r="I148" s="9">
        <f t="shared" si="14"/>
        <v>-4.3942141984991421E-3</v>
      </c>
      <c r="K148" s="9">
        <f>I148/$J$5</f>
        <v>-0.39186845537975951</v>
      </c>
    </row>
    <row r="149" spans="2:14">
      <c r="C149" s="1">
        <v>43605</v>
      </c>
      <c r="D149" s="2">
        <v>1372.6</v>
      </c>
      <c r="E149">
        <v>11828.25</v>
      </c>
      <c r="F149" s="9">
        <f t="shared" si="13"/>
        <v>3.9848484848484779E-2</v>
      </c>
      <c r="G149" s="9">
        <f t="shared" si="13"/>
        <v>3.6915443384193281E-2</v>
      </c>
      <c r="H149" s="9">
        <f t="shared" ref="H149:H199" si="19">$J$2+$J$3*G149</f>
        <v>2.8844325864344565E-2</v>
      </c>
      <c r="I149" s="9">
        <f t="shared" si="14"/>
        <v>1.1004158984140214E-2</v>
      </c>
      <c r="K149" s="9">
        <f t="shared" ref="K149:K199" si="20">I149/$J$5</f>
        <v>0.98133194902996967</v>
      </c>
    </row>
    <row r="150" spans="2:14">
      <c r="C150" s="1">
        <v>43606</v>
      </c>
      <c r="D150" s="2">
        <v>1354.05</v>
      </c>
      <c r="E150">
        <v>11709.1</v>
      </c>
      <c r="F150" s="9">
        <f t="shared" si="13"/>
        <v>-1.3514498032930174E-2</v>
      </c>
      <c r="G150" s="9">
        <f t="shared" si="13"/>
        <v>-1.0073341364952519E-2</v>
      </c>
      <c r="H150" s="9">
        <f t="shared" si="19"/>
        <v>-7.6417036538227734E-3</v>
      </c>
      <c r="I150" s="9">
        <f t="shared" si="14"/>
        <v>-5.8727943791074006E-3</v>
      </c>
      <c r="K150" s="9">
        <f t="shared" si="20"/>
        <v>-0.52372568976946743</v>
      </c>
    </row>
    <row r="151" spans="2:14">
      <c r="C151" s="1">
        <v>43607</v>
      </c>
      <c r="D151" s="2">
        <v>1363.1</v>
      </c>
      <c r="E151">
        <v>11737.9</v>
      </c>
      <c r="F151" s="9">
        <f t="shared" si="13"/>
        <v>6.6836527454672686E-3</v>
      </c>
      <c r="G151" s="9">
        <f t="shared" si="13"/>
        <v>2.4596254195454197E-3</v>
      </c>
      <c r="H151" s="9">
        <f t="shared" si="19"/>
        <v>2.0899418545815571E-3</v>
      </c>
      <c r="I151" s="9">
        <f t="shared" si="14"/>
        <v>4.5937108908857115E-3</v>
      </c>
      <c r="K151" s="9">
        <f t="shared" si="20"/>
        <v>0.40965922687323775</v>
      </c>
    </row>
    <row r="152" spans="2:14">
      <c r="C152" s="1">
        <v>43608</v>
      </c>
      <c r="D152" s="2">
        <v>1362</v>
      </c>
      <c r="E152">
        <v>11657.05</v>
      </c>
      <c r="F152" s="9">
        <f t="shared" si="13"/>
        <v>-8.0698408040489266E-4</v>
      </c>
      <c r="G152" s="9">
        <f t="shared" si="13"/>
        <v>-6.8879441808160202E-3</v>
      </c>
      <c r="H152" s="9">
        <f t="shared" si="19"/>
        <v>-5.1682943858888065E-3</v>
      </c>
      <c r="I152" s="9">
        <f t="shared" si="14"/>
        <v>4.3613103054839135E-3</v>
      </c>
      <c r="K152" s="9">
        <f t="shared" si="20"/>
        <v>0.3889341428612067</v>
      </c>
    </row>
    <row r="153" spans="2:14">
      <c r="C153" s="1">
        <v>43609</v>
      </c>
      <c r="D153" s="2">
        <v>1384</v>
      </c>
      <c r="E153">
        <v>11844.1</v>
      </c>
      <c r="F153" s="9">
        <f t="shared" si="13"/>
        <v>1.6152716593245228E-2</v>
      </c>
      <c r="G153" s="9">
        <f t="shared" si="13"/>
        <v>1.6046083700421727E-2</v>
      </c>
      <c r="H153" s="9">
        <f t="shared" si="19"/>
        <v>1.2639606429433401E-2</v>
      </c>
      <c r="I153" s="9">
        <f t="shared" si="14"/>
        <v>3.5131101638118268E-3</v>
      </c>
      <c r="K153" s="9">
        <f t="shared" si="20"/>
        <v>0.31329311482860417</v>
      </c>
    </row>
    <row r="154" spans="2:14">
      <c r="C154" s="1">
        <v>43612</v>
      </c>
      <c r="D154" s="2">
        <v>1369.9</v>
      </c>
      <c r="E154">
        <v>11924.75</v>
      </c>
      <c r="F154" s="9">
        <f t="shared" si="13"/>
        <v>-1.0187861271676235E-2</v>
      </c>
      <c r="G154" s="9">
        <f t="shared" si="13"/>
        <v>6.8092974561173606E-3</v>
      </c>
      <c r="H154" s="9">
        <f t="shared" si="19"/>
        <v>5.4673916687863382E-3</v>
      </c>
      <c r="I154" s="9">
        <f t="shared" si="14"/>
        <v>-1.5655252940462574E-2</v>
      </c>
      <c r="K154" s="9">
        <f t="shared" si="20"/>
        <v>-1.3961084988651367</v>
      </c>
    </row>
    <row r="155" spans="2:14">
      <c r="C155" s="1">
        <v>43613</v>
      </c>
      <c r="D155" s="2">
        <v>1360.8</v>
      </c>
      <c r="E155">
        <v>11928.75</v>
      </c>
      <c r="F155" s="9">
        <f t="shared" si="13"/>
        <v>-6.6428206438427151E-3</v>
      </c>
      <c r="G155" s="9">
        <f t="shared" si="13"/>
        <v>3.3543680161009665E-4</v>
      </c>
      <c r="H155" s="9">
        <f t="shared" si="19"/>
        <v>4.4054383269395784E-4</v>
      </c>
      <c r="I155" s="9">
        <f t="shared" si="14"/>
        <v>-7.0833644765366729E-3</v>
      </c>
      <c r="K155" s="9">
        <f t="shared" si="20"/>
        <v>-0.63168224645497484</v>
      </c>
    </row>
    <row r="156" spans="2:14">
      <c r="C156" s="1">
        <v>43614</v>
      </c>
      <c r="D156" s="2">
        <v>1353.55</v>
      </c>
      <c r="E156">
        <v>11861.1</v>
      </c>
      <c r="F156" s="9">
        <f t="shared" si="13"/>
        <v>-5.3277483833039391E-3</v>
      </c>
      <c r="G156" s="9">
        <f t="shared" si="13"/>
        <v>-5.6711725872366876E-3</v>
      </c>
      <c r="H156" s="9">
        <f t="shared" si="19"/>
        <v>-4.2234909712610194E-3</v>
      </c>
      <c r="I156" s="9">
        <f t="shared" si="14"/>
        <v>-1.1042574120429197E-3</v>
      </c>
      <c r="K156" s="9">
        <f t="shared" si="20"/>
        <v>-9.8475774473330807E-2</v>
      </c>
    </row>
    <row r="157" spans="2:14">
      <c r="C157" s="1">
        <v>43615</v>
      </c>
      <c r="D157" s="2">
        <v>1372</v>
      </c>
      <c r="E157">
        <v>11945.9</v>
      </c>
      <c r="F157" s="9">
        <f t="shared" si="13"/>
        <v>1.3630822651545969E-2</v>
      </c>
      <c r="G157" s="9">
        <f t="shared" si="13"/>
        <v>7.1494212172563479E-3</v>
      </c>
      <c r="H157" s="9">
        <f t="shared" si="19"/>
        <v>5.7314922548091073E-3</v>
      </c>
      <c r="I157" s="9">
        <f t="shared" si="14"/>
        <v>7.8993303967368617E-3</v>
      </c>
      <c r="K157" s="9">
        <f t="shared" si="20"/>
        <v>0.70444868212408362</v>
      </c>
    </row>
    <row r="158" spans="2:14">
      <c r="C158" s="1">
        <v>43616</v>
      </c>
      <c r="D158" s="2">
        <v>1407.05</v>
      </c>
      <c r="E158">
        <v>11922.8</v>
      </c>
      <c r="F158" s="9">
        <f t="shared" si="13"/>
        <v>2.5546647230320668E-2</v>
      </c>
      <c r="G158" s="9">
        <f t="shared" si="13"/>
        <v>-1.9337178446161749E-3</v>
      </c>
      <c r="H158" s="9">
        <f t="shared" si="19"/>
        <v>-1.3214179597953316E-3</v>
      </c>
      <c r="I158" s="9">
        <f t="shared" si="14"/>
        <v>2.6868065190115999E-2</v>
      </c>
      <c r="K158" s="9">
        <f t="shared" si="20"/>
        <v>2.3960477868123879</v>
      </c>
    </row>
    <row r="159" spans="2:14">
      <c r="C159" s="1">
        <v>43619</v>
      </c>
      <c r="D159" s="2">
        <v>1461</v>
      </c>
      <c r="E159">
        <v>12088.55</v>
      </c>
      <c r="F159" s="9">
        <f t="shared" si="13"/>
        <v>3.8342631747272697E-2</v>
      </c>
      <c r="G159" s="9">
        <f t="shared" si="13"/>
        <v>1.3901935786895697E-2</v>
      </c>
      <c r="H159" s="9">
        <f t="shared" si="19"/>
        <v>1.0974710338124086E-2</v>
      </c>
      <c r="I159" s="9">
        <f t="shared" si="14"/>
        <v>2.7367921409148611E-2</v>
      </c>
      <c r="K159" s="9">
        <f t="shared" si="20"/>
        <v>2.4406241036726763</v>
      </c>
    </row>
    <row r="160" spans="2:14">
      <c r="C160" s="1">
        <v>43620</v>
      </c>
      <c r="D160" s="2">
        <v>1422.65</v>
      </c>
      <c r="E160">
        <v>12021.65</v>
      </c>
      <c r="F160" s="9">
        <f t="shared" si="13"/>
        <v>-2.6249144421628959E-2</v>
      </c>
      <c r="G160" s="9">
        <f t="shared" si="13"/>
        <v>-5.5341624926066105E-3</v>
      </c>
      <c r="H160" s="9">
        <f t="shared" si="19"/>
        <v>-4.1171048541556871E-3</v>
      </c>
      <c r="I160" s="9">
        <f t="shared" si="14"/>
        <v>-2.2132039567473272E-2</v>
      </c>
      <c r="K160" s="9">
        <f t="shared" si="20"/>
        <v>-1.9736971772272074</v>
      </c>
    </row>
    <row r="161" spans="3:11">
      <c r="C161" s="1">
        <v>43622</v>
      </c>
      <c r="D161" s="2">
        <v>1429</v>
      </c>
      <c r="E161">
        <v>11843.75</v>
      </c>
      <c r="F161" s="9">
        <f t="shared" si="13"/>
        <v>4.4635012125258553E-3</v>
      </c>
      <c r="G161" s="9">
        <f t="shared" si="13"/>
        <v>-1.4798301397894602E-2</v>
      </c>
      <c r="H161" s="9">
        <f t="shared" si="19"/>
        <v>-1.1310558512581803E-2</v>
      </c>
      <c r="I161" s="9">
        <f t="shared" si="14"/>
        <v>1.5774059725107658E-2</v>
      </c>
      <c r="K161" s="9">
        <f t="shared" si="20"/>
        <v>1.4067034833343521</v>
      </c>
    </row>
    <row r="162" spans="3:11">
      <c r="C162" s="1">
        <v>43623</v>
      </c>
      <c r="D162" s="2">
        <v>1416.05</v>
      </c>
      <c r="E162">
        <v>11870.65</v>
      </c>
      <c r="F162" s="9">
        <f t="shared" si="13"/>
        <v>-9.062281315605351E-3</v>
      </c>
      <c r="G162" s="9">
        <f t="shared" si="13"/>
        <v>2.2712401055408663E-3</v>
      </c>
      <c r="H162" s="9">
        <f t="shared" si="19"/>
        <v>1.9436637125897216E-3</v>
      </c>
      <c r="I162" s="9">
        <f t="shared" si="14"/>
        <v>-1.1005945028195073E-2</v>
      </c>
      <c r="K162" s="9">
        <f t="shared" si="20"/>
        <v>-0.98149122536321187</v>
      </c>
    </row>
    <row r="163" spans="3:11">
      <c r="C163" s="1">
        <v>43626</v>
      </c>
      <c r="D163" s="2">
        <v>1422.6</v>
      </c>
      <c r="E163">
        <v>11922.7</v>
      </c>
      <c r="F163" s="9">
        <f t="shared" si="13"/>
        <v>4.6255428833727307E-3</v>
      </c>
      <c r="G163" s="9">
        <f t="shared" si="13"/>
        <v>4.3847641030610026E-3</v>
      </c>
      <c r="H163" s="9">
        <f t="shared" si="19"/>
        <v>3.5847808296327749E-3</v>
      </c>
      <c r="I163" s="9">
        <f t="shared" si="14"/>
        <v>1.0407620537399558E-3</v>
      </c>
      <c r="K163" s="9">
        <f t="shared" si="20"/>
        <v>9.2813367758959597E-2</v>
      </c>
    </row>
    <row r="164" spans="3:11">
      <c r="C164" s="1">
        <v>43627</v>
      </c>
      <c r="D164" s="2">
        <v>1425</v>
      </c>
      <c r="E164">
        <v>11965.6</v>
      </c>
      <c r="F164" s="9">
        <f t="shared" si="13"/>
        <v>1.6870518768452771E-3</v>
      </c>
      <c r="G164" s="9">
        <f t="shared" si="13"/>
        <v>3.5981782649902819E-3</v>
      </c>
      <c r="H164" s="9">
        <f t="shared" si="19"/>
        <v>2.974009679460766E-3</v>
      </c>
      <c r="I164" s="9">
        <f t="shared" si="14"/>
        <v>-1.2869578026154889E-3</v>
      </c>
      <c r="K164" s="9">
        <f t="shared" si="20"/>
        <v>-0.11476868069428944</v>
      </c>
    </row>
    <row r="165" spans="3:11">
      <c r="C165" s="1">
        <v>43628</v>
      </c>
      <c r="D165" s="2">
        <v>1424.05</v>
      </c>
      <c r="E165">
        <v>11906.2</v>
      </c>
      <c r="F165" s="9">
        <f t="shared" si="13"/>
        <v>-6.6666666666669863E-4</v>
      </c>
      <c r="G165" s="9">
        <f t="shared" si="13"/>
        <v>-4.9642307949454801E-3</v>
      </c>
      <c r="H165" s="9">
        <f t="shared" si="19"/>
        <v>-3.6745621313502997E-3</v>
      </c>
      <c r="I165" s="9">
        <f t="shared" si="14"/>
        <v>3.0078954646836011E-3</v>
      </c>
      <c r="K165" s="9">
        <f t="shared" si="20"/>
        <v>0.26823893794069831</v>
      </c>
    </row>
    <row r="166" spans="3:11">
      <c r="C166" s="1">
        <v>43629</v>
      </c>
      <c r="D166" s="2">
        <v>1425.8</v>
      </c>
      <c r="E166">
        <v>11914.05</v>
      </c>
      <c r="F166" s="9">
        <f t="shared" si="13"/>
        <v>1.2288894350619712E-3</v>
      </c>
      <c r="G166" s="9">
        <f t="shared" si="13"/>
        <v>6.593203541011023E-4</v>
      </c>
      <c r="H166" s="9">
        <f t="shared" si="19"/>
        <v>6.9203416000765915E-4</v>
      </c>
      <c r="I166" s="9">
        <f t="shared" si="14"/>
        <v>5.3685527505431205E-4</v>
      </c>
      <c r="K166" s="9">
        <f t="shared" si="20"/>
        <v>4.7875828963882552E-2</v>
      </c>
    </row>
    <row r="167" spans="3:11">
      <c r="C167" s="1">
        <v>43630</v>
      </c>
      <c r="D167" s="2">
        <v>1411</v>
      </c>
      <c r="E167">
        <v>11823.3</v>
      </c>
      <c r="F167" s="9">
        <f t="shared" si="13"/>
        <v>-1.0380137466685337E-2</v>
      </c>
      <c r="G167" s="9">
        <f t="shared" si="13"/>
        <v>-7.61705717199441E-3</v>
      </c>
      <c r="H167" s="9">
        <f t="shared" si="19"/>
        <v>-5.7344388022688795E-3</v>
      </c>
      <c r="I167" s="9">
        <f t="shared" si="14"/>
        <v>-4.6456986644164578E-3</v>
      </c>
      <c r="K167" s="9">
        <f t="shared" si="20"/>
        <v>-0.4142954069936981</v>
      </c>
    </row>
    <row r="168" spans="3:11">
      <c r="C168" s="1">
        <v>43633</v>
      </c>
      <c r="D168" s="2">
        <v>1399</v>
      </c>
      <c r="E168">
        <v>11672.15</v>
      </c>
      <c r="F168" s="9">
        <f t="shared" si="13"/>
        <v>-8.5046066619418846E-3</v>
      </c>
      <c r="G168" s="9">
        <f t="shared" si="13"/>
        <v>-1.2784078895063108E-2</v>
      </c>
      <c r="H168" s="9">
        <f t="shared" si="19"/>
        <v>-9.7465473961674161E-3</v>
      </c>
      <c r="I168" s="9">
        <f t="shared" si="14"/>
        <v>1.2419407342255315E-3</v>
      </c>
      <c r="K168" s="9">
        <f t="shared" si="20"/>
        <v>0.11075413605472161</v>
      </c>
    </row>
    <row r="169" spans="3:11">
      <c r="C169" s="1">
        <v>43634</v>
      </c>
      <c r="D169" s="2">
        <v>1380.1</v>
      </c>
      <c r="E169">
        <v>11691.5</v>
      </c>
      <c r="F169" s="9">
        <f t="shared" si="13"/>
        <v>-1.3509649749821367E-2</v>
      </c>
      <c r="G169" s="9">
        <f t="shared" si="13"/>
        <v>1.6577922662063427E-3</v>
      </c>
      <c r="H169" s="9">
        <f t="shared" si="19"/>
        <v>1.4673314113117599E-3</v>
      </c>
      <c r="I169" s="9">
        <f t="shared" si="14"/>
        <v>-1.4976981161133126E-2</v>
      </c>
      <c r="K169" s="9">
        <f t="shared" si="20"/>
        <v>-1.3356213895693962</v>
      </c>
    </row>
    <row r="170" spans="3:11">
      <c r="C170" s="1">
        <v>43635</v>
      </c>
      <c r="D170" s="2">
        <v>1381.5</v>
      </c>
      <c r="E170">
        <v>11691.45</v>
      </c>
      <c r="F170" s="9">
        <f t="shared" si="13"/>
        <v>1.0144192449823136E-3</v>
      </c>
      <c r="G170" s="9">
        <f t="shared" si="13"/>
        <v>-4.2766112132123687E-6</v>
      </c>
      <c r="H170" s="9">
        <f t="shared" si="19"/>
        <v>1.7676187548524444E-4</v>
      </c>
      <c r="I170" s="9">
        <f t="shared" si="14"/>
        <v>8.3765736949706923E-4</v>
      </c>
      <c r="K170" s="9">
        <f t="shared" si="20"/>
        <v>7.4700841764701487E-2</v>
      </c>
    </row>
    <row r="171" spans="3:11">
      <c r="C171" s="1">
        <v>43636</v>
      </c>
      <c r="D171" s="2">
        <v>1391.3</v>
      </c>
      <c r="E171">
        <v>11831.75</v>
      </c>
      <c r="F171" s="9">
        <f t="shared" si="13"/>
        <v>7.0937386898298621E-3</v>
      </c>
      <c r="G171" s="9">
        <f t="shared" si="13"/>
        <v>1.2000222384734081E-2</v>
      </c>
      <c r="H171" s="9">
        <f t="shared" si="19"/>
        <v>9.4980607142449644E-3</v>
      </c>
      <c r="I171" s="9">
        <f t="shared" si="14"/>
        <v>-2.4043220244151023E-3</v>
      </c>
      <c r="K171" s="9">
        <f t="shared" si="20"/>
        <v>-0.21441329789177926</v>
      </c>
    </row>
    <row r="172" spans="3:11">
      <c r="C172" s="1">
        <v>43637</v>
      </c>
      <c r="D172" s="2">
        <v>1386.75</v>
      </c>
      <c r="E172">
        <v>11724.1</v>
      </c>
      <c r="F172" s="9">
        <f t="shared" si="13"/>
        <v>-3.2703227197584668E-3</v>
      </c>
      <c r="G172" s="9">
        <f t="shared" si="13"/>
        <v>-9.0984004902064045E-3</v>
      </c>
      <c r="H172" s="9">
        <f t="shared" si="19"/>
        <v>-6.8846778715141279E-3</v>
      </c>
      <c r="I172" s="9">
        <f t="shared" si="14"/>
        <v>3.6143551517556611E-3</v>
      </c>
      <c r="K172" s="9">
        <f t="shared" si="20"/>
        <v>0.32232196850943828</v>
      </c>
    </row>
    <row r="173" spans="3:11">
      <c r="C173" s="1">
        <v>43640</v>
      </c>
      <c r="D173" s="2">
        <v>1374.5</v>
      </c>
      <c r="E173">
        <v>11699.65</v>
      </c>
      <c r="F173" s="9">
        <f t="shared" si="13"/>
        <v>-8.8336037497746527E-3</v>
      </c>
      <c r="G173" s="9">
        <f t="shared" si="13"/>
        <v>-2.0854479235080498E-3</v>
      </c>
      <c r="H173" s="9">
        <f t="shared" si="19"/>
        <v>-1.4392339060215944E-3</v>
      </c>
      <c r="I173" s="9">
        <f t="shared" si="14"/>
        <v>-7.3943698437530583E-3</v>
      </c>
      <c r="K173" s="9">
        <f t="shared" si="20"/>
        <v>-0.65941716955169738</v>
      </c>
    </row>
    <row r="174" spans="3:11">
      <c r="C174" s="1">
        <v>43641</v>
      </c>
      <c r="D174" s="2">
        <v>1362</v>
      </c>
      <c r="E174">
        <v>11796.45</v>
      </c>
      <c r="F174" s="9">
        <f t="shared" si="13"/>
        <v>-9.0942160785740262E-3</v>
      </c>
      <c r="G174" s="9">
        <f t="shared" si="13"/>
        <v>8.2737517788994616E-3</v>
      </c>
      <c r="H174" s="9">
        <f t="shared" si="19"/>
        <v>6.6045167069052864E-3</v>
      </c>
      <c r="I174" s="9">
        <f t="shared" si="14"/>
        <v>-1.5698732785479314E-2</v>
      </c>
      <c r="K174" s="9">
        <f t="shared" si="20"/>
        <v>-1.3999859565713815</v>
      </c>
    </row>
    <row r="175" spans="3:11">
      <c r="C175" s="1">
        <v>43642</v>
      </c>
      <c r="D175" s="2">
        <v>1360</v>
      </c>
      <c r="E175">
        <v>11847.55</v>
      </c>
      <c r="F175" s="9">
        <f t="shared" si="13"/>
        <v>-1.4684287812041115E-3</v>
      </c>
      <c r="G175" s="9">
        <f t="shared" si="13"/>
        <v>4.3318116891097359E-3</v>
      </c>
      <c r="H175" s="9">
        <f t="shared" si="19"/>
        <v>3.5436641387287977E-3</v>
      </c>
      <c r="I175" s="9">
        <f t="shared" si="14"/>
        <v>-5.0120929199329095E-3</v>
      </c>
      <c r="K175" s="9">
        <f t="shared" si="20"/>
        <v>-0.44696981576928502</v>
      </c>
    </row>
    <row r="176" spans="3:11">
      <c r="C176" s="1">
        <v>43643</v>
      </c>
      <c r="D176" s="2">
        <v>1363</v>
      </c>
      <c r="E176">
        <v>11841.55</v>
      </c>
      <c r="F176" s="9">
        <f t="shared" si="13"/>
        <v>2.2058823529411764E-3</v>
      </c>
      <c r="G176" s="9">
        <f t="shared" si="13"/>
        <v>-5.0643381965047632E-4</v>
      </c>
      <c r="H176" s="9">
        <f t="shared" si="19"/>
        <v>-2.1315505528057176E-4</v>
      </c>
      <c r="I176" s="9">
        <f t="shared" si="14"/>
        <v>2.4190374082217483E-3</v>
      </c>
      <c r="K176" s="9">
        <f t="shared" si="20"/>
        <v>0.21572559047974646</v>
      </c>
    </row>
    <row r="177" spans="1:16">
      <c r="C177" s="1">
        <v>43644</v>
      </c>
      <c r="D177" s="2">
        <v>1358.95</v>
      </c>
      <c r="E177">
        <v>11788.85</v>
      </c>
      <c r="F177" s="9">
        <f t="shared" si="13"/>
        <v>-2.9713866471019475E-3</v>
      </c>
      <c r="G177" s="9">
        <f t="shared" si="13"/>
        <v>-4.4504308979820134E-3</v>
      </c>
      <c r="H177" s="9">
        <f t="shared" si="19"/>
        <v>-3.2756048417093677E-3</v>
      </c>
      <c r="I177" s="9">
        <f t="shared" si="14"/>
        <v>3.0421819460742022E-4</v>
      </c>
      <c r="K177" s="9">
        <f t="shared" si="20"/>
        <v>2.7129654730974791E-2</v>
      </c>
    </row>
    <row r="178" spans="1:16">
      <c r="C178" s="1">
        <v>43647</v>
      </c>
      <c r="D178" s="2">
        <v>1353</v>
      </c>
      <c r="E178">
        <v>11865.6</v>
      </c>
      <c r="F178" s="9">
        <f t="shared" si="13"/>
        <v>-4.3783803671952944E-3</v>
      </c>
      <c r="G178" s="9">
        <f t="shared" si="13"/>
        <v>6.5103890540637969E-3</v>
      </c>
      <c r="H178" s="9">
        <f t="shared" si="19"/>
        <v>5.2352941408596804E-3</v>
      </c>
      <c r="I178" s="9">
        <f t="shared" si="14"/>
        <v>-9.6136745080549757E-3</v>
      </c>
      <c r="K178" s="9">
        <f t="shared" si="20"/>
        <v>-0.85733093786871029</v>
      </c>
    </row>
    <row r="179" spans="1:16">
      <c r="C179" s="1">
        <v>43648</v>
      </c>
      <c r="D179" s="2">
        <v>1341.8</v>
      </c>
      <c r="E179">
        <v>11910.3</v>
      </c>
      <c r="F179" s="9">
        <f t="shared" si="13"/>
        <v>-8.277900960827823E-3</v>
      </c>
      <c r="G179" s="9">
        <f t="shared" si="13"/>
        <v>3.7671925566342122E-3</v>
      </c>
      <c r="H179" s="9">
        <f t="shared" si="19"/>
        <v>3.1052465366562419E-3</v>
      </c>
      <c r="I179" s="9">
        <f t="shared" si="14"/>
        <v>-1.1383147497484064E-2</v>
      </c>
      <c r="K179" s="9">
        <f t="shared" si="20"/>
        <v>-1.0151294920312761</v>
      </c>
    </row>
    <row r="180" spans="1:16">
      <c r="C180" s="1">
        <v>43649</v>
      </c>
      <c r="D180" s="2">
        <v>1353.8</v>
      </c>
      <c r="E180">
        <v>11916.75</v>
      </c>
      <c r="F180" s="9">
        <f t="shared" si="13"/>
        <v>8.9432106126099281E-3</v>
      </c>
      <c r="G180" s="9">
        <f t="shared" si="13"/>
        <v>5.4154807183704259E-4</v>
      </c>
      <c r="H180" s="9">
        <f t="shared" si="19"/>
        <v>6.005858922976385E-4</v>
      </c>
      <c r="I180" s="9">
        <f t="shared" si="14"/>
        <v>8.3426247203122889E-3</v>
      </c>
      <c r="K180" s="9">
        <f t="shared" si="20"/>
        <v>0.74398090654715565</v>
      </c>
    </row>
    <row r="181" spans="1:16">
      <c r="C181" s="1">
        <v>43650</v>
      </c>
      <c r="D181" s="2">
        <v>1360</v>
      </c>
      <c r="E181">
        <v>11946.75</v>
      </c>
      <c r="F181" s="9">
        <f t="shared" si="13"/>
        <v>4.579701580735741E-3</v>
      </c>
      <c r="G181" s="9">
        <f t="shared" si="13"/>
        <v>2.5174649128327773E-3</v>
      </c>
      <c r="H181" s="9">
        <f t="shared" si="19"/>
        <v>2.134853283354712E-3</v>
      </c>
      <c r="I181" s="9">
        <f t="shared" si="14"/>
        <v>2.444848297381029E-3</v>
      </c>
      <c r="K181" s="9">
        <f t="shared" si="20"/>
        <v>0.21802736112858742</v>
      </c>
    </row>
    <row r="182" spans="1:16">
      <c r="C182" s="1">
        <v>43651</v>
      </c>
      <c r="D182" s="2">
        <v>1357.5</v>
      </c>
      <c r="E182">
        <v>11811.15</v>
      </c>
      <c r="F182" s="9">
        <f t="shared" si="13"/>
        <v>-1.838235294117647E-3</v>
      </c>
      <c r="G182" s="9">
        <f t="shared" si="13"/>
        <v>-1.1350367254692729E-2</v>
      </c>
      <c r="H182" s="9">
        <f t="shared" si="19"/>
        <v>-8.6332935525032708E-3</v>
      </c>
      <c r="I182" s="9">
        <f t="shared" si="14"/>
        <v>6.7950582583856233E-3</v>
      </c>
      <c r="K182" s="9">
        <f t="shared" si="20"/>
        <v>0.60597159438393566</v>
      </c>
    </row>
    <row r="183" spans="1:16">
      <c r="C183" s="1">
        <v>43654</v>
      </c>
      <c r="D183" s="2">
        <v>1341</v>
      </c>
      <c r="E183">
        <v>11558.6</v>
      </c>
      <c r="F183" s="9">
        <f t="shared" ref="F183:G246" si="21">(D183-D182)/D182</f>
        <v>-1.2154696132596685E-2</v>
      </c>
      <c r="G183" s="9">
        <f t="shared" si="21"/>
        <v>-2.1382337875651337E-2</v>
      </c>
      <c r="H183" s="9">
        <f t="shared" si="19"/>
        <v>-1.6422956089122445E-2</v>
      </c>
      <c r="I183" s="9">
        <f t="shared" si="14"/>
        <v>4.2682599565257596E-3</v>
      </c>
      <c r="K183" s="9">
        <f t="shared" si="20"/>
        <v>0.38063607297393687</v>
      </c>
    </row>
    <row r="184" spans="1:16">
      <c r="C184" s="1">
        <v>43655</v>
      </c>
      <c r="D184" s="2">
        <v>1321</v>
      </c>
      <c r="E184">
        <v>11555.9</v>
      </c>
      <c r="F184" s="9">
        <f t="shared" si="21"/>
        <v>-1.4914243102162566E-2</v>
      </c>
      <c r="G184" s="9">
        <f t="shared" si="21"/>
        <v>-2.3359230356623877E-4</v>
      </c>
      <c r="H184" s="9">
        <f t="shared" si="19"/>
        <v>-1.2980416809172356E-6</v>
      </c>
      <c r="I184" s="9">
        <f t="shared" si="14"/>
        <v>-1.4912945060481648E-2</v>
      </c>
      <c r="K184" s="9">
        <f t="shared" si="20"/>
        <v>-1.3299107603835436</v>
      </c>
    </row>
    <row r="185" spans="1:16">
      <c r="C185" s="1">
        <v>43656</v>
      </c>
      <c r="D185" s="2">
        <v>1322</v>
      </c>
      <c r="E185">
        <v>11498.9</v>
      </c>
      <c r="F185" s="9">
        <f t="shared" si="21"/>
        <v>7.5700227100681302E-4</v>
      </c>
      <c r="G185" s="9">
        <f t="shared" si="21"/>
        <v>-4.9325452799003112E-3</v>
      </c>
      <c r="H185" s="9">
        <f t="shared" si="19"/>
        <v>-3.6499588426419797E-3</v>
      </c>
      <c r="I185" s="9">
        <f t="shared" si="14"/>
        <v>4.4069611136487927E-3</v>
      </c>
      <c r="K185" s="9">
        <f t="shared" si="20"/>
        <v>0.39300520332260136</v>
      </c>
    </row>
    <row r="186" spans="1:16">
      <c r="C186" s="1">
        <v>43657</v>
      </c>
      <c r="D186" s="2">
        <v>1332.5</v>
      </c>
      <c r="E186">
        <v>11582.9</v>
      </c>
      <c r="F186" s="9">
        <f t="shared" si="21"/>
        <v>7.9425113464447802E-3</v>
      </c>
      <c r="G186" s="9">
        <f t="shared" si="21"/>
        <v>7.3050465696718817E-3</v>
      </c>
      <c r="H186" s="9">
        <f t="shared" si="19"/>
        <v>5.8523328177715614E-3</v>
      </c>
      <c r="I186" s="9">
        <f t="shared" si="14"/>
        <v>2.0901785286732187E-3</v>
      </c>
      <c r="K186" s="9">
        <f t="shared" si="20"/>
        <v>0.18639852189701409</v>
      </c>
    </row>
    <row r="187" spans="1:16">
      <c r="C187" s="1">
        <v>43658</v>
      </c>
      <c r="D187" s="2">
        <v>1362.8</v>
      </c>
      <c r="E187">
        <v>11552.5</v>
      </c>
      <c r="F187" s="9">
        <f t="shared" si="21"/>
        <v>2.2739212007504655E-2</v>
      </c>
      <c r="G187" s="9">
        <f t="shared" si="21"/>
        <v>-2.6245586165813085E-3</v>
      </c>
      <c r="H187" s="9">
        <f t="shared" si="19"/>
        <v>-1.8578446184722532E-3</v>
      </c>
      <c r="I187" s="9">
        <f t="shared" si="14"/>
        <v>2.4597056625976908E-2</v>
      </c>
      <c r="K187" s="9">
        <f t="shared" si="20"/>
        <v>2.1935231537420767</v>
      </c>
    </row>
    <row r="188" spans="1:16">
      <c r="A188" t="s">
        <v>36</v>
      </c>
      <c r="C188" s="1">
        <v>43661</v>
      </c>
      <c r="D188" s="2">
        <v>1348.95</v>
      </c>
      <c r="E188">
        <v>11588.35</v>
      </c>
      <c r="F188" s="9">
        <f t="shared" si="21"/>
        <v>-1.0162899911945926E-2</v>
      </c>
      <c r="G188" s="9">
        <f t="shared" si="21"/>
        <v>3.1032244103008323E-3</v>
      </c>
      <c r="H188" s="9">
        <f t="shared" si="19"/>
        <v>2.5896860360905627E-3</v>
      </c>
      <c r="I188" s="9">
        <f t="shared" si="14"/>
        <v>-1.275258594803649E-2</v>
      </c>
      <c r="K188" s="9">
        <f t="shared" si="20"/>
        <v>-1.1372536548768017</v>
      </c>
    </row>
    <row r="189" spans="1:16">
      <c r="B189" s="8">
        <v>-5</v>
      </c>
      <c r="C189" s="6">
        <v>43662</v>
      </c>
      <c r="D189" s="13">
        <v>1371</v>
      </c>
      <c r="E189" s="5">
        <v>11662.6</v>
      </c>
      <c r="F189" s="8">
        <f t="shared" si="21"/>
        <v>1.6346046925386378E-2</v>
      </c>
      <c r="G189" s="8">
        <f t="shared" si="21"/>
        <v>6.4072969836085373E-3</v>
      </c>
      <c r="H189" s="8">
        <f t="shared" si="19"/>
        <v>5.1552448196056774E-3</v>
      </c>
      <c r="I189" s="8">
        <f t="shared" ref="I189:I252" si="22">F189-H189</f>
        <v>1.11908021057807E-2</v>
      </c>
      <c r="J189" s="5">
        <f>I189</f>
        <v>1.11908021057807E-2</v>
      </c>
      <c r="K189" s="8">
        <f t="shared" si="20"/>
        <v>0.99797646121817729</v>
      </c>
      <c r="L189" t="str">
        <f>IF(ABS(K189)&gt;1.96,"YES","NO")</f>
        <v>NO</v>
      </c>
    </row>
    <row r="190" spans="1:16">
      <c r="B190" s="8">
        <v>-4</v>
      </c>
      <c r="C190" s="6">
        <v>43663</v>
      </c>
      <c r="D190" s="13">
        <v>1394</v>
      </c>
      <c r="E190" s="5">
        <v>11687.5</v>
      </c>
      <c r="F190" s="8">
        <f t="shared" si="21"/>
        <v>1.6776075857038657E-2</v>
      </c>
      <c r="G190" s="8">
        <f t="shared" si="21"/>
        <v>2.1350299247165842E-3</v>
      </c>
      <c r="H190" s="8">
        <f t="shared" si="19"/>
        <v>1.8378987155854094E-3</v>
      </c>
      <c r="I190" s="8">
        <f t="shared" si="22"/>
        <v>1.4938177141453247E-2</v>
      </c>
      <c r="J190" s="5">
        <f>J189+I190</f>
        <v>2.6128979247233945E-2</v>
      </c>
      <c r="K190" s="8">
        <f t="shared" si="20"/>
        <v>1.3321609139149155</v>
      </c>
      <c r="L190" t="str">
        <f t="shared" ref="L190:L199" si="23">IF(ABS(K190)&gt;1.96,"YES","NO")</f>
        <v>NO</v>
      </c>
      <c r="N190" t="s">
        <v>42</v>
      </c>
      <c r="O190">
        <v>6.83</v>
      </c>
    </row>
    <row r="191" spans="1:16">
      <c r="B191" s="5">
        <v>-3</v>
      </c>
      <c r="C191" s="6">
        <v>43664</v>
      </c>
      <c r="D191" s="13">
        <v>1384.5</v>
      </c>
      <c r="E191" s="5">
        <v>11596.9</v>
      </c>
      <c r="F191" s="8">
        <f t="shared" si="21"/>
        <v>-6.8149210903873745E-3</v>
      </c>
      <c r="G191" s="8">
        <f t="shared" si="21"/>
        <v>-7.7518716577540418E-3</v>
      </c>
      <c r="H191" s="8">
        <f t="shared" si="19"/>
        <v>-5.839120064684203E-3</v>
      </c>
      <c r="I191" s="8">
        <f t="shared" si="22"/>
        <v>-9.7580102570317146E-4</v>
      </c>
      <c r="J191" s="5">
        <f t="shared" ref="J191:J199" si="24">J190+I191</f>
        <v>2.5153178221530775E-2</v>
      </c>
      <c r="K191" s="8">
        <f t="shared" si="20"/>
        <v>-8.7020255141611408E-2</v>
      </c>
      <c r="L191" t="str">
        <f t="shared" si="23"/>
        <v>NO</v>
      </c>
      <c r="N191" t="s">
        <v>43</v>
      </c>
      <c r="O191">
        <v>6.06</v>
      </c>
    </row>
    <row r="192" spans="1:16">
      <c r="B192" s="5">
        <v>-2</v>
      </c>
      <c r="C192" s="6">
        <v>43665</v>
      </c>
      <c r="D192" s="13">
        <v>1373.95</v>
      </c>
      <c r="E192" s="5">
        <v>11419.25</v>
      </c>
      <c r="F192" s="8">
        <f t="shared" si="21"/>
        <v>-7.6200794510653336E-3</v>
      </c>
      <c r="G192" s="8">
        <f t="shared" si="21"/>
        <v>-1.5318748976019423E-2</v>
      </c>
      <c r="H192" s="8">
        <f t="shared" si="19"/>
        <v>-1.1714677618864204E-2</v>
      </c>
      <c r="I192" s="8">
        <f t="shared" si="22"/>
        <v>4.0945981677988708E-3</v>
      </c>
      <c r="J192" s="5">
        <f t="shared" si="24"/>
        <v>2.9247776389329645E-2</v>
      </c>
      <c r="K192" s="8">
        <f t="shared" si="20"/>
        <v>0.36514921370109221</v>
      </c>
      <c r="L192" t="str">
        <f t="shared" si="23"/>
        <v>NO</v>
      </c>
      <c r="N192" t="s">
        <v>44</v>
      </c>
      <c r="O192" s="15">
        <v>0.77</v>
      </c>
      <c r="P192" s="17">
        <v>0.1263</v>
      </c>
    </row>
    <row r="193" spans="1:15">
      <c r="B193" s="5">
        <v>-1</v>
      </c>
      <c r="C193" s="6">
        <v>43668</v>
      </c>
      <c r="D193" s="13">
        <v>1401.15</v>
      </c>
      <c r="E193" s="5">
        <v>11346.2</v>
      </c>
      <c r="F193" s="8">
        <f t="shared" si="21"/>
        <v>1.9796935841915678E-2</v>
      </c>
      <c r="G193" s="8">
        <f t="shared" si="21"/>
        <v>-6.3970926286751996E-3</v>
      </c>
      <c r="H193" s="8">
        <f t="shared" si="19"/>
        <v>-4.7871561139360766E-3</v>
      </c>
      <c r="I193" s="8">
        <f t="shared" si="22"/>
        <v>2.4584091955851754E-2</v>
      </c>
      <c r="J193" s="5">
        <f t="shared" si="24"/>
        <v>5.3831868345181402E-2</v>
      </c>
      <c r="K193" s="8">
        <f t="shared" si="20"/>
        <v>2.1923669867854936</v>
      </c>
      <c r="L193" t="str">
        <f t="shared" si="23"/>
        <v>YES</v>
      </c>
      <c r="O193" s="16" t="s">
        <v>45</v>
      </c>
    </row>
    <row r="194" spans="1:15">
      <c r="A194" t="s">
        <v>46</v>
      </c>
      <c r="B194" s="5">
        <v>0</v>
      </c>
      <c r="C194" s="6">
        <v>43669</v>
      </c>
      <c r="D194" s="13">
        <v>1430.3</v>
      </c>
      <c r="E194" s="5">
        <v>11331.05</v>
      </c>
      <c r="F194" s="8">
        <f t="shared" si="21"/>
        <v>2.0804339292723736E-2</v>
      </c>
      <c r="G194" s="8">
        <f t="shared" si="21"/>
        <v>-1.3352488057676978E-3</v>
      </c>
      <c r="H194" s="8">
        <f t="shared" si="19"/>
        <v>-8.5671645424018473E-4</v>
      </c>
      <c r="I194" s="8">
        <f t="shared" si="22"/>
        <v>2.166105574696392E-2</v>
      </c>
      <c r="J194" s="5">
        <f t="shared" si="24"/>
        <v>7.5492924092145322E-2</v>
      </c>
      <c r="K194" s="8">
        <f t="shared" si="20"/>
        <v>1.9316956511489163</v>
      </c>
      <c r="L194" t="str">
        <f t="shared" si="23"/>
        <v>NO</v>
      </c>
    </row>
    <row r="195" spans="1:15">
      <c r="B195" s="5">
        <v>1</v>
      </c>
      <c r="C195" s="6">
        <v>43670</v>
      </c>
      <c r="D195" s="13">
        <v>1478.5</v>
      </c>
      <c r="E195" s="5">
        <v>11271.3</v>
      </c>
      <c r="F195" s="8">
        <f t="shared" si="21"/>
        <v>3.3699223939033802E-2</v>
      </c>
      <c r="G195" s="8">
        <f t="shared" si="21"/>
        <v>-5.2731212023598879E-3</v>
      </c>
      <c r="H195" s="8">
        <f t="shared" si="19"/>
        <v>-3.9144105245991949E-3</v>
      </c>
      <c r="I195" s="8">
        <f t="shared" si="22"/>
        <v>3.7613634463633E-2</v>
      </c>
      <c r="J195" s="5">
        <f t="shared" si="24"/>
        <v>0.11310655855577832</v>
      </c>
      <c r="K195" s="8">
        <f t="shared" si="20"/>
        <v>3.3543191507407877</v>
      </c>
      <c r="L195" t="str">
        <f t="shared" si="23"/>
        <v>YES</v>
      </c>
    </row>
    <row r="196" spans="1:15">
      <c r="B196" s="5">
        <v>2</v>
      </c>
      <c r="C196" s="6">
        <v>43671</v>
      </c>
      <c r="D196" s="13">
        <v>1498</v>
      </c>
      <c r="E196" s="5">
        <v>11252.15</v>
      </c>
      <c r="F196" s="8">
        <f t="shared" si="21"/>
        <v>1.3189042948934731E-2</v>
      </c>
      <c r="G196" s="8">
        <f t="shared" si="21"/>
        <v>-1.6990054385917896E-3</v>
      </c>
      <c r="H196" s="8">
        <f t="shared" si="19"/>
        <v>-1.1391675819614703E-3</v>
      </c>
      <c r="I196" s="8">
        <f t="shared" si="22"/>
        <v>1.4328210530896201E-2</v>
      </c>
      <c r="J196" s="5">
        <f t="shared" si="24"/>
        <v>0.12743476908667453</v>
      </c>
      <c r="K196" s="8">
        <f t="shared" si="20"/>
        <v>1.277765141948711</v>
      </c>
      <c r="L196" t="str">
        <f t="shared" si="23"/>
        <v>NO</v>
      </c>
    </row>
    <row r="197" spans="1:15">
      <c r="B197" s="5">
        <v>3</v>
      </c>
      <c r="C197" s="6">
        <v>43672</v>
      </c>
      <c r="D197" s="13">
        <v>1525</v>
      </c>
      <c r="E197" s="5">
        <v>11284.3</v>
      </c>
      <c r="F197" s="8">
        <f t="shared" si="21"/>
        <v>1.8024032042723633E-2</v>
      </c>
      <c r="G197" s="8">
        <f t="shared" si="21"/>
        <v>2.8572317290473052E-3</v>
      </c>
      <c r="H197" s="8">
        <f t="shared" si="19"/>
        <v>2.3986767074308663E-3</v>
      </c>
      <c r="I197" s="8">
        <f t="shared" si="22"/>
        <v>1.5625355335292766E-2</v>
      </c>
      <c r="J197" s="5">
        <f t="shared" si="24"/>
        <v>0.14306012442196731</v>
      </c>
      <c r="K197" s="8">
        <f t="shared" si="20"/>
        <v>1.3934422819198071</v>
      </c>
      <c r="L197" t="str">
        <f t="shared" si="23"/>
        <v>NO</v>
      </c>
    </row>
    <row r="198" spans="1:15">
      <c r="B198" s="5">
        <v>4</v>
      </c>
      <c r="C198" s="6">
        <v>43675</v>
      </c>
      <c r="D198" s="13">
        <v>1514.9</v>
      </c>
      <c r="E198" s="5">
        <v>11189.2</v>
      </c>
      <c r="F198" s="8">
        <f t="shared" si="21"/>
        <v>-6.6229508196720714E-3</v>
      </c>
      <c r="G198" s="8">
        <f t="shared" si="21"/>
        <v>-8.4276384002550941E-3</v>
      </c>
      <c r="H198" s="8">
        <f t="shared" si="19"/>
        <v>-6.3638419838808339E-3</v>
      </c>
      <c r="I198" s="8">
        <f t="shared" si="22"/>
        <v>-2.5910883579123752E-4</v>
      </c>
      <c r="J198" s="5">
        <f t="shared" si="24"/>
        <v>0.14280101558617606</v>
      </c>
      <c r="K198" s="8">
        <f t="shared" si="20"/>
        <v>-2.310687979012041E-2</v>
      </c>
      <c r="L198" t="str">
        <f t="shared" si="23"/>
        <v>NO</v>
      </c>
      <c r="N198" t="s">
        <v>68</v>
      </c>
    </row>
    <row r="199" spans="1:15">
      <c r="B199" s="5">
        <v>5</v>
      </c>
      <c r="C199" s="6">
        <v>43676</v>
      </c>
      <c r="D199" s="13">
        <v>1509.5</v>
      </c>
      <c r="E199" s="5">
        <v>11085.4</v>
      </c>
      <c r="F199" s="8">
        <f t="shared" si="21"/>
        <v>-3.5645917222259494E-3</v>
      </c>
      <c r="G199" s="8">
        <f t="shared" si="21"/>
        <v>-9.276802631108666E-3</v>
      </c>
      <c r="H199" s="8">
        <f t="shared" si="19"/>
        <v>-7.0232042414514239E-3</v>
      </c>
      <c r="I199" s="8">
        <f t="shared" si="22"/>
        <v>3.4586125192254745E-3</v>
      </c>
      <c r="J199" s="5">
        <f t="shared" si="24"/>
        <v>0.14625962810540152</v>
      </c>
      <c r="K199" s="8">
        <f t="shared" si="20"/>
        <v>0.30843310872940599</v>
      </c>
      <c r="L199" t="str">
        <f t="shared" si="23"/>
        <v>NO</v>
      </c>
    </row>
    <row r="200" spans="1:15">
      <c r="C200" s="1">
        <v>43677</v>
      </c>
      <c r="D200" s="2">
        <v>1522</v>
      </c>
      <c r="E200">
        <v>11118</v>
      </c>
      <c r="F200" s="9">
        <f t="shared" si="21"/>
        <v>8.2808877111626364E-3</v>
      </c>
      <c r="G200" s="9">
        <f t="shared" si="21"/>
        <v>2.9408050228228451E-3</v>
      </c>
      <c r="H200" s="9">
        <f>$M$2+$M$3*G200</f>
        <v>6.6055702510642231E-3</v>
      </c>
      <c r="I200" s="9">
        <f t="shared" si="22"/>
        <v>1.6753174600984133E-3</v>
      </c>
      <c r="K200" s="9">
        <f>I200/$M$5</f>
        <v>0.12674359577128316</v>
      </c>
    </row>
    <row r="201" spans="1:15">
      <c r="C201" s="1">
        <v>43678</v>
      </c>
      <c r="D201" s="2">
        <v>1510.15</v>
      </c>
      <c r="E201">
        <v>10980</v>
      </c>
      <c r="F201" s="9">
        <f t="shared" si="21"/>
        <v>-7.7858081471747099E-3</v>
      </c>
      <c r="G201" s="9">
        <f t="shared" si="21"/>
        <v>-1.24123043712898E-2</v>
      </c>
      <c r="H201" s="9">
        <f t="shared" ref="H201:H264" si="25">$M$2+$M$3*G201</f>
        <v>-1.1087065701169168E-2</v>
      </c>
      <c r="I201" s="9">
        <f t="shared" si="22"/>
        <v>3.3012575539944581E-3</v>
      </c>
      <c r="K201" s="9">
        <f t="shared" ref="K201:K264" si="26">I201/$M$5</f>
        <v>0.24975162196172046</v>
      </c>
    </row>
    <row r="202" spans="1:15">
      <c r="C202" s="1">
        <v>43679</v>
      </c>
      <c r="D202" s="2">
        <v>1548</v>
      </c>
      <c r="E202">
        <v>10997.35</v>
      </c>
      <c r="F202" s="9">
        <f t="shared" si="21"/>
        <v>2.5063735390524058E-2</v>
      </c>
      <c r="G202" s="9">
        <f t="shared" si="21"/>
        <v>1.5801457194900149E-3</v>
      </c>
      <c r="H202" s="9">
        <f t="shared" si="25"/>
        <v>5.0375719328786817E-3</v>
      </c>
      <c r="I202" s="9">
        <f t="shared" si="22"/>
        <v>2.0026163457645376E-2</v>
      </c>
      <c r="K202" s="9">
        <f t="shared" si="26"/>
        <v>1.5150489543494325</v>
      </c>
    </row>
    <row r="203" spans="1:15">
      <c r="C203" s="1">
        <v>43682</v>
      </c>
      <c r="D203" s="2">
        <v>1526.6</v>
      </c>
      <c r="E203">
        <v>10862.6</v>
      </c>
      <c r="F203" s="9">
        <f t="shared" si="21"/>
        <v>-1.3824289405684814E-2</v>
      </c>
      <c r="G203" s="9">
        <f t="shared" si="21"/>
        <v>-1.2252951847490531E-2</v>
      </c>
      <c r="H203" s="9">
        <f t="shared" si="25"/>
        <v>-1.0903430834818826E-2</v>
      </c>
      <c r="I203" s="9">
        <f t="shared" si="22"/>
        <v>-2.9208585708659883E-3</v>
      </c>
      <c r="K203" s="9">
        <f t="shared" si="26"/>
        <v>-0.2209731151427145</v>
      </c>
    </row>
    <row r="204" spans="1:15">
      <c r="C204" s="1">
        <v>43683</v>
      </c>
      <c r="D204" s="2">
        <v>1563.3</v>
      </c>
      <c r="E204">
        <v>10948.25</v>
      </c>
      <c r="F204" s="9">
        <f t="shared" si="21"/>
        <v>2.4040351107035274E-2</v>
      </c>
      <c r="G204" s="9">
        <f t="shared" si="21"/>
        <v>7.8848526135547325E-3</v>
      </c>
      <c r="H204" s="9">
        <f t="shared" si="25"/>
        <v>1.2302998173181333E-2</v>
      </c>
      <c r="I204" s="9">
        <f t="shared" si="22"/>
        <v>1.1737352933853942E-2</v>
      </c>
      <c r="K204" s="9">
        <f t="shared" si="26"/>
        <v>0.88797159410365145</v>
      </c>
    </row>
    <row r="205" spans="1:15">
      <c r="C205" s="1">
        <v>43684</v>
      </c>
      <c r="D205" s="2">
        <v>1559.2</v>
      </c>
      <c r="E205">
        <v>10855.5</v>
      </c>
      <c r="F205" s="9">
        <f t="shared" si="21"/>
        <v>-2.6226571995137909E-3</v>
      </c>
      <c r="G205" s="9">
        <f t="shared" si="21"/>
        <v>-8.4716735551343819E-3</v>
      </c>
      <c r="H205" s="9">
        <f t="shared" si="25"/>
        <v>-6.5459564924296495E-3</v>
      </c>
      <c r="I205" s="9">
        <f t="shared" si="22"/>
        <v>3.9232992929158581E-3</v>
      </c>
      <c r="K205" s="9">
        <f t="shared" si="26"/>
        <v>0.29681124414585786</v>
      </c>
    </row>
    <row r="206" spans="1:15">
      <c r="C206" s="1">
        <v>43685</v>
      </c>
      <c r="D206" s="2">
        <v>1566.05</v>
      </c>
      <c r="E206">
        <v>11032.45</v>
      </c>
      <c r="F206" s="9">
        <f t="shared" si="21"/>
        <v>4.3932786044124606E-3</v>
      </c>
      <c r="G206" s="9">
        <f t="shared" si="21"/>
        <v>1.6300492837732092E-2</v>
      </c>
      <c r="H206" s="9">
        <f t="shared" si="25"/>
        <v>2.2001024479724653E-2</v>
      </c>
      <c r="I206" s="9">
        <f t="shared" si="22"/>
        <v>-1.7607745875312192E-2</v>
      </c>
      <c r="K206" s="9">
        <f t="shared" si="26"/>
        <v>-1.3320872484269053</v>
      </c>
    </row>
    <row r="207" spans="1:15">
      <c r="C207" s="1">
        <v>43686</v>
      </c>
      <c r="D207" s="2">
        <v>1575.85</v>
      </c>
      <c r="E207">
        <v>11109.65</v>
      </c>
      <c r="F207" s="9">
        <f t="shared" si="21"/>
        <v>6.2577823185721755E-3</v>
      </c>
      <c r="G207" s="9">
        <f t="shared" si="21"/>
        <v>6.9975390779019077E-3</v>
      </c>
      <c r="H207" s="9">
        <f t="shared" si="25"/>
        <v>1.1280474659617725E-2</v>
      </c>
      <c r="I207" s="9">
        <f t="shared" si="22"/>
        <v>-5.0226923410455499E-3</v>
      </c>
      <c r="K207" s="9">
        <f t="shared" si="26"/>
        <v>-0.37998415400004348</v>
      </c>
    </row>
    <row r="208" spans="1:15">
      <c r="C208" s="1">
        <v>43690</v>
      </c>
      <c r="D208" s="2">
        <v>1574.45</v>
      </c>
      <c r="E208">
        <v>10925.85</v>
      </c>
      <c r="F208" s="9">
        <f t="shared" si="21"/>
        <v>-8.8840942983143298E-4</v>
      </c>
      <c r="G208" s="9">
        <f t="shared" si="21"/>
        <v>-1.6544175559085956E-2</v>
      </c>
      <c r="H208" s="9">
        <f t="shared" si="25"/>
        <v>-1.5848556735371801E-2</v>
      </c>
      <c r="I208" s="9">
        <f t="shared" si="22"/>
        <v>1.4960147305540369E-2</v>
      </c>
      <c r="K208" s="9">
        <f t="shared" si="26"/>
        <v>1.1317872032807901</v>
      </c>
    </row>
    <row r="209" spans="3:11">
      <c r="C209" s="1">
        <v>43691</v>
      </c>
      <c r="D209" s="2">
        <v>1571</v>
      </c>
      <c r="E209">
        <v>11029.4</v>
      </c>
      <c r="F209" s="9">
        <f t="shared" si="21"/>
        <v>-2.1912413858808126E-3</v>
      </c>
      <c r="G209" s="9">
        <f t="shared" si="21"/>
        <v>9.477523487875018E-3</v>
      </c>
      <c r="H209" s="9">
        <f t="shared" si="25"/>
        <v>1.4138362283976995E-2</v>
      </c>
      <c r="I209" s="9">
        <f t="shared" si="22"/>
        <v>-1.6329603669857806E-2</v>
      </c>
      <c r="K209" s="9">
        <f t="shared" si="26"/>
        <v>-1.2353913427943031</v>
      </c>
    </row>
    <row r="210" spans="3:11">
      <c r="C210" s="1">
        <v>43693</v>
      </c>
      <c r="D210" s="2">
        <v>1593.05</v>
      </c>
      <c r="E210">
        <v>11047.8</v>
      </c>
      <c r="F210" s="9">
        <f t="shared" si="21"/>
        <v>1.403564608529596E-2</v>
      </c>
      <c r="G210" s="9">
        <f t="shared" si="21"/>
        <v>1.6682684461529762E-3</v>
      </c>
      <c r="H210" s="9">
        <f t="shared" si="25"/>
        <v>5.1391229139824707E-3</v>
      </c>
      <c r="I210" s="9">
        <f t="shared" si="22"/>
        <v>8.8965231713134894E-3</v>
      </c>
      <c r="K210" s="9">
        <f t="shared" si="26"/>
        <v>0.67305293680194422</v>
      </c>
    </row>
    <row r="211" spans="3:11">
      <c r="C211" s="1">
        <v>43696</v>
      </c>
      <c r="D211" s="2">
        <v>1585</v>
      </c>
      <c r="E211">
        <v>11053.9</v>
      </c>
      <c r="F211" s="9">
        <f t="shared" si="21"/>
        <v>-5.0531998367910327E-3</v>
      </c>
      <c r="G211" s="9">
        <f t="shared" si="21"/>
        <v>5.5214612864102936E-4</v>
      </c>
      <c r="H211" s="9">
        <f t="shared" si="25"/>
        <v>3.852924442064188E-3</v>
      </c>
      <c r="I211" s="9">
        <f t="shared" si="22"/>
        <v>-8.9061242788552215E-3</v>
      </c>
      <c r="K211" s="9">
        <f t="shared" si="26"/>
        <v>-0.6737792939982421</v>
      </c>
    </row>
    <row r="212" spans="3:11">
      <c r="C212" s="1">
        <v>43697</v>
      </c>
      <c r="D212" s="2">
        <v>1590.3</v>
      </c>
      <c r="E212">
        <v>11017</v>
      </c>
      <c r="F212" s="9">
        <f t="shared" si="21"/>
        <v>3.3438485804416118E-3</v>
      </c>
      <c r="G212" s="9">
        <f t="shared" si="21"/>
        <v>-3.3381883317199937E-3</v>
      </c>
      <c r="H212" s="9">
        <f t="shared" si="25"/>
        <v>-6.3022418748897701E-4</v>
      </c>
      <c r="I212" s="9">
        <f t="shared" si="22"/>
        <v>3.9740727679305893E-3</v>
      </c>
      <c r="K212" s="9">
        <f t="shared" si="26"/>
        <v>0.30065243421665938</v>
      </c>
    </row>
    <row r="213" spans="3:11">
      <c r="C213" s="1">
        <v>43698</v>
      </c>
      <c r="D213" s="2">
        <v>1588</v>
      </c>
      <c r="E213">
        <v>10918.7</v>
      </c>
      <c r="F213" s="9">
        <f t="shared" si="21"/>
        <v>-1.4462679997484466E-3</v>
      </c>
      <c r="G213" s="9">
        <f t="shared" si="21"/>
        <v>-8.9225742035036106E-3</v>
      </c>
      <c r="H213" s="9">
        <f t="shared" si="25"/>
        <v>-7.0655659615891583E-3</v>
      </c>
      <c r="I213" s="9">
        <f t="shared" si="22"/>
        <v>5.6192979618407118E-3</v>
      </c>
      <c r="K213" s="9">
        <f t="shared" si="26"/>
        <v>0.4251194453331234</v>
      </c>
    </row>
    <row r="214" spans="3:11">
      <c r="C214" s="1">
        <v>43699</v>
      </c>
      <c r="D214" s="2">
        <v>1570</v>
      </c>
      <c r="E214">
        <v>10741.35</v>
      </c>
      <c r="F214" s="9">
        <f t="shared" si="21"/>
        <v>-1.1335012594458438E-2</v>
      </c>
      <c r="G214" s="9">
        <f t="shared" si="21"/>
        <v>-1.6242776154670461E-2</v>
      </c>
      <c r="H214" s="9">
        <f t="shared" si="25"/>
        <v>-1.550122970202257E-2</v>
      </c>
      <c r="I214" s="9">
        <f t="shared" si="22"/>
        <v>4.1662171075641328E-3</v>
      </c>
      <c r="K214" s="9">
        <f t="shared" si="26"/>
        <v>0.31518882215045635</v>
      </c>
    </row>
    <row r="215" spans="3:11">
      <c r="C215" s="1">
        <v>43700</v>
      </c>
      <c r="D215" s="2">
        <v>1582.8</v>
      </c>
      <c r="E215">
        <v>10829.35</v>
      </c>
      <c r="F215" s="9">
        <f t="shared" si="21"/>
        <v>8.152866242038188E-3</v>
      </c>
      <c r="G215" s="9">
        <f t="shared" si="21"/>
        <v>8.1926387279066416E-3</v>
      </c>
      <c r="H215" s="9">
        <f t="shared" si="25"/>
        <v>1.2657685131542286E-2</v>
      </c>
      <c r="I215" s="9">
        <f t="shared" si="22"/>
        <v>-4.5048188895040978E-3</v>
      </c>
      <c r="K215" s="9">
        <f t="shared" si="26"/>
        <v>-0.34080522525003015</v>
      </c>
    </row>
    <row r="216" spans="3:11">
      <c r="C216" s="1">
        <v>43703</v>
      </c>
      <c r="D216" s="2">
        <v>1591.7</v>
      </c>
      <c r="E216">
        <v>11057.85</v>
      </c>
      <c r="F216" s="9">
        <f t="shared" si="21"/>
        <v>5.6229466767753929E-3</v>
      </c>
      <c r="G216" s="9">
        <f t="shared" si="21"/>
        <v>2.110006602427662E-2</v>
      </c>
      <c r="H216" s="9">
        <f t="shared" si="25"/>
        <v>2.753196280210746E-2</v>
      </c>
      <c r="I216" s="9">
        <f t="shared" si="22"/>
        <v>-2.1909016125332068E-2</v>
      </c>
      <c r="K216" s="9">
        <f t="shared" si="26"/>
        <v>-1.6574933107737639</v>
      </c>
    </row>
    <row r="217" spans="3:11">
      <c r="C217" s="1">
        <v>43704</v>
      </c>
      <c r="D217" s="2">
        <v>1598.65</v>
      </c>
      <c r="E217">
        <v>11105.35</v>
      </c>
      <c r="F217" s="9">
        <f t="shared" si="21"/>
        <v>4.3664007036502139E-3</v>
      </c>
      <c r="G217" s="9">
        <f t="shared" si="21"/>
        <v>4.2955909150512979E-3</v>
      </c>
      <c r="H217" s="9">
        <f t="shared" si="25"/>
        <v>8.166800160206357E-3</v>
      </c>
      <c r="I217" s="9">
        <f t="shared" si="22"/>
        <v>-3.800399456556143E-3</v>
      </c>
      <c r="K217" s="9">
        <f t="shared" si="26"/>
        <v>-0.28751344384774746</v>
      </c>
    </row>
    <row r="218" spans="3:11">
      <c r="C218" s="1">
        <v>43705</v>
      </c>
      <c r="D218" s="2">
        <v>1604.05</v>
      </c>
      <c r="E218">
        <v>11046.1</v>
      </c>
      <c r="F218" s="9">
        <f t="shared" si="21"/>
        <v>3.3778500609888741E-3</v>
      </c>
      <c r="G218" s="9">
        <f t="shared" si="21"/>
        <v>-5.3352663355950057E-3</v>
      </c>
      <c r="H218" s="9">
        <f t="shared" si="25"/>
        <v>-2.9316195064282573E-3</v>
      </c>
      <c r="I218" s="9">
        <f t="shared" si="22"/>
        <v>6.3094695674171314E-3</v>
      </c>
      <c r="K218" s="9">
        <f t="shared" si="26"/>
        <v>0.47733332901392544</v>
      </c>
    </row>
    <row r="219" spans="3:11">
      <c r="C219" s="1">
        <v>43706</v>
      </c>
      <c r="D219" s="2">
        <v>1616</v>
      </c>
      <c r="E219">
        <v>10948.3</v>
      </c>
      <c r="F219" s="9">
        <f t="shared" si="21"/>
        <v>7.449892459711384E-3</v>
      </c>
      <c r="G219" s="9">
        <f t="shared" si="21"/>
        <v>-8.8538036048923224E-3</v>
      </c>
      <c r="H219" s="9">
        <f t="shared" si="25"/>
        <v>-6.9863160107021243E-3</v>
      </c>
      <c r="I219" s="9">
        <f t="shared" si="22"/>
        <v>1.4436208470413509E-2</v>
      </c>
      <c r="K219" s="9">
        <f t="shared" si="26"/>
        <v>1.0921494071556934</v>
      </c>
    </row>
    <row r="220" spans="3:11">
      <c r="C220" s="1">
        <v>43707</v>
      </c>
      <c r="D220" s="2">
        <v>1618.55</v>
      </c>
      <c r="E220">
        <v>11023.25</v>
      </c>
      <c r="F220" s="9">
        <f t="shared" si="21"/>
        <v>1.5779702970296749E-3</v>
      </c>
      <c r="G220" s="9">
        <f t="shared" si="21"/>
        <v>6.8458116785254999E-3</v>
      </c>
      <c r="H220" s="9">
        <f t="shared" si="25"/>
        <v>1.1105626843957966E-2</v>
      </c>
      <c r="I220" s="9">
        <f t="shared" si="22"/>
        <v>-9.5276565469282915E-3</v>
      </c>
      <c r="K220" s="9">
        <f t="shared" si="26"/>
        <v>-0.72080037293980248</v>
      </c>
    </row>
    <row r="221" spans="3:11">
      <c r="C221" s="1">
        <v>43711</v>
      </c>
      <c r="D221" s="2">
        <v>1578.5</v>
      </c>
      <c r="E221">
        <v>10797.9</v>
      </c>
      <c r="F221" s="9">
        <f t="shared" si="21"/>
        <v>-2.4744369960767326E-2</v>
      </c>
      <c r="G221" s="9">
        <f t="shared" si="21"/>
        <v>-2.044315424216999E-2</v>
      </c>
      <c r="H221" s="9">
        <f t="shared" si="25"/>
        <v>-2.034166680542554E-2</v>
      </c>
      <c r="I221" s="9">
        <f t="shared" si="22"/>
        <v>-4.4027031553417854E-3</v>
      </c>
      <c r="K221" s="9">
        <f t="shared" si="26"/>
        <v>-0.33307981460947272</v>
      </c>
    </row>
    <row r="222" spans="3:11">
      <c r="C222" s="1">
        <v>43712</v>
      </c>
      <c r="D222" s="2">
        <v>1537</v>
      </c>
      <c r="E222">
        <v>10844.65</v>
      </c>
      <c r="F222" s="9">
        <f t="shared" si="21"/>
        <v>-2.6290782388343363E-2</v>
      </c>
      <c r="G222" s="9">
        <f t="shared" si="21"/>
        <v>4.329545559784773E-3</v>
      </c>
      <c r="H222" s="9">
        <f t="shared" si="25"/>
        <v>8.2059288573800484E-3</v>
      </c>
      <c r="I222" s="9">
        <f t="shared" si="22"/>
        <v>-3.4496711245723413E-2</v>
      </c>
      <c r="K222" s="9">
        <f t="shared" si="26"/>
        <v>-2.60979625038338</v>
      </c>
    </row>
    <row r="223" spans="3:11">
      <c r="C223" s="1">
        <v>43713</v>
      </c>
      <c r="D223" s="2">
        <v>1516.6</v>
      </c>
      <c r="E223">
        <v>10847.9</v>
      </c>
      <c r="F223" s="9">
        <f t="shared" si="21"/>
        <v>-1.3272608978529662E-2</v>
      </c>
      <c r="G223" s="9">
        <f t="shared" si="21"/>
        <v>2.9968694240939083E-4</v>
      </c>
      <c r="H223" s="9">
        <f t="shared" si="25"/>
        <v>3.5619952002972871E-3</v>
      </c>
      <c r="I223" s="9">
        <f t="shared" si="22"/>
        <v>-1.6834604178826949E-2</v>
      </c>
      <c r="K223" s="9">
        <f t="shared" si="26"/>
        <v>-1.2735963886423405</v>
      </c>
    </row>
    <row r="224" spans="3:11">
      <c r="C224" s="1">
        <v>43714</v>
      </c>
      <c r="D224" s="2">
        <v>1530.6</v>
      </c>
      <c r="E224">
        <v>10946.2</v>
      </c>
      <c r="F224" s="9">
        <f t="shared" si="21"/>
        <v>9.2311749967031523E-3</v>
      </c>
      <c r="G224" s="9">
        <f t="shared" si="21"/>
        <v>9.06166170410873E-3</v>
      </c>
      <c r="H224" s="9">
        <f t="shared" si="25"/>
        <v>1.3659130946678978E-2</v>
      </c>
      <c r="I224" s="9">
        <f t="shared" si="22"/>
        <v>-4.4279559499758262E-3</v>
      </c>
      <c r="K224" s="9">
        <f t="shared" si="26"/>
        <v>-0.33499027640040041</v>
      </c>
    </row>
    <row r="225" spans="3:11">
      <c r="C225" s="1">
        <v>43717</v>
      </c>
      <c r="D225" s="2">
        <v>1539.7</v>
      </c>
      <c r="E225">
        <v>11003.05</v>
      </c>
      <c r="F225" s="9">
        <f t="shared" si="21"/>
        <v>5.945380896380594E-3</v>
      </c>
      <c r="G225" s="9">
        <f t="shared" si="21"/>
        <v>5.1935831612795798E-3</v>
      </c>
      <c r="H225" s="9">
        <f t="shared" si="25"/>
        <v>9.2016296199988953E-3</v>
      </c>
      <c r="I225" s="9">
        <f t="shared" si="22"/>
        <v>-3.2562487236183013E-3</v>
      </c>
      <c r="K225" s="9">
        <f t="shared" si="26"/>
        <v>-0.24634654731813693</v>
      </c>
    </row>
    <row r="226" spans="3:11">
      <c r="C226" s="1">
        <v>43719</v>
      </c>
      <c r="D226" s="2">
        <v>1557.6</v>
      </c>
      <c r="E226">
        <v>11035.7</v>
      </c>
      <c r="F226" s="9">
        <f t="shared" si="21"/>
        <v>1.1625641358706152E-2</v>
      </c>
      <c r="G226" s="9">
        <f t="shared" si="21"/>
        <v>2.9673590504452362E-3</v>
      </c>
      <c r="H226" s="9">
        <f t="shared" si="25"/>
        <v>6.6361706155720589E-3</v>
      </c>
      <c r="I226" s="9">
        <f t="shared" si="22"/>
        <v>4.9894707431340935E-3</v>
      </c>
      <c r="K226" s="9">
        <f t="shared" si="26"/>
        <v>0.37747082451064723</v>
      </c>
    </row>
    <row r="227" spans="3:11">
      <c r="C227" s="1">
        <v>43720</v>
      </c>
      <c r="D227" s="2">
        <v>1538</v>
      </c>
      <c r="E227">
        <v>10982.8</v>
      </c>
      <c r="F227" s="9">
        <f t="shared" si="21"/>
        <v>-1.2583461736004052E-2</v>
      </c>
      <c r="G227" s="9">
        <f t="shared" si="21"/>
        <v>-4.7935337133123814E-3</v>
      </c>
      <c r="H227" s="9">
        <f t="shared" si="25"/>
        <v>-2.3073369703336083E-3</v>
      </c>
      <c r="I227" s="9">
        <f t="shared" si="22"/>
        <v>-1.0276124765670443E-2</v>
      </c>
      <c r="K227" s="9">
        <f t="shared" si="26"/>
        <v>-0.77742459827219712</v>
      </c>
    </row>
    <row r="228" spans="3:11">
      <c r="C228" s="1">
        <v>43721</v>
      </c>
      <c r="D228" s="2">
        <v>1545.05</v>
      </c>
      <c r="E228">
        <v>11075.9</v>
      </c>
      <c r="F228" s="9">
        <f t="shared" si="21"/>
        <v>4.5838751625487352E-3</v>
      </c>
      <c r="G228" s="9">
        <f t="shared" si="21"/>
        <v>8.4768911388717234E-3</v>
      </c>
      <c r="H228" s="9">
        <f t="shared" si="25"/>
        <v>1.2985252290523016E-2</v>
      </c>
      <c r="I228" s="9">
        <f t="shared" si="22"/>
        <v>-8.401377127974282E-3</v>
      </c>
      <c r="K228" s="9">
        <f t="shared" si="26"/>
        <v>-0.63559341557123483</v>
      </c>
    </row>
    <row r="229" spans="3:11">
      <c r="C229" s="1">
        <v>43724</v>
      </c>
      <c r="D229" s="2">
        <v>1519</v>
      </c>
      <c r="E229">
        <v>11003.5</v>
      </c>
      <c r="F229" s="9">
        <f t="shared" si="21"/>
        <v>-1.6860295783307954E-2</v>
      </c>
      <c r="G229" s="9">
        <f t="shared" si="21"/>
        <v>-6.5367148493575816E-3</v>
      </c>
      <c r="H229" s="9">
        <f t="shared" si="25"/>
        <v>-4.3161462901366004E-3</v>
      </c>
      <c r="I229" s="9">
        <f t="shared" si="22"/>
        <v>-1.2544149493171354E-2</v>
      </c>
      <c r="K229" s="9">
        <f t="shared" si="26"/>
        <v>-0.94900856137657741</v>
      </c>
    </row>
    <row r="230" spans="3:11">
      <c r="C230" s="1">
        <v>43725</v>
      </c>
      <c r="D230" s="2">
        <v>1532</v>
      </c>
      <c r="E230">
        <v>10817.6</v>
      </c>
      <c r="F230" s="9">
        <f t="shared" si="21"/>
        <v>8.558262014483212E-3</v>
      </c>
      <c r="G230" s="9">
        <f t="shared" si="21"/>
        <v>-1.6894624437678887E-2</v>
      </c>
      <c r="H230" s="9">
        <f t="shared" si="25"/>
        <v>-1.6252407464865774E-2</v>
      </c>
      <c r="I230" s="9">
        <f t="shared" si="22"/>
        <v>2.4810669479348985E-2</v>
      </c>
      <c r="K230" s="9">
        <f t="shared" si="26"/>
        <v>1.8770134844298689</v>
      </c>
    </row>
    <row r="231" spans="3:11">
      <c r="C231" s="1">
        <v>43726</v>
      </c>
      <c r="D231" s="2">
        <v>1552.9</v>
      </c>
      <c r="E231">
        <v>10840.65</v>
      </c>
      <c r="F231" s="9">
        <f t="shared" si="21"/>
        <v>1.3642297650130608E-2</v>
      </c>
      <c r="G231" s="9">
        <f t="shared" si="21"/>
        <v>2.13078686584818E-3</v>
      </c>
      <c r="H231" s="9">
        <f t="shared" si="25"/>
        <v>5.6721204854065033E-3</v>
      </c>
      <c r="I231" s="9">
        <f t="shared" si="22"/>
        <v>7.9701771647241043E-3</v>
      </c>
      <c r="K231" s="9">
        <f t="shared" si="26"/>
        <v>0.60297163782436991</v>
      </c>
    </row>
    <row r="232" spans="3:11">
      <c r="C232" s="1">
        <v>43727</v>
      </c>
      <c r="D232" s="2">
        <v>1551.2</v>
      </c>
      <c r="E232">
        <v>10704.8</v>
      </c>
      <c r="F232" s="9">
        <f t="shared" si="21"/>
        <v>-1.0947259965226643E-3</v>
      </c>
      <c r="G232" s="9">
        <f t="shared" si="21"/>
        <v>-1.2531536393112993E-2</v>
      </c>
      <c r="H232" s="9">
        <f t="shared" si="25"/>
        <v>-1.1224466451845473E-2</v>
      </c>
      <c r="I232" s="9">
        <f t="shared" si="22"/>
        <v>1.0129740455322809E-2</v>
      </c>
      <c r="K232" s="9">
        <f t="shared" si="26"/>
        <v>0.76635011579359358</v>
      </c>
    </row>
    <row r="233" spans="3:11">
      <c r="C233" s="1">
        <v>43728</v>
      </c>
      <c r="D233" s="2">
        <v>1684.4</v>
      </c>
      <c r="E233">
        <v>11274.2</v>
      </c>
      <c r="F233" s="9">
        <f t="shared" si="21"/>
        <v>8.5869004641567839E-2</v>
      </c>
      <c r="G233" s="9">
        <f t="shared" si="21"/>
        <v>5.3191091846648372E-2</v>
      </c>
      <c r="H233" s="9">
        <f t="shared" si="25"/>
        <v>6.4513060417855927E-2</v>
      </c>
      <c r="I233" s="9">
        <f t="shared" si="22"/>
        <v>2.1355944223711912E-2</v>
      </c>
      <c r="K233" s="9">
        <f t="shared" si="26"/>
        <v>1.6156514967886808</v>
      </c>
    </row>
    <row r="234" spans="3:11">
      <c r="C234" s="1">
        <v>43731</v>
      </c>
      <c r="D234" s="2">
        <v>1809</v>
      </c>
      <c r="E234">
        <v>11600.2</v>
      </c>
      <c r="F234" s="9">
        <f t="shared" si="21"/>
        <v>7.3972928045594813E-2</v>
      </c>
      <c r="G234" s="9">
        <f t="shared" si="21"/>
        <v>2.8915577158468004E-2</v>
      </c>
      <c r="H234" s="9">
        <f t="shared" si="25"/>
        <v>3.6538411575988992E-2</v>
      </c>
      <c r="I234" s="9">
        <f t="shared" si="22"/>
        <v>3.7434516469605821E-2</v>
      </c>
      <c r="K234" s="9">
        <f t="shared" si="26"/>
        <v>2.8320514387992177</v>
      </c>
    </row>
    <row r="235" spans="3:11">
      <c r="C235" s="1">
        <v>43732</v>
      </c>
      <c r="D235" s="2">
        <v>1770</v>
      </c>
      <c r="E235">
        <v>11588.2</v>
      </c>
      <c r="F235" s="9">
        <f t="shared" si="21"/>
        <v>-2.1558872305140961E-2</v>
      </c>
      <c r="G235" s="9">
        <f t="shared" si="21"/>
        <v>-1.0344649230185686E-3</v>
      </c>
      <c r="H235" s="9">
        <f t="shared" si="25"/>
        <v>2.0245435575009761E-3</v>
      </c>
      <c r="I235" s="9">
        <f t="shared" si="22"/>
        <v>-2.3583415862641937E-2</v>
      </c>
      <c r="K235" s="9">
        <f t="shared" si="26"/>
        <v>-1.7841674776225225</v>
      </c>
    </row>
    <row r="236" spans="3:11">
      <c r="C236" s="1">
        <v>43733</v>
      </c>
      <c r="D236" s="2">
        <v>1753</v>
      </c>
      <c r="E236">
        <v>11440.2</v>
      </c>
      <c r="F236" s="9">
        <f t="shared" si="21"/>
        <v>-9.6045197740113001E-3</v>
      </c>
      <c r="G236" s="9">
        <f t="shared" si="21"/>
        <v>-1.2771612502373103E-2</v>
      </c>
      <c r="H236" s="9">
        <f t="shared" si="25"/>
        <v>-1.150112566744362E-2</v>
      </c>
      <c r="I236" s="9">
        <f t="shared" si="22"/>
        <v>1.8966058934323203E-3</v>
      </c>
      <c r="K236" s="9">
        <f t="shared" si="26"/>
        <v>0.1434848358116548</v>
      </c>
    </row>
    <row r="237" spans="3:11">
      <c r="C237" s="1">
        <v>43734</v>
      </c>
      <c r="D237" s="2">
        <v>1771</v>
      </c>
      <c r="E237">
        <v>11571.2</v>
      </c>
      <c r="F237" s="9">
        <f t="shared" si="21"/>
        <v>1.0268111808328579E-2</v>
      </c>
      <c r="G237" s="9">
        <f t="shared" si="21"/>
        <v>1.1450848761385289E-2</v>
      </c>
      <c r="H237" s="9">
        <f t="shared" si="25"/>
        <v>1.6412385400945511E-2</v>
      </c>
      <c r="I237" s="9">
        <f t="shared" si="22"/>
        <v>-6.1442735926169317E-3</v>
      </c>
      <c r="K237" s="9">
        <f t="shared" si="26"/>
        <v>-0.46483567865702552</v>
      </c>
    </row>
    <row r="238" spans="3:11">
      <c r="C238" s="1">
        <v>43735</v>
      </c>
      <c r="D238" s="2">
        <v>1763.9</v>
      </c>
      <c r="E238">
        <v>11512.4</v>
      </c>
      <c r="F238" s="9">
        <f t="shared" si="21"/>
        <v>-4.0090344438170012E-3</v>
      </c>
      <c r="G238" s="9">
        <f t="shared" si="21"/>
        <v>-5.0815818584071734E-3</v>
      </c>
      <c r="H238" s="9">
        <f t="shared" si="25"/>
        <v>-2.6392782622931712E-3</v>
      </c>
      <c r="I238" s="9">
        <f t="shared" si="22"/>
        <v>-1.36975618152383E-3</v>
      </c>
      <c r="K238" s="9">
        <f t="shared" si="26"/>
        <v>-0.10362682172850657</v>
      </c>
    </row>
    <row r="239" spans="3:11">
      <c r="C239" s="1">
        <v>43738</v>
      </c>
      <c r="D239" s="2">
        <v>1764</v>
      </c>
      <c r="E239">
        <v>11474.45</v>
      </c>
      <c r="F239" s="9">
        <f t="shared" si="21"/>
        <v>5.6692556267310533E-5</v>
      </c>
      <c r="G239" s="9">
        <f t="shared" si="21"/>
        <v>-3.2964455717312559E-3</v>
      </c>
      <c r="H239" s="9">
        <f t="shared" si="25"/>
        <v>-5.8212061203960323E-4</v>
      </c>
      <c r="I239" s="9">
        <f t="shared" si="22"/>
        <v>6.3881316830691377E-4</v>
      </c>
      <c r="K239" s="9">
        <f t="shared" si="26"/>
        <v>4.8328439179824462E-2</v>
      </c>
    </row>
    <row r="240" spans="3:11">
      <c r="C240" s="1">
        <v>43739</v>
      </c>
      <c r="D240" s="2">
        <v>1763.55</v>
      </c>
      <c r="E240">
        <v>11359.9</v>
      </c>
      <c r="F240" s="9">
        <f t="shared" si="21"/>
        <v>-2.551020408163523E-4</v>
      </c>
      <c r="G240" s="9">
        <f t="shared" si="21"/>
        <v>-9.9830492964805354E-3</v>
      </c>
      <c r="H240" s="9">
        <f t="shared" si="25"/>
        <v>-8.2876376133189621E-3</v>
      </c>
      <c r="I240" s="9">
        <f t="shared" si="22"/>
        <v>8.0325355725026099E-3</v>
      </c>
      <c r="K240" s="9">
        <f t="shared" si="26"/>
        <v>0.60768926837300363</v>
      </c>
    </row>
    <row r="241" spans="1:16">
      <c r="C241" s="1">
        <v>43741</v>
      </c>
      <c r="D241" s="2">
        <v>1748</v>
      </c>
      <c r="E241">
        <v>11314</v>
      </c>
      <c r="F241" s="9">
        <f t="shared" si="21"/>
        <v>-8.8174420912364004E-3</v>
      </c>
      <c r="G241" s="9">
        <f t="shared" si="21"/>
        <v>-4.0405285257792446E-3</v>
      </c>
      <c r="H241" s="9">
        <f t="shared" si="25"/>
        <v>-1.4395878837364802E-3</v>
      </c>
      <c r="I241" s="9">
        <f t="shared" si="22"/>
        <v>-7.3778542074999197E-3</v>
      </c>
      <c r="K241" s="9">
        <f t="shared" si="26"/>
        <v>-0.5581603448936181</v>
      </c>
    </row>
    <row r="242" spans="1:16">
      <c r="C242" s="1">
        <v>43742</v>
      </c>
      <c r="D242" s="2">
        <v>1721.85</v>
      </c>
      <c r="E242">
        <v>11174.75</v>
      </c>
      <c r="F242" s="9">
        <f t="shared" si="21"/>
        <v>-1.4959954233409662E-2</v>
      </c>
      <c r="G242" s="9">
        <f t="shared" si="21"/>
        <v>-1.2307760296977197E-2</v>
      </c>
      <c r="H242" s="9">
        <f t="shared" si="25"/>
        <v>-1.0966591066338169E-2</v>
      </c>
      <c r="I242" s="9">
        <f t="shared" si="22"/>
        <v>-3.9933631670714936E-3</v>
      </c>
      <c r="K242" s="9">
        <f t="shared" si="26"/>
        <v>-0.30211182004007092</v>
      </c>
    </row>
    <row r="243" spans="1:16">
      <c r="C243" s="1">
        <v>43745</v>
      </c>
      <c r="D243" s="2">
        <v>1725.2</v>
      </c>
      <c r="E243">
        <v>11126.4</v>
      </c>
      <c r="F243" s="9">
        <f t="shared" si="21"/>
        <v>1.94558178703147E-3</v>
      </c>
      <c r="G243" s="9">
        <f t="shared" si="21"/>
        <v>-4.326718718539597E-3</v>
      </c>
      <c r="H243" s="9">
        <f t="shared" si="25"/>
        <v>-1.7693881061950057E-3</v>
      </c>
      <c r="I243" s="9">
        <f t="shared" si="22"/>
        <v>3.7149698932264757E-3</v>
      </c>
      <c r="K243" s="9">
        <f t="shared" si="26"/>
        <v>0.28105040009666249</v>
      </c>
    </row>
    <row r="244" spans="1:16">
      <c r="C244" s="1">
        <v>43747</v>
      </c>
      <c r="D244" s="2">
        <v>1767.2</v>
      </c>
      <c r="E244">
        <v>11313.3</v>
      </c>
      <c r="F244" s="9">
        <f t="shared" si="21"/>
        <v>2.4345003477857639E-2</v>
      </c>
      <c r="G244" s="9">
        <f t="shared" si="21"/>
        <v>1.6797886108714376E-2</v>
      </c>
      <c r="H244" s="9">
        <f t="shared" si="25"/>
        <v>2.257421117713428E-2</v>
      </c>
      <c r="I244" s="9">
        <f t="shared" si="22"/>
        <v>1.7707923007233596E-3</v>
      </c>
      <c r="K244" s="9">
        <f t="shared" si="26"/>
        <v>0.13396659970618219</v>
      </c>
    </row>
    <row r="245" spans="1:16">
      <c r="C245" s="1">
        <v>43748</v>
      </c>
      <c r="D245" s="2">
        <v>1776</v>
      </c>
      <c r="E245">
        <v>11234.55</v>
      </c>
      <c r="F245" s="9">
        <f t="shared" si="21"/>
        <v>4.9796287913082583E-3</v>
      </c>
      <c r="G245" s="9">
        <f t="shared" si="21"/>
        <v>-6.9608337089973752E-3</v>
      </c>
      <c r="H245" s="9">
        <f t="shared" si="25"/>
        <v>-4.8048929271507727E-3</v>
      </c>
      <c r="I245" s="9">
        <f t="shared" si="22"/>
        <v>9.784521718459031E-3</v>
      </c>
      <c r="K245" s="9">
        <f t="shared" si="26"/>
        <v>0.74023311702778027</v>
      </c>
    </row>
    <row r="246" spans="1:16">
      <c r="A246" t="s">
        <v>47</v>
      </c>
      <c r="C246" s="1">
        <v>43749</v>
      </c>
      <c r="D246" s="2">
        <v>1787.6</v>
      </c>
      <c r="E246">
        <v>11305.05</v>
      </c>
      <c r="F246" s="9">
        <f t="shared" si="21"/>
        <v>6.5315315315314804E-3</v>
      </c>
      <c r="G246" s="9">
        <f t="shared" si="21"/>
        <v>6.2752847243547809E-3</v>
      </c>
      <c r="H246" s="9">
        <f t="shared" si="25"/>
        <v>1.0448162258644075E-2</v>
      </c>
      <c r="I246" s="9">
        <f t="shared" si="22"/>
        <v>-3.9166307271125949E-3</v>
      </c>
      <c r="K246" s="9">
        <f t="shared" si="26"/>
        <v>-0.29630674393698797</v>
      </c>
    </row>
    <row r="247" spans="1:16">
      <c r="B247" s="8">
        <v>-5</v>
      </c>
      <c r="C247" s="6">
        <v>43752</v>
      </c>
      <c r="D247" s="13">
        <v>1796.1</v>
      </c>
      <c r="E247" s="5">
        <v>11341.15</v>
      </c>
      <c r="F247" s="8">
        <f t="shared" ref="F247:G300" si="27">(D247-D246)/D246</f>
        <v>4.7549787424479755E-3</v>
      </c>
      <c r="G247" s="8">
        <f t="shared" si="27"/>
        <v>3.1932631876904895E-3</v>
      </c>
      <c r="H247" s="8">
        <f t="shared" si="25"/>
        <v>6.8964983158303714E-3</v>
      </c>
      <c r="I247" s="8">
        <f t="shared" si="22"/>
        <v>-2.141519573382396E-3</v>
      </c>
      <c r="J247" s="5">
        <f>I247</f>
        <v>-2.141519573382396E-3</v>
      </c>
      <c r="K247" s="8">
        <f t="shared" si="26"/>
        <v>-0.16201340797171954</v>
      </c>
      <c r="L247" t="str">
        <f>IF(ABS(K247)&gt;1.96,"YES","NO")</f>
        <v>NO</v>
      </c>
    </row>
    <row r="248" spans="1:16">
      <c r="B248" s="8">
        <v>-4</v>
      </c>
      <c r="C248" s="6">
        <v>43753</v>
      </c>
      <c r="D248" s="13">
        <v>1804.1</v>
      </c>
      <c r="E248" s="5">
        <v>11428.3</v>
      </c>
      <c r="F248" s="8">
        <f t="shared" si="27"/>
        <v>4.4540949835755253E-3</v>
      </c>
      <c r="G248" s="8">
        <f t="shared" si="27"/>
        <v>7.6844059023996368E-3</v>
      </c>
      <c r="H248" s="8">
        <f t="shared" si="25"/>
        <v>1.2072007134346585E-2</v>
      </c>
      <c r="I248" s="8">
        <f t="shared" si="22"/>
        <v>-7.6179121507710598E-3</v>
      </c>
      <c r="J248" s="5">
        <f>J247+I248</f>
        <v>-9.7594317241534549E-3</v>
      </c>
      <c r="K248" s="8">
        <f t="shared" si="26"/>
        <v>-0.57632156367650811</v>
      </c>
      <c r="L248" t="str">
        <f t="shared" ref="L248:L257" si="28">IF(ABS(K248)&gt;1.96,"YES","NO")</f>
        <v>NO</v>
      </c>
      <c r="N248" t="s">
        <v>42</v>
      </c>
      <c r="O248">
        <v>8.61</v>
      </c>
    </row>
    <row r="249" spans="1:16">
      <c r="B249" s="5">
        <v>-3</v>
      </c>
      <c r="C249" s="6">
        <v>43754</v>
      </c>
      <c r="D249" s="13">
        <v>1767.5</v>
      </c>
      <c r="E249" s="5">
        <v>11464</v>
      </c>
      <c r="F249" s="8">
        <f t="shared" si="27"/>
        <v>-2.0287123773626691E-2</v>
      </c>
      <c r="G249" s="8">
        <f t="shared" si="27"/>
        <v>3.123824190824596E-3</v>
      </c>
      <c r="H249" s="8">
        <f t="shared" si="25"/>
        <v>6.8164781153029364E-3</v>
      </c>
      <c r="I249" s="8">
        <f t="shared" si="22"/>
        <v>-2.7103601888929629E-2</v>
      </c>
      <c r="J249" s="5">
        <f t="shared" ref="J249:J257" si="29">J248+I249</f>
        <v>-3.6863033613083088E-2</v>
      </c>
      <c r="K249" s="8">
        <f t="shared" si="26"/>
        <v>-2.0504818003594907</v>
      </c>
      <c r="L249" t="str">
        <f t="shared" si="28"/>
        <v>YES</v>
      </c>
      <c r="N249" t="s">
        <v>43</v>
      </c>
      <c r="O249">
        <v>6.76</v>
      </c>
    </row>
    <row r="250" spans="1:16">
      <c r="B250" s="5">
        <v>-2</v>
      </c>
      <c r="C250" s="6">
        <v>43755</v>
      </c>
      <c r="D250" s="13">
        <v>1811</v>
      </c>
      <c r="E250" s="5">
        <v>11586.35</v>
      </c>
      <c r="F250" s="8">
        <f t="shared" si="27"/>
        <v>2.461103253182461E-2</v>
      </c>
      <c r="G250" s="8">
        <f t="shared" si="27"/>
        <v>1.0672540125610639E-2</v>
      </c>
      <c r="H250" s="8">
        <f t="shared" si="25"/>
        <v>1.5515477094116097E-2</v>
      </c>
      <c r="I250" s="8">
        <f t="shared" si="22"/>
        <v>9.0955554377085135E-3</v>
      </c>
      <c r="J250" s="5">
        <f t="shared" si="29"/>
        <v>-2.7767478175374574E-2</v>
      </c>
      <c r="K250" s="8">
        <f t="shared" si="26"/>
        <v>0.68811042036445158</v>
      </c>
      <c r="L250" t="str">
        <f t="shared" si="28"/>
        <v>NO</v>
      </c>
      <c r="N250" t="s">
        <v>44</v>
      </c>
      <c r="O250" s="15">
        <v>1.85</v>
      </c>
      <c r="P250" s="17">
        <v>0.27439999999999998</v>
      </c>
    </row>
    <row r="251" spans="1:16">
      <c r="B251" s="5">
        <v>-1</v>
      </c>
      <c r="C251" s="6">
        <v>43756</v>
      </c>
      <c r="D251" s="13">
        <v>1816.8</v>
      </c>
      <c r="E251" s="5">
        <v>11661.85</v>
      </c>
      <c r="F251" s="8">
        <f t="shared" si="27"/>
        <v>3.2026504693539229E-3</v>
      </c>
      <c r="G251" s="8">
        <f t="shared" si="27"/>
        <v>6.5162885636977997E-3</v>
      </c>
      <c r="H251" s="8">
        <f t="shared" si="25"/>
        <v>1.07258905730285E-2</v>
      </c>
      <c r="I251" s="8">
        <f t="shared" si="22"/>
        <v>-7.5232401036745764E-3</v>
      </c>
      <c r="J251" s="5">
        <f t="shared" si="29"/>
        <v>-3.5290718279049151E-2</v>
      </c>
      <c r="K251" s="8">
        <f t="shared" si="26"/>
        <v>-0.56915929386566777</v>
      </c>
      <c r="L251" t="str">
        <f t="shared" si="28"/>
        <v>NO</v>
      </c>
      <c r="O251" s="16" t="s">
        <v>45</v>
      </c>
    </row>
    <row r="252" spans="1:16">
      <c r="A252" t="s">
        <v>48</v>
      </c>
      <c r="B252" s="5">
        <v>0</v>
      </c>
      <c r="C252" s="6">
        <v>43760</v>
      </c>
      <c r="D252" s="13">
        <v>1780</v>
      </c>
      <c r="E252" s="5">
        <v>11588.35</v>
      </c>
      <c r="F252" s="8">
        <f t="shared" si="27"/>
        <v>-2.0255394099515607E-2</v>
      </c>
      <c r="G252" s="8">
        <f t="shared" si="27"/>
        <v>-6.302602074284955E-3</v>
      </c>
      <c r="H252" s="8">
        <f t="shared" si="25"/>
        <v>-4.0463591092600396E-3</v>
      </c>
      <c r="I252" s="8">
        <f t="shared" si="22"/>
        <v>-1.6209034990255569E-2</v>
      </c>
      <c r="J252" s="5">
        <f t="shared" si="29"/>
        <v>-5.149975326930472E-2</v>
      </c>
      <c r="K252" s="8">
        <f t="shared" si="26"/>
        <v>-1.2262699026170572</v>
      </c>
      <c r="L252" t="str">
        <f t="shared" si="28"/>
        <v>NO</v>
      </c>
    </row>
    <row r="253" spans="1:16">
      <c r="B253" s="5">
        <v>1</v>
      </c>
      <c r="C253" s="6">
        <v>43761</v>
      </c>
      <c r="D253" s="13">
        <v>1771.2</v>
      </c>
      <c r="E253" s="5">
        <v>11604.1</v>
      </c>
      <c r="F253" s="8">
        <f t="shared" si="27"/>
        <v>-4.9438202247190756E-3</v>
      </c>
      <c r="G253" s="8">
        <f t="shared" si="27"/>
        <v>1.3591236025836291E-3</v>
      </c>
      <c r="H253" s="8">
        <f t="shared" si="25"/>
        <v>4.7828701814981974E-3</v>
      </c>
      <c r="I253" s="8">
        <f t="shared" ref="I253:I300" si="30">F253-H253</f>
        <v>-9.726690406217273E-3</v>
      </c>
      <c r="J253" s="5">
        <f t="shared" si="29"/>
        <v>-6.1226443675521991E-2</v>
      </c>
      <c r="K253" s="8">
        <f t="shared" si="26"/>
        <v>-0.73585797701028077</v>
      </c>
      <c r="L253" t="str">
        <f t="shared" si="28"/>
        <v>NO</v>
      </c>
    </row>
    <row r="254" spans="1:16">
      <c r="B254" s="5">
        <v>2</v>
      </c>
      <c r="C254" s="6">
        <v>43762</v>
      </c>
      <c r="D254" s="13">
        <v>1794.1</v>
      </c>
      <c r="E254" s="5">
        <v>11582.6</v>
      </c>
      <c r="F254" s="8">
        <f t="shared" si="27"/>
        <v>1.2929087624209499E-2</v>
      </c>
      <c r="G254" s="8">
        <f t="shared" si="27"/>
        <v>-1.8527934092260495E-3</v>
      </c>
      <c r="H254" s="8">
        <f t="shared" si="25"/>
        <v>1.0815171239523988E-3</v>
      </c>
      <c r="I254" s="8">
        <f t="shared" si="30"/>
        <v>1.18475705002571E-2</v>
      </c>
      <c r="J254" s="5">
        <f t="shared" si="29"/>
        <v>-4.937887317526489E-2</v>
      </c>
      <c r="K254" s="8">
        <f t="shared" si="26"/>
        <v>0.89630993654668667</v>
      </c>
      <c r="L254" t="str">
        <f t="shared" si="28"/>
        <v>NO</v>
      </c>
    </row>
    <row r="255" spans="1:16">
      <c r="B255" s="5">
        <v>3</v>
      </c>
      <c r="C255" s="6">
        <v>43763</v>
      </c>
      <c r="D255" s="13">
        <v>1795.5</v>
      </c>
      <c r="E255" s="5">
        <v>11583.9</v>
      </c>
      <c r="F255" s="8">
        <f t="shared" si="27"/>
        <v>7.803355442840929E-4</v>
      </c>
      <c r="G255" s="8">
        <f t="shared" si="27"/>
        <v>1.1223732149942779E-4</v>
      </c>
      <c r="H255" s="8">
        <f t="shared" si="25"/>
        <v>3.3459817650373339E-3</v>
      </c>
      <c r="I255" s="8">
        <f t="shared" si="30"/>
        <v>-2.5656462207532408E-3</v>
      </c>
      <c r="J255" s="5">
        <f t="shared" si="29"/>
        <v>-5.194451939601813E-2</v>
      </c>
      <c r="K255" s="8">
        <f t="shared" si="26"/>
        <v>-0.19410006475797553</v>
      </c>
      <c r="L255" t="str">
        <f t="shared" si="28"/>
        <v>NO</v>
      </c>
    </row>
    <row r="256" spans="1:16">
      <c r="B256" s="5">
        <v>4</v>
      </c>
      <c r="C256" s="6">
        <v>43765</v>
      </c>
      <c r="D256" s="13">
        <v>1791.45</v>
      </c>
      <c r="E256" s="5">
        <v>11627.15</v>
      </c>
      <c r="F256" s="8">
        <f t="shared" si="27"/>
        <v>-2.2556390977443355E-3</v>
      </c>
      <c r="G256" s="8">
        <f t="shared" si="27"/>
        <v>3.7336302972228699E-3</v>
      </c>
      <c r="H256" s="8">
        <f t="shared" si="25"/>
        <v>7.5192072605854404E-3</v>
      </c>
      <c r="I256" s="8">
        <f t="shared" si="30"/>
        <v>-9.7748463583297758E-3</v>
      </c>
      <c r="J256" s="5">
        <f t="shared" si="29"/>
        <v>-6.1719365754347902E-2</v>
      </c>
      <c r="K256" s="8">
        <f t="shared" si="26"/>
        <v>-0.73950114236484576</v>
      </c>
      <c r="L256" t="str">
        <f t="shared" si="28"/>
        <v>NO</v>
      </c>
      <c r="N256" t="s">
        <v>68</v>
      </c>
    </row>
    <row r="257" spans="2:12">
      <c r="B257" s="5">
        <v>5</v>
      </c>
      <c r="C257" s="6">
        <v>43767</v>
      </c>
      <c r="D257" s="13">
        <v>1817.05</v>
      </c>
      <c r="E257" s="5">
        <v>11786.85</v>
      </c>
      <c r="F257" s="8">
        <f t="shared" si="27"/>
        <v>1.4290100198163447E-2</v>
      </c>
      <c r="G257" s="8">
        <f t="shared" si="27"/>
        <v>1.3735094154629529E-2</v>
      </c>
      <c r="H257" s="8">
        <f t="shared" si="25"/>
        <v>1.9044707045428415E-2</v>
      </c>
      <c r="I257" s="8">
        <f t="shared" si="30"/>
        <v>-4.754606847264968E-3</v>
      </c>
      <c r="J257" s="5">
        <f t="shared" si="29"/>
        <v>-6.6473972601612863E-2</v>
      </c>
      <c r="K257" s="8">
        <f t="shared" si="26"/>
        <v>-0.35970255348841568</v>
      </c>
      <c r="L257" t="str">
        <f t="shared" si="28"/>
        <v>NO</v>
      </c>
    </row>
    <row r="258" spans="2:12">
      <c r="C258" s="1">
        <v>43768</v>
      </c>
      <c r="D258" s="2">
        <v>1825</v>
      </c>
      <c r="E258">
        <v>11844.1</v>
      </c>
      <c r="F258" s="9">
        <f t="shared" si="27"/>
        <v>4.3752235766765062E-3</v>
      </c>
      <c r="G258" s="9">
        <f t="shared" si="27"/>
        <v>4.8571077090147066E-3</v>
      </c>
      <c r="H258" s="9">
        <f t="shared" si="25"/>
        <v>8.8138816055108125E-3</v>
      </c>
      <c r="I258" s="9">
        <f t="shared" si="30"/>
        <v>-4.4386580288343063E-3</v>
      </c>
      <c r="K258" s="9">
        <f t="shared" si="26"/>
        <v>-0.33579992590806562</v>
      </c>
    </row>
    <row r="259" spans="2:12">
      <c r="C259" s="1">
        <v>43769</v>
      </c>
      <c r="D259" s="2">
        <v>1809</v>
      </c>
      <c r="E259">
        <v>11877.45</v>
      </c>
      <c r="F259" s="9">
        <f t="shared" si="27"/>
        <v>-8.7671232876712323E-3</v>
      </c>
      <c r="G259" s="9">
        <f t="shared" si="27"/>
        <v>2.8157479251273093E-3</v>
      </c>
      <c r="H259" s="9">
        <f t="shared" si="25"/>
        <v>6.4614567919613758E-3</v>
      </c>
      <c r="I259" s="9">
        <f t="shared" si="30"/>
        <v>-1.5228580079632608E-2</v>
      </c>
      <c r="K259" s="9">
        <f t="shared" si="26"/>
        <v>-1.1520950767564908</v>
      </c>
    </row>
    <row r="260" spans="2:12">
      <c r="C260" s="1">
        <v>43770</v>
      </c>
      <c r="D260" s="2">
        <v>1770</v>
      </c>
      <c r="E260">
        <v>11890.6</v>
      </c>
      <c r="F260" s="9">
        <f t="shared" si="27"/>
        <v>-2.1558872305140961E-2</v>
      </c>
      <c r="G260" s="9">
        <f t="shared" si="27"/>
        <v>1.1071400005893213E-3</v>
      </c>
      <c r="H260" s="9">
        <f t="shared" si="25"/>
        <v>4.4924889941064545E-3</v>
      </c>
      <c r="I260" s="9">
        <f t="shared" si="30"/>
        <v>-2.6051361299247414E-2</v>
      </c>
      <c r="K260" s="9">
        <f t="shared" si="26"/>
        <v>-1.9708761380720667</v>
      </c>
    </row>
    <row r="261" spans="2:12">
      <c r="C261" s="1">
        <v>43773</v>
      </c>
      <c r="D261" s="2">
        <v>1785</v>
      </c>
      <c r="E261">
        <v>11941.3</v>
      </c>
      <c r="F261" s="9">
        <f t="shared" si="27"/>
        <v>8.4745762711864406E-3</v>
      </c>
      <c r="G261" s="9">
        <f t="shared" si="27"/>
        <v>4.2638723024909517E-3</v>
      </c>
      <c r="H261" s="9">
        <f t="shared" si="25"/>
        <v>8.1302482246645349E-3</v>
      </c>
      <c r="I261" s="9">
        <f t="shared" si="30"/>
        <v>3.4432804652190577E-4</v>
      </c>
      <c r="K261" s="9">
        <f t="shared" si="26"/>
        <v>2.6049614941949201E-2</v>
      </c>
    </row>
    <row r="262" spans="2:12">
      <c r="C262" s="1">
        <v>43774</v>
      </c>
      <c r="D262" s="2">
        <v>1794.95</v>
      </c>
      <c r="E262">
        <v>11917.2</v>
      </c>
      <c r="F262" s="9">
        <f t="shared" si="27"/>
        <v>5.5742296918767763E-3</v>
      </c>
      <c r="G262" s="9">
        <f t="shared" si="27"/>
        <v>-2.0182057229948622E-3</v>
      </c>
      <c r="H262" s="9">
        <f t="shared" si="25"/>
        <v>8.9089906904226811E-4</v>
      </c>
      <c r="I262" s="9">
        <f t="shared" si="30"/>
        <v>4.6833306228345082E-3</v>
      </c>
      <c r="K262" s="9">
        <f t="shared" si="26"/>
        <v>0.35431025907707064</v>
      </c>
    </row>
    <row r="263" spans="2:12">
      <c r="C263" s="1">
        <v>43775</v>
      </c>
      <c r="D263" s="2">
        <v>1798.1</v>
      </c>
      <c r="E263">
        <v>11966.05</v>
      </c>
      <c r="F263" s="9">
        <f t="shared" si="27"/>
        <v>1.7549235354744498E-3</v>
      </c>
      <c r="G263" s="9">
        <f t="shared" si="27"/>
        <v>4.0991172423051172E-3</v>
      </c>
      <c r="H263" s="9">
        <f t="shared" si="25"/>
        <v>7.9403875764837793E-3</v>
      </c>
      <c r="I263" s="9">
        <f t="shared" si="30"/>
        <v>-6.1854640410093295E-3</v>
      </c>
      <c r="K263" s="9">
        <f t="shared" si="26"/>
        <v>-0.46795187941600125</v>
      </c>
    </row>
    <row r="264" spans="2:12">
      <c r="C264" s="1">
        <v>43776</v>
      </c>
      <c r="D264" s="2">
        <v>1826.8</v>
      </c>
      <c r="E264">
        <v>12012.05</v>
      </c>
      <c r="F264" s="9">
        <f t="shared" si="27"/>
        <v>1.5961292475390715E-2</v>
      </c>
      <c r="G264" s="9">
        <f t="shared" si="27"/>
        <v>3.8442092419804365E-3</v>
      </c>
      <c r="H264" s="9">
        <f t="shared" si="25"/>
        <v>7.646636367182439E-3</v>
      </c>
      <c r="I264" s="9">
        <f t="shared" si="30"/>
        <v>8.3146561082082758E-3</v>
      </c>
      <c r="K264" s="9">
        <f t="shared" si="26"/>
        <v>0.62903266864661878</v>
      </c>
    </row>
    <row r="265" spans="2:12">
      <c r="C265" s="1">
        <v>43777</v>
      </c>
      <c r="D265" s="2">
        <v>1790.8</v>
      </c>
      <c r="E265">
        <v>11908.15</v>
      </c>
      <c r="F265" s="9">
        <f t="shared" si="27"/>
        <v>-1.9706590759798557E-2</v>
      </c>
      <c r="G265" s="9">
        <f t="shared" si="27"/>
        <v>-8.6496476454892921E-3</v>
      </c>
      <c r="H265" s="9">
        <f t="shared" ref="H265:H300" si="31">$M$2+$M$3*G265</f>
        <v>-6.7510505036002325E-3</v>
      </c>
      <c r="I265" s="9">
        <f t="shared" si="30"/>
        <v>-1.2955540256198324E-2</v>
      </c>
      <c r="K265" s="9">
        <f t="shared" ref="K265:K300" si="32">I265/$M$5</f>
        <v>-0.98013170419278561</v>
      </c>
    </row>
    <row r="266" spans="2:12">
      <c r="C266" s="1">
        <v>43780</v>
      </c>
      <c r="D266" s="2">
        <v>1773.75</v>
      </c>
      <c r="E266">
        <v>11913.45</v>
      </c>
      <c r="F266" s="9">
        <f t="shared" si="27"/>
        <v>-9.5208845208844955E-3</v>
      </c>
      <c r="G266" s="9">
        <f t="shared" si="27"/>
        <v>4.4507333212976758E-4</v>
      </c>
      <c r="H266" s="9">
        <f t="shared" si="31"/>
        <v>3.7295357550932119E-3</v>
      </c>
      <c r="I266" s="9">
        <f t="shared" si="30"/>
        <v>-1.3250420275977708E-2</v>
      </c>
      <c r="K266" s="9">
        <f t="shared" si="32"/>
        <v>-1.0024404038381356</v>
      </c>
    </row>
    <row r="267" spans="2:12">
      <c r="C267" s="1">
        <v>43782</v>
      </c>
      <c r="D267" s="2">
        <v>1769</v>
      </c>
      <c r="E267">
        <v>11840.45</v>
      </c>
      <c r="F267" s="9">
        <f t="shared" si="27"/>
        <v>-2.677942212825934E-3</v>
      </c>
      <c r="G267" s="9">
        <f t="shared" si="27"/>
        <v>-6.127528129970747E-3</v>
      </c>
      <c r="H267" s="9">
        <f t="shared" si="31"/>
        <v>-3.8446071721142884E-3</v>
      </c>
      <c r="I267" s="9">
        <f t="shared" si="30"/>
        <v>1.1666649592883545E-3</v>
      </c>
      <c r="K267" s="9">
        <f t="shared" si="32"/>
        <v>8.8262264031962967E-2</v>
      </c>
    </row>
    <row r="268" spans="2:12">
      <c r="C268" s="1">
        <v>43783</v>
      </c>
      <c r="D268" s="2">
        <v>1770.2</v>
      </c>
      <c r="E268">
        <v>11872.1</v>
      </c>
      <c r="F268" s="9">
        <f t="shared" si="27"/>
        <v>6.7834934991523206E-4</v>
      </c>
      <c r="G268" s="9">
        <f t="shared" si="27"/>
        <v>2.6730402982994427E-3</v>
      </c>
      <c r="H268" s="9">
        <f t="shared" si="31"/>
        <v>6.2970031933932049E-3</v>
      </c>
      <c r="I268" s="9">
        <f t="shared" si="30"/>
        <v>-5.6186538434779727E-3</v>
      </c>
      <c r="K268" s="9">
        <f t="shared" si="32"/>
        <v>-0.42507071553752335</v>
      </c>
    </row>
    <row r="269" spans="2:12">
      <c r="C269" s="1">
        <v>43784</v>
      </c>
      <c r="D269" s="2">
        <v>1760</v>
      </c>
      <c r="E269">
        <v>11895.45</v>
      </c>
      <c r="F269" s="9">
        <f t="shared" si="27"/>
        <v>-5.7620607840922185E-3</v>
      </c>
      <c r="G269" s="9">
        <f t="shared" si="27"/>
        <v>1.9667961017848876E-3</v>
      </c>
      <c r="H269" s="9">
        <f t="shared" si="31"/>
        <v>5.4831405977745547E-3</v>
      </c>
      <c r="I269" s="9">
        <f t="shared" si="30"/>
        <v>-1.1245201381866774E-2</v>
      </c>
      <c r="K269" s="9">
        <f t="shared" si="32"/>
        <v>-0.85073861656421423</v>
      </c>
    </row>
    <row r="270" spans="2:12">
      <c r="C270" s="1">
        <v>43787</v>
      </c>
      <c r="D270" s="2">
        <v>1742</v>
      </c>
      <c r="E270">
        <v>11884.5</v>
      </c>
      <c r="F270" s="9">
        <f t="shared" si="27"/>
        <v>-1.0227272727272727E-2</v>
      </c>
      <c r="G270" s="9">
        <f t="shared" si="27"/>
        <v>-9.2052003076812793E-4</v>
      </c>
      <c r="H270" s="9">
        <f t="shared" si="31"/>
        <v>2.1558515189994175E-3</v>
      </c>
      <c r="I270" s="9">
        <f t="shared" si="30"/>
        <v>-1.2383124246272144E-2</v>
      </c>
      <c r="K270" s="9">
        <f t="shared" si="32"/>
        <v>-0.93682644109904767</v>
      </c>
    </row>
    <row r="271" spans="2:12">
      <c r="C271" s="1">
        <v>43788</v>
      </c>
      <c r="D271" s="2">
        <v>1723</v>
      </c>
      <c r="E271">
        <v>11940.1</v>
      </c>
      <c r="F271" s="9">
        <f t="shared" si="27"/>
        <v>-1.0907003444316877E-2</v>
      </c>
      <c r="G271" s="9">
        <f t="shared" si="27"/>
        <v>4.6783625730994456E-3</v>
      </c>
      <c r="H271" s="9">
        <f t="shared" si="31"/>
        <v>8.6078990558656008E-3</v>
      </c>
      <c r="I271" s="9">
        <f t="shared" si="30"/>
        <v>-1.9514902500182479E-2</v>
      </c>
      <c r="K271" s="9">
        <f t="shared" si="32"/>
        <v>-1.4763702837871917</v>
      </c>
    </row>
    <row r="272" spans="2:12">
      <c r="C272" s="1">
        <v>43789</v>
      </c>
      <c r="D272" s="2">
        <v>1723</v>
      </c>
      <c r="E272">
        <v>11999.1</v>
      </c>
      <c r="F272" s="9">
        <f t="shared" si="27"/>
        <v>0</v>
      </c>
      <c r="G272" s="9">
        <f t="shared" si="27"/>
        <v>4.941332149646988E-3</v>
      </c>
      <c r="H272" s="9">
        <f t="shared" si="31"/>
        <v>8.9109402747442178E-3</v>
      </c>
      <c r="I272" s="9">
        <f t="shared" si="30"/>
        <v>-8.9109402747442178E-3</v>
      </c>
      <c r="K272" s="9">
        <f t="shared" si="32"/>
        <v>-0.67414364084636436</v>
      </c>
    </row>
    <row r="273" spans="3:11">
      <c r="C273" s="1">
        <v>43790</v>
      </c>
      <c r="D273" s="2">
        <v>1719</v>
      </c>
      <c r="E273">
        <v>11968.4</v>
      </c>
      <c r="F273" s="9">
        <f t="shared" si="27"/>
        <v>-2.3215322112594312E-3</v>
      </c>
      <c r="G273" s="9">
        <f t="shared" si="27"/>
        <v>-2.5585252227250982E-3</v>
      </c>
      <c r="H273" s="9">
        <f t="shared" si="31"/>
        <v>2.6824498893223423E-4</v>
      </c>
      <c r="I273" s="9">
        <f t="shared" si="30"/>
        <v>-2.5897772001916655E-3</v>
      </c>
      <c r="K273" s="9">
        <f t="shared" si="32"/>
        <v>-0.19592565732556519</v>
      </c>
    </row>
    <row r="274" spans="3:11">
      <c r="C274" s="1">
        <v>43791</v>
      </c>
      <c r="D274" s="2">
        <v>1682.8</v>
      </c>
      <c r="E274">
        <v>11914.4</v>
      </c>
      <c r="F274" s="9">
        <f t="shared" si="27"/>
        <v>-2.1058755090168729E-2</v>
      </c>
      <c r="G274" s="9">
        <f t="shared" si="27"/>
        <v>-4.5118812873901279E-3</v>
      </c>
      <c r="H274" s="9">
        <f t="shared" si="31"/>
        <v>-1.9827659854608835E-3</v>
      </c>
      <c r="I274" s="9">
        <f t="shared" si="30"/>
        <v>-1.9075989104707845E-2</v>
      </c>
      <c r="K274" s="9">
        <f t="shared" si="32"/>
        <v>-1.4431649580506769</v>
      </c>
    </row>
    <row r="275" spans="3:11">
      <c r="C275" s="1">
        <v>43794</v>
      </c>
      <c r="D275" s="2">
        <v>1716.95</v>
      </c>
      <c r="E275">
        <v>12073.75</v>
      </c>
      <c r="F275" s="9">
        <f t="shared" si="27"/>
        <v>2.0293558355122469E-2</v>
      </c>
      <c r="G275" s="9">
        <f t="shared" si="27"/>
        <v>1.3374571946552102E-2</v>
      </c>
      <c r="H275" s="9">
        <f t="shared" si="31"/>
        <v>1.8629247999545812E-2</v>
      </c>
      <c r="I275" s="9">
        <f t="shared" si="30"/>
        <v>1.6643103555766571E-3</v>
      </c>
      <c r="K275" s="9">
        <f t="shared" si="32"/>
        <v>0.12591087001073642</v>
      </c>
    </row>
    <row r="276" spans="3:11">
      <c r="C276" s="1">
        <v>43795</v>
      </c>
      <c r="D276" s="2">
        <v>1719.1</v>
      </c>
      <c r="E276">
        <v>12037.7</v>
      </c>
      <c r="F276" s="9">
        <f t="shared" si="27"/>
        <v>1.2522205072948329E-3</v>
      </c>
      <c r="G276" s="9">
        <f t="shared" si="27"/>
        <v>-2.9858163370948773E-3</v>
      </c>
      <c r="H276" s="9">
        <f t="shared" si="31"/>
        <v>-2.2415729506813703E-4</v>
      </c>
      <c r="I276" s="9">
        <f t="shared" si="30"/>
        <v>1.47637780236297E-3</v>
      </c>
      <c r="K276" s="9">
        <f t="shared" si="32"/>
        <v>0.11169311837614083</v>
      </c>
    </row>
    <row r="277" spans="3:11">
      <c r="C277" s="1">
        <v>43796</v>
      </c>
      <c r="D277" s="2">
        <v>1719.8</v>
      </c>
      <c r="E277">
        <v>12100.7</v>
      </c>
      <c r="F277" s="9">
        <f t="shared" si="27"/>
        <v>4.0718980862081643E-4</v>
      </c>
      <c r="G277" s="9">
        <f t="shared" si="27"/>
        <v>5.2335579055799693E-3</v>
      </c>
      <c r="H277" s="9">
        <f t="shared" si="31"/>
        <v>9.2476957672551381E-3</v>
      </c>
      <c r="I277" s="9">
        <f t="shared" si="30"/>
        <v>-8.8405059586343215E-3</v>
      </c>
      <c r="K277" s="9">
        <f t="shared" si="32"/>
        <v>-0.66881503972921552</v>
      </c>
    </row>
    <row r="278" spans="3:11">
      <c r="C278" s="1">
        <v>43797</v>
      </c>
      <c r="D278" s="2">
        <v>1717</v>
      </c>
      <c r="E278">
        <v>12151.15</v>
      </c>
      <c r="F278" s="9">
        <f t="shared" si="27"/>
        <v>-1.6280962902662835E-3</v>
      </c>
      <c r="G278" s="9">
        <f t="shared" si="27"/>
        <v>4.1691802953547239E-3</v>
      </c>
      <c r="H278" s="9">
        <f t="shared" si="31"/>
        <v>8.0211269276789232E-3</v>
      </c>
      <c r="I278" s="9">
        <f t="shared" si="30"/>
        <v>-9.6492232179452072E-3</v>
      </c>
      <c r="K278" s="9">
        <f t="shared" si="32"/>
        <v>-0.72999731464046591</v>
      </c>
    </row>
    <row r="279" spans="3:11">
      <c r="C279" s="1">
        <v>43798</v>
      </c>
      <c r="D279" s="2">
        <v>1706</v>
      </c>
      <c r="E279">
        <v>12056.05</v>
      </c>
      <c r="F279" s="9">
        <f t="shared" si="27"/>
        <v>-6.4065230052417002E-3</v>
      </c>
      <c r="G279" s="9">
        <f t="shared" si="27"/>
        <v>-7.8264197215901672E-3</v>
      </c>
      <c r="H279" s="9">
        <f t="shared" si="31"/>
        <v>-5.8023780497424293E-3</v>
      </c>
      <c r="I279" s="9">
        <f t="shared" si="30"/>
        <v>-6.0414495549927089E-4</v>
      </c>
      <c r="K279" s="9">
        <f t="shared" si="32"/>
        <v>-4.5705668239475881E-2</v>
      </c>
    </row>
    <row r="280" spans="3:11">
      <c r="C280" s="1">
        <v>43801</v>
      </c>
      <c r="D280" s="2">
        <v>1741</v>
      </c>
      <c r="E280">
        <v>12048.2</v>
      </c>
      <c r="F280" s="9">
        <f t="shared" si="27"/>
        <v>2.0515826494724502E-2</v>
      </c>
      <c r="G280" s="9">
        <f t="shared" si="27"/>
        <v>-6.5112536859075277E-4</v>
      </c>
      <c r="H280" s="9">
        <f t="shared" si="31"/>
        <v>2.4662968863207045E-3</v>
      </c>
      <c r="I280" s="9">
        <f t="shared" si="30"/>
        <v>1.8049529608403798E-2</v>
      </c>
      <c r="K280" s="9">
        <f t="shared" si="32"/>
        <v>1.3655097251925934</v>
      </c>
    </row>
    <row r="281" spans="3:11">
      <c r="C281" s="1">
        <v>43802</v>
      </c>
      <c r="D281" s="2">
        <v>1728</v>
      </c>
      <c r="E281">
        <v>11994.2</v>
      </c>
      <c r="F281" s="9">
        <f t="shared" si="27"/>
        <v>-7.4669730040206779E-3</v>
      </c>
      <c r="G281" s="9">
        <f t="shared" si="27"/>
        <v>-4.4819973108016133E-3</v>
      </c>
      <c r="H281" s="9">
        <f t="shared" si="31"/>
        <v>-1.9483282500801671E-3</v>
      </c>
      <c r="I281" s="9">
        <f t="shared" si="30"/>
        <v>-5.5186447539405104E-3</v>
      </c>
      <c r="K281" s="9">
        <f t="shared" si="32"/>
        <v>-0.41750467989372025</v>
      </c>
    </row>
    <row r="282" spans="3:11">
      <c r="C282" s="1">
        <v>43803</v>
      </c>
      <c r="D282" s="2">
        <v>1721.95</v>
      </c>
      <c r="E282">
        <v>12043.2</v>
      </c>
      <c r="F282" s="9">
        <f t="shared" si="27"/>
        <v>-3.5011574074073812E-3</v>
      </c>
      <c r="G282" s="9">
        <f t="shared" si="27"/>
        <v>4.0853078988177614E-3</v>
      </c>
      <c r="H282" s="9">
        <f t="shared" si="31"/>
        <v>7.9244739474729157E-3</v>
      </c>
      <c r="I282" s="9">
        <f t="shared" si="30"/>
        <v>-1.1425631354880297E-2</v>
      </c>
      <c r="K282" s="9">
        <f t="shared" si="32"/>
        <v>-0.86438877189853891</v>
      </c>
    </row>
    <row r="283" spans="3:11">
      <c r="C283" s="1">
        <v>43804</v>
      </c>
      <c r="D283" s="2">
        <v>1716</v>
      </c>
      <c r="E283">
        <v>12018.4</v>
      </c>
      <c r="F283" s="9">
        <f t="shared" si="27"/>
        <v>-3.4553848834170827E-3</v>
      </c>
      <c r="G283" s="9">
        <f t="shared" si="27"/>
        <v>-2.0592533545902326E-3</v>
      </c>
      <c r="H283" s="9">
        <f t="shared" si="31"/>
        <v>8.4359654654498403E-4</v>
      </c>
      <c r="I283" s="9">
        <f t="shared" si="30"/>
        <v>-4.2989814299620663E-3</v>
      </c>
      <c r="K283" s="9">
        <f t="shared" si="32"/>
        <v>-0.32523290514465109</v>
      </c>
    </row>
    <row r="284" spans="3:11">
      <c r="C284" s="1">
        <v>43805</v>
      </c>
      <c r="D284" s="2">
        <v>1719.3</v>
      </c>
      <c r="E284">
        <v>11921.5</v>
      </c>
      <c r="F284" s="9">
        <f t="shared" si="27"/>
        <v>1.9230769230768965E-3</v>
      </c>
      <c r="G284" s="9">
        <f t="shared" si="27"/>
        <v>-8.0626372894894195E-3</v>
      </c>
      <c r="H284" s="9">
        <f t="shared" si="31"/>
        <v>-6.0745907544839245E-3</v>
      </c>
      <c r="I284" s="9">
        <f t="shared" si="30"/>
        <v>7.9976676775608217E-3</v>
      </c>
      <c r="K284" s="9">
        <f t="shared" si="32"/>
        <v>0.60505139078433579</v>
      </c>
    </row>
    <row r="285" spans="3:11">
      <c r="C285" s="1">
        <v>43808</v>
      </c>
      <c r="D285" s="2">
        <v>1725.9</v>
      </c>
      <c r="E285">
        <v>11937.5</v>
      </c>
      <c r="F285" s="9">
        <f t="shared" si="27"/>
        <v>3.8387715930902908E-3</v>
      </c>
      <c r="G285" s="9">
        <f t="shared" si="27"/>
        <v>1.3421129891372731E-3</v>
      </c>
      <c r="H285" s="9">
        <f t="shared" si="31"/>
        <v>4.7632674688941994E-3</v>
      </c>
      <c r="I285" s="9">
        <f t="shared" si="30"/>
        <v>-9.2449587580390857E-4</v>
      </c>
      <c r="K285" s="9">
        <f t="shared" si="32"/>
        <v>-6.9941330145407696E-2</v>
      </c>
    </row>
    <row r="286" spans="3:11">
      <c r="C286" s="1">
        <v>43809</v>
      </c>
      <c r="D286" s="2">
        <v>1715</v>
      </c>
      <c r="E286">
        <v>11856.8</v>
      </c>
      <c r="F286" s="9">
        <f t="shared" si="27"/>
        <v>-6.3155455124862918E-3</v>
      </c>
      <c r="G286" s="9">
        <f t="shared" si="27"/>
        <v>-6.7602094240838302E-3</v>
      </c>
      <c r="H286" s="9">
        <f t="shared" si="31"/>
        <v>-4.5736972556398511E-3</v>
      </c>
      <c r="I286" s="9">
        <f t="shared" si="30"/>
        <v>-1.7418482568464407E-3</v>
      </c>
      <c r="K286" s="9">
        <f t="shared" si="32"/>
        <v>-0.13177688206490185</v>
      </c>
    </row>
    <row r="287" spans="3:11">
      <c r="C287" s="1">
        <v>43810</v>
      </c>
      <c r="D287" s="2">
        <v>1735</v>
      </c>
      <c r="E287">
        <v>11910.15</v>
      </c>
      <c r="F287" s="9">
        <f t="shared" si="27"/>
        <v>1.1661807580174927E-2</v>
      </c>
      <c r="G287" s="9">
        <f t="shared" si="27"/>
        <v>4.4995276971864558E-3</v>
      </c>
      <c r="H287" s="9">
        <f t="shared" si="31"/>
        <v>8.4018130915263726E-3</v>
      </c>
      <c r="I287" s="9">
        <f t="shared" si="30"/>
        <v>3.2599944886485543E-3</v>
      </c>
      <c r="K287" s="9">
        <f t="shared" si="32"/>
        <v>0.24662992747751325</v>
      </c>
    </row>
    <row r="288" spans="3:11">
      <c r="C288" s="1">
        <v>43811</v>
      </c>
      <c r="D288" s="2">
        <v>1747</v>
      </c>
      <c r="E288">
        <v>11971.8</v>
      </c>
      <c r="F288" s="9">
        <f t="shared" si="27"/>
        <v>6.9164265129682996E-3</v>
      </c>
      <c r="G288" s="9">
        <f t="shared" si="27"/>
        <v>5.1762572259794913E-3</v>
      </c>
      <c r="H288" s="9">
        <f t="shared" si="31"/>
        <v>9.1816635363914934E-3</v>
      </c>
      <c r="I288" s="9">
        <f t="shared" si="30"/>
        <v>-2.2652370234231937E-3</v>
      </c>
      <c r="K288" s="9">
        <f t="shared" si="32"/>
        <v>-0.17137306359000676</v>
      </c>
    </row>
    <row r="289" spans="3:11">
      <c r="C289" s="1">
        <v>43812</v>
      </c>
      <c r="D289" s="2">
        <v>1743.95</v>
      </c>
      <c r="E289">
        <v>12086.7</v>
      </c>
      <c r="F289" s="9">
        <f t="shared" si="27"/>
        <v>-1.7458500286204662E-3</v>
      </c>
      <c r="G289" s="9">
        <f t="shared" si="27"/>
        <v>9.5975542524934822E-3</v>
      </c>
      <c r="H289" s="9">
        <f t="shared" si="31"/>
        <v>1.4276683490903132E-2</v>
      </c>
      <c r="I289" s="9">
        <f t="shared" si="30"/>
        <v>-1.60225335195236E-2</v>
      </c>
      <c r="K289" s="9">
        <f t="shared" si="32"/>
        <v>-1.2121604173522083</v>
      </c>
    </row>
    <row r="290" spans="3:11">
      <c r="C290" s="1">
        <v>43815</v>
      </c>
      <c r="D290" s="2">
        <v>1732.6</v>
      </c>
      <c r="E290">
        <v>12053.95</v>
      </c>
      <c r="F290" s="9">
        <f t="shared" si="27"/>
        <v>-6.5082141116431869E-3</v>
      </c>
      <c r="G290" s="9">
        <f t="shared" si="27"/>
        <v>-2.7095898797852183E-3</v>
      </c>
      <c r="H290" s="9">
        <f t="shared" si="31"/>
        <v>9.4160905115402583E-5</v>
      </c>
      <c r="I290" s="9">
        <f t="shared" si="30"/>
        <v>-6.6023750167585899E-3</v>
      </c>
      <c r="K290" s="9">
        <f t="shared" si="32"/>
        <v>-0.49949264553436518</v>
      </c>
    </row>
    <row r="291" spans="3:11">
      <c r="C291" s="1">
        <v>43816</v>
      </c>
      <c r="D291" s="2">
        <v>1744.5</v>
      </c>
      <c r="E291">
        <v>12165</v>
      </c>
      <c r="F291" s="9">
        <f t="shared" si="27"/>
        <v>6.8682904305668313E-3</v>
      </c>
      <c r="G291" s="9">
        <f t="shared" si="27"/>
        <v>9.2127476885169816E-3</v>
      </c>
      <c r="H291" s="9">
        <f t="shared" si="31"/>
        <v>1.3833239607732683E-2</v>
      </c>
      <c r="I291" s="9">
        <f t="shared" si="30"/>
        <v>-6.9649491771658512E-3</v>
      </c>
      <c r="K291" s="9">
        <f t="shared" si="32"/>
        <v>-0.5269226424861494</v>
      </c>
    </row>
    <row r="292" spans="3:11">
      <c r="C292" s="1">
        <v>43817</v>
      </c>
      <c r="D292" s="2">
        <v>1779.9</v>
      </c>
      <c r="E292">
        <v>12221.65</v>
      </c>
      <c r="F292" s="9">
        <f t="shared" si="27"/>
        <v>2.0292347377472108E-2</v>
      </c>
      <c r="G292" s="9">
        <f t="shared" si="27"/>
        <v>4.6568023016851324E-3</v>
      </c>
      <c r="H292" s="9">
        <f t="shared" si="31"/>
        <v>8.5830534025602787E-3</v>
      </c>
      <c r="I292" s="9">
        <f t="shared" si="30"/>
        <v>1.1709293974911829E-2</v>
      </c>
      <c r="K292" s="9">
        <f t="shared" si="32"/>
        <v>0.88584883621768451</v>
      </c>
    </row>
    <row r="293" spans="3:11">
      <c r="C293" s="1">
        <v>43818</v>
      </c>
      <c r="D293" s="2">
        <v>1800</v>
      </c>
      <c r="E293">
        <v>12259.7</v>
      </c>
      <c r="F293" s="9">
        <f t="shared" si="27"/>
        <v>1.1292769256699763E-2</v>
      </c>
      <c r="G293" s="9">
        <f t="shared" si="27"/>
        <v>3.1133275785185381E-3</v>
      </c>
      <c r="H293" s="9">
        <f t="shared" si="31"/>
        <v>6.8043820157119295E-3</v>
      </c>
      <c r="I293" s="9">
        <f t="shared" si="30"/>
        <v>4.4883872409878338E-3</v>
      </c>
      <c r="K293" s="9">
        <f t="shared" si="32"/>
        <v>0.33956211385950069</v>
      </c>
    </row>
    <row r="294" spans="3:11">
      <c r="C294" s="1">
        <v>43819</v>
      </c>
      <c r="D294" s="2">
        <v>1806</v>
      </c>
      <c r="E294">
        <v>12271.8</v>
      </c>
      <c r="F294" s="9">
        <f t="shared" si="27"/>
        <v>3.3333333333333335E-3</v>
      </c>
      <c r="G294" s="9">
        <f t="shared" si="27"/>
        <v>9.8697358010379891E-4</v>
      </c>
      <c r="H294" s="9">
        <f t="shared" si="31"/>
        <v>4.3540114598977411E-3</v>
      </c>
      <c r="I294" s="9">
        <f t="shared" si="30"/>
        <v>-1.0206781265644075E-3</v>
      </c>
      <c r="K294" s="9">
        <f t="shared" si="32"/>
        <v>-7.7217852118768346E-2</v>
      </c>
    </row>
    <row r="295" spans="3:11">
      <c r="C295" s="1">
        <v>43822</v>
      </c>
      <c r="D295" s="2">
        <v>1814</v>
      </c>
      <c r="E295">
        <v>12262.75</v>
      </c>
      <c r="F295" s="9">
        <f t="shared" si="27"/>
        <v>4.4296788482834993E-3</v>
      </c>
      <c r="G295" s="9">
        <f t="shared" si="27"/>
        <v>-7.3746312684359861E-4</v>
      </c>
      <c r="H295" s="9">
        <f t="shared" si="31"/>
        <v>2.3668028694093621E-3</v>
      </c>
      <c r="I295" s="9">
        <f t="shared" si="30"/>
        <v>2.0628759788741372E-3</v>
      </c>
      <c r="K295" s="9">
        <f t="shared" si="32"/>
        <v>0.15606374637637632</v>
      </c>
    </row>
    <row r="296" spans="3:11">
      <c r="C296" s="1">
        <v>43823</v>
      </c>
      <c r="D296" s="2">
        <v>1800.85</v>
      </c>
      <c r="E296">
        <v>12214.55</v>
      </c>
      <c r="F296" s="9">
        <f t="shared" si="27"/>
        <v>-7.2491730981257396E-3</v>
      </c>
      <c r="G296" s="9">
        <f t="shared" si="27"/>
        <v>-3.9306028419400811E-3</v>
      </c>
      <c r="H296" s="9">
        <f t="shared" si="31"/>
        <v>-1.3129115827969187E-3</v>
      </c>
      <c r="I296" s="9">
        <f t="shared" si="30"/>
        <v>-5.9362615153288213E-3</v>
      </c>
      <c r="K296" s="9">
        <f t="shared" si="32"/>
        <v>-0.44909884115173238</v>
      </c>
    </row>
    <row r="297" spans="3:11">
      <c r="C297" s="1">
        <v>43825</v>
      </c>
      <c r="D297" s="2">
        <v>1811</v>
      </c>
      <c r="E297">
        <v>12126.55</v>
      </c>
      <c r="F297" s="9">
        <f t="shared" si="27"/>
        <v>5.6362273370908688E-3</v>
      </c>
      <c r="G297" s="9">
        <f t="shared" si="27"/>
        <v>-7.2045224752446879E-3</v>
      </c>
      <c r="H297" s="9">
        <f t="shared" si="31"/>
        <v>-5.0857153010547777E-3</v>
      </c>
      <c r="I297" s="9">
        <f t="shared" si="30"/>
        <v>1.0721942638145646E-2</v>
      </c>
      <c r="K297" s="9">
        <f t="shared" si="32"/>
        <v>0.81115227172060211</v>
      </c>
    </row>
    <row r="298" spans="3:11">
      <c r="C298" s="1">
        <v>43826</v>
      </c>
      <c r="D298" s="2">
        <v>1815</v>
      </c>
      <c r="E298">
        <v>12245.8</v>
      </c>
      <c r="F298" s="9">
        <f t="shared" si="27"/>
        <v>2.2087244616234127E-3</v>
      </c>
      <c r="G298" s="9">
        <f t="shared" si="27"/>
        <v>9.8337944427722649E-3</v>
      </c>
      <c r="H298" s="9">
        <f t="shared" si="31"/>
        <v>1.454892226525145E-2</v>
      </c>
      <c r="I298" s="9">
        <f t="shared" si="30"/>
        <v>-1.2340197803628036E-2</v>
      </c>
      <c r="K298" s="9">
        <f t="shared" si="32"/>
        <v>-0.93357890633386686</v>
      </c>
    </row>
    <row r="299" spans="3:11">
      <c r="C299" s="1">
        <v>43829</v>
      </c>
      <c r="D299" s="2">
        <v>1802</v>
      </c>
      <c r="E299">
        <v>12255.85</v>
      </c>
      <c r="F299" s="9">
        <f t="shared" si="27"/>
        <v>-7.1625344352617077E-3</v>
      </c>
      <c r="G299" s="9">
        <f t="shared" si="27"/>
        <v>8.2068954253712231E-4</v>
      </c>
      <c r="H299" s="9">
        <f t="shared" si="31"/>
        <v>4.1623888467961327E-3</v>
      </c>
      <c r="I299" s="9">
        <f t="shared" si="30"/>
        <v>-1.132492328205784E-2</v>
      </c>
      <c r="K299" s="9">
        <f t="shared" si="32"/>
        <v>-0.85676985573684339</v>
      </c>
    </row>
    <row r="300" spans="3:11">
      <c r="C300" s="1">
        <v>43830</v>
      </c>
      <c r="D300" s="2">
        <v>1790.2</v>
      </c>
      <c r="E300">
        <v>12168.45</v>
      </c>
      <c r="F300" s="9">
        <f t="shared" si="27"/>
        <v>-6.5482796892341591E-3</v>
      </c>
      <c r="G300" s="9">
        <f t="shared" si="27"/>
        <v>-7.1312883235352615E-3</v>
      </c>
      <c r="H300" s="9">
        <f t="shared" si="31"/>
        <v>-5.0013216351070602E-3</v>
      </c>
      <c r="I300" s="9">
        <f t="shared" si="30"/>
        <v>-1.5469580541270988E-3</v>
      </c>
      <c r="K300" s="9">
        <f t="shared" si="32"/>
        <v>-0.11703276003337196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8524E-5C67-40C9-A36B-5835EB172494}">
  <dimension ref="A1:G15"/>
  <sheetViews>
    <sheetView workbookViewId="0">
      <selection activeCell="G9" sqref="G9"/>
    </sheetView>
  </sheetViews>
  <sheetFormatPr defaultRowHeight="14.5"/>
  <cols>
    <col min="1" max="1" width="30.1796875" customWidth="1"/>
    <col min="2" max="2" width="17.90625" customWidth="1"/>
    <col min="3" max="3" width="15.7265625" customWidth="1"/>
    <col min="6" max="6" width="57.26953125" customWidth="1"/>
  </cols>
  <sheetData>
    <row r="1" spans="1:7">
      <c r="A1" t="s">
        <v>24</v>
      </c>
      <c r="B1" t="s">
        <v>1</v>
      </c>
      <c r="C1" t="s">
        <v>51</v>
      </c>
    </row>
    <row r="2" spans="1:7">
      <c r="A2" t="s">
        <v>52</v>
      </c>
      <c r="B2" s="2">
        <v>1348.65</v>
      </c>
    </row>
    <row r="3" spans="1:7">
      <c r="A3" t="s">
        <v>53</v>
      </c>
      <c r="B3" s="2">
        <v>1369</v>
      </c>
      <c r="C3">
        <f>(B3-B2)/B2*100</f>
        <v>1.5089163237311318</v>
      </c>
    </row>
    <row r="4" spans="1:7">
      <c r="A4" t="s">
        <v>54</v>
      </c>
      <c r="B4" s="2">
        <v>1407</v>
      </c>
      <c r="C4">
        <f t="shared" ref="C4:C15" si="0">(B4-B3)/B3*100</f>
        <v>2.7757487216946677</v>
      </c>
    </row>
    <row r="5" spans="1:7">
      <c r="A5" t="s">
        <v>65</v>
      </c>
      <c r="B5" s="2">
        <v>1405.2</v>
      </c>
      <c r="C5">
        <f t="shared" si="0"/>
        <v>-0.12793176972281126</v>
      </c>
    </row>
    <row r="6" spans="1:7">
      <c r="A6" t="s">
        <v>57</v>
      </c>
      <c r="B6" s="2">
        <v>1490</v>
      </c>
      <c r="C6">
        <f t="shared" si="0"/>
        <v>6.0347281525761423</v>
      </c>
    </row>
    <row r="7" spans="1:7">
      <c r="A7" t="s">
        <v>55</v>
      </c>
      <c r="B7" s="2">
        <v>1464</v>
      </c>
      <c r="C7">
        <f t="shared" si="0"/>
        <v>-1.7449664429530201</v>
      </c>
      <c r="F7" s="19"/>
    </row>
    <row r="8" spans="1:7">
      <c r="A8" t="s">
        <v>56</v>
      </c>
      <c r="B8" s="2">
        <v>1407.05</v>
      </c>
      <c r="C8">
        <f t="shared" si="0"/>
        <v>-3.8900273224043747</v>
      </c>
      <c r="E8" s="20"/>
      <c r="F8" s="21" t="s">
        <v>66</v>
      </c>
      <c r="G8" s="7"/>
    </row>
    <row r="9" spans="1:7">
      <c r="A9" t="s">
        <v>58</v>
      </c>
      <c r="B9" s="2">
        <v>1358.95</v>
      </c>
      <c r="C9">
        <f t="shared" si="0"/>
        <v>-3.4184996979496041</v>
      </c>
      <c r="E9" s="20"/>
      <c r="F9" s="22" t="s">
        <v>67</v>
      </c>
    </row>
    <row r="10" spans="1:7">
      <c r="A10" t="s">
        <v>59</v>
      </c>
      <c r="B10" s="2">
        <v>1522</v>
      </c>
      <c r="C10">
        <f t="shared" si="0"/>
        <v>11.998233930608187</v>
      </c>
    </row>
    <row r="11" spans="1:7">
      <c r="A11" t="s">
        <v>60</v>
      </c>
      <c r="B11" s="2">
        <v>1618.55</v>
      </c>
      <c r="C11">
        <f t="shared" si="0"/>
        <v>6.343626806833111</v>
      </c>
    </row>
    <row r="12" spans="1:7">
      <c r="A12" t="s">
        <v>61</v>
      </c>
      <c r="B12" s="2">
        <v>1764</v>
      </c>
      <c r="C12">
        <f t="shared" si="0"/>
        <v>8.9864384788854252</v>
      </c>
    </row>
    <row r="13" spans="1:7">
      <c r="A13" t="s">
        <v>62</v>
      </c>
      <c r="B13" s="2">
        <v>1809</v>
      </c>
      <c r="C13">
        <f t="shared" si="0"/>
        <v>2.5510204081632653</v>
      </c>
    </row>
    <row r="14" spans="1:7">
      <c r="A14" t="s">
        <v>63</v>
      </c>
      <c r="B14" s="2">
        <v>1706</v>
      </c>
      <c r="C14">
        <f t="shared" si="0"/>
        <v>-5.6937534549474842</v>
      </c>
    </row>
    <row r="15" spans="1:7">
      <c r="A15" t="s">
        <v>64</v>
      </c>
      <c r="B15" s="2">
        <v>1790.2</v>
      </c>
      <c r="C15">
        <f t="shared" si="0"/>
        <v>4.9355216881594401</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Week Form of EMH</vt:lpstr>
      <vt:lpstr>NIFTY50 (Runs Test)</vt:lpstr>
      <vt:lpstr>Post Earnings Drift</vt:lpstr>
      <vt:lpstr>January Effect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 Nagle</dc:creator>
  <cp:lastModifiedBy>Harsh Nagle</cp:lastModifiedBy>
  <dcterms:created xsi:type="dcterms:W3CDTF">2021-10-11T12:02:31Z</dcterms:created>
  <dcterms:modified xsi:type="dcterms:W3CDTF">2021-10-11T18:25:30Z</dcterms:modified>
</cp:coreProperties>
</file>