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d.docs.live.net/b6d7d869c5be0c75/Desktop/Analytix classes/DVA Integrated Case Study-4 Dataset sql/Integrated Case Study/Excel Assessment Tasks/"/>
    </mc:Choice>
  </mc:AlternateContent>
  <xr:revisionPtr revIDLastSave="918" documentId="13_ncr:1_{CA4B09AD-4B6A-45A4-811A-FEF00867F1CC}" xr6:coauthVersionLast="47" xr6:coauthVersionMax="47" xr10:uidLastSave="{378402F0-A07F-4F7D-AAED-0BFCC28A5C9D}"/>
  <bookViews>
    <workbookView xWindow="-110" yWindow="-110" windowWidth="19420" windowHeight="10300" firstSheet="3" activeTab="7" xr2:uid="{57713BFB-ACBF-4F40-99A7-BA937BE0C504}"/>
  </bookViews>
  <sheets>
    <sheet name="Problem Statement" sheetId="1" r:id="rId1"/>
    <sheet name="Database" sheetId="2" r:id="rId2"/>
    <sheet name="Packages Offered" sheetId="3" r:id="rId3"/>
    <sheet name="Q-5" sheetId="7" r:id="rId4"/>
    <sheet name="Copy Of Raw Data" sheetId="5" r:id="rId5"/>
    <sheet name="Q-6" sheetId="9" r:id="rId6"/>
    <sheet name="Q-7" sheetId="10" r:id="rId7"/>
    <sheet name="Q-9" sheetId="11" r:id="rId8"/>
    <sheet name="Dashboard" sheetId="12" r:id="rId9"/>
    <sheet name="Sheet2" sheetId="6" state="hidden" r:id="rId10"/>
  </sheets>
  <definedNames>
    <definedName name="_xlnm._FilterDatabase" localSheetId="4" hidden="1">'Copy Of Raw Data'!$A$1:$L$25</definedName>
    <definedName name="_xlnm._FilterDatabase" localSheetId="5" hidden="1">'Q-6'!$P$1:$R$1</definedName>
    <definedName name="Slicer_Age">#N/A</definedName>
    <definedName name="Slicer_Avg._Likes">#N/A</definedName>
    <definedName name="Slicer_Creator_Type">#N/A</definedName>
    <definedName name="Slicer_Engagement_Rate">#N/A</definedName>
    <definedName name="Slicer_Followers">#N/A</definedName>
    <definedName name="Slicer_Full_Name">#N/A</definedName>
    <definedName name="Slicer_Gender">#N/A</definedName>
    <definedName name="Slicer_Genre">#N/A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3" l="1"/>
  <c r="I14" i="3" s="1" a="1"/>
  <c r="I14" i="3" s="1"/>
  <c r="R6" i="10"/>
  <c r="S6" i="10"/>
  <c r="T6" i="10"/>
  <c r="U6" i="10"/>
  <c r="Q6" i="10"/>
  <c r="R5" i="10"/>
  <c r="S5" i="10"/>
  <c r="T5" i="10"/>
  <c r="U5" i="10"/>
  <c r="Q5" i="10"/>
  <c r="J5" i="10"/>
  <c r="J2" i="5"/>
  <c r="B19" i="7" s="1"/>
  <c r="N8" i="10"/>
  <c r="M8" i="10"/>
  <c r="L8" i="10"/>
  <c r="K8" i="10"/>
  <c r="N7" i="10"/>
  <c r="M7" i="10"/>
  <c r="L7" i="10"/>
  <c r="K7" i="10"/>
  <c r="J8" i="10"/>
  <c r="J7" i="10"/>
  <c r="N6" i="10"/>
  <c r="M6" i="10"/>
  <c r="L6" i="10"/>
  <c r="K6" i="10"/>
  <c r="J6" i="10"/>
  <c r="N5" i="10"/>
  <c r="M5" i="10"/>
  <c r="L5" i="10"/>
  <c r="K5" i="10"/>
  <c r="B2" i="7"/>
  <c r="J9" i="3"/>
  <c r="J15" i="3" s="1" a="1"/>
  <c r="J15" i="3" s="1"/>
  <c r="K9" i="3"/>
  <c r="K18" i="3" s="1" a="1"/>
  <c r="K18" i="3" s="1"/>
  <c r="J12" i="5"/>
  <c r="K5" i="3"/>
  <c r="B14" i="7"/>
  <c r="B22" i="7"/>
  <c r="B6" i="7"/>
  <c r="B7" i="7"/>
  <c r="J7" i="5"/>
  <c r="J10" i="5"/>
  <c r="B23" i="7" s="1"/>
  <c r="J23" i="5"/>
  <c r="B24" i="7" s="1"/>
  <c r="J16" i="5"/>
  <c r="B25" i="7" s="1"/>
  <c r="J15" i="5"/>
  <c r="B17" i="7" s="1"/>
  <c r="J24" i="5"/>
  <c r="B18" i="7" s="1"/>
  <c r="J14" i="5"/>
  <c r="B20" i="7" s="1"/>
  <c r="J6" i="5"/>
  <c r="B21" i="7" s="1"/>
  <c r="J9" i="5"/>
  <c r="B3" i="7" s="1"/>
  <c r="J25" i="5"/>
  <c r="B4" i="7" s="1"/>
  <c r="J13" i="5"/>
  <c r="B5" i="7" s="1"/>
  <c r="J11" i="5"/>
  <c r="J8" i="5"/>
  <c r="J20" i="5"/>
  <c r="B8" i="7" s="1"/>
  <c r="J21" i="5"/>
  <c r="B9" i="7" s="1"/>
  <c r="J4" i="5"/>
  <c r="B10" i="7" s="1"/>
  <c r="J18" i="5"/>
  <c r="B11" i="7" s="1"/>
  <c r="J22" i="5"/>
  <c r="B12" i="7" s="1"/>
  <c r="J3" i="5"/>
  <c r="B13" i="7" s="1"/>
  <c r="J17" i="5"/>
  <c r="J5" i="5"/>
  <c r="B15" i="7" s="1"/>
  <c r="J19" i="5"/>
  <c r="B16" i="7" s="1"/>
  <c r="K17" i="3" l="1" a="1"/>
  <c r="K17" i="3" s="1"/>
  <c r="K16" i="3" a="1"/>
  <c r="K16" i="3" s="1"/>
  <c r="J14" i="3" a="1"/>
  <c r="J14" i="3" s="1"/>
  <c r="K15" i="3" a="1"/>
  <c r="K15" i="3" s="1"/>
  <c r="J21" i="3" a="1"/>
  <c r="J21" i="3" s="1"/>
  <c r="J20" i="3" a="1"/>
  <c r="J20" i="3" s="1"/>
  <c r="J19" i="3" a="1"/>
  <c r="J19" i="3" s="1"/>
  <c r="J18" i="3" a="1"/>
  <c r="J18" i="3" s="1"/>
  <c r="J17" i="3" a="1"/>
  <c r="J17" i="3" s="1"/>
  <c r="J16" i="3" a="1"/>
  <c r="J16" i="3" s="1"/>
  <c r="K14" i="3" a="1"/>
  <c r="K14" i="3" s="1"/>
  <c r="I23" i="3" a="1"/>
  <c r="I23" i="3" s="1"/>
  <c r="I20" i="3" a="1"/>
  <c r="I20" i="3" s="1"/>
  <c r="I19" i="3" a="1"/>
  <c r="I19" i="3" s="1"/>
  <c r="I18" i="3" a="1"/>
  <c r="I18" i="3" s="1"/>
  <c r="I22" i="3" a="1"/>
  <c r="I22" i="3" s="1"/>
  <c r="I21" i="3" a="1"/>
  <c r="I21" i="3" s="1"/>
  <c r="I15" i="3" a="1"/>
  <c r="I15" i="3" s="1"/>
  <c r="I17" i="3" a="1"/>
  <c r="I17" i="3" s="1"/>
  <c r="I16" i="3" a="1"/>
  <c r="I16" i="3" s="1"/>
  <c r="I25" i="3" a="1"/>
  <c r="I25" i="3" s="1"/>
  <c r="I24" i="3" a="1"/>
  <c r="I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<sst xmlns="http://schemas.openxmlformats.org/spreadsheetml/2006/main" count="502" uniqueCount="185">
  <si>
    <r>
      <rPr>
        <b/>
        <sz val="11"/>
        <color rgb="FF000000"/>
        <rFont val="Aptos Narrow"/>
        <family val="2"/>
        <scheme val="minor"/>
      </rPr>
      <t>DATABASE</t>
    </r>
    <r>
      <rPr>
        <sz val="11"/>
        <color rgb="FF000000"/>
        <rFont val="Aptos Narrow"/>
        <family val="2"/>
        <scheme val="minor"/>
      </rPr>
      <t>: A dummy list of influencers are provided with their demographics and social metrics (Followers, Average Likes, Engagement Rate)</t>
    </r>
  </si>
  <si>
    <r>
      <rPr>
        <b/>
        <sz val="11"/>
        <color rgb="FF000000"/>
        <rFont val="Aptos Narrow"/>
        <family val="2"/>
        <scheme val="minor"/>
      </rPr>
      <t>PACKAGES OFFERED:</t>
    </r>
    <r>
      <rPr>
        <sz val="11"/>
        <color rgb="FF000000"/>
        <rFont val="Aptos Narrow"/>
        <family val="2"/>
        <scheme val="minor"/>
      </rPr>
      <t xml:space="preserve"> It includes tables with blank cells where candidates have to fill the cells using advanced excel functions.</t>
    </r>
  </si>
  <si>
    <t>Create a column named "Creator Type" and categorize influencers with the given criteria:</t>
  </si>
  <si>
    <t>"Nano" for influencers having followers between 1000-30000</t>
  </si>
  <si>
    <t>"Micro" for influencers having followers between 30000 - 70000</t>
  </si>
  <si>
    <t>"Macro" for influencers having followers between 70000- 500000</t>
  </si>
  <si>
    <t>Use Nested IF formula to achieve this. (Assignment 5 is based on this)</t>
  </si>
  <si>
    <t xml:space="preserve">Create a column and develop a unique ID to every influencer. The influencer ID developed should start with "SS" then include 3 numeric digits and then the first letter of the genre that inlfuencer belongs to. </t>
  </si>
  <si>
    <t>For eg. "SS001P" for an influencer belonging to photography genre</t>
  </si>
  <si>
    <t>Data Validation:</t>
  </si>
  <si>
    <t>Create a drop-down list in the "Location" column that includes the options Bangalore, Mumbai, Delhi, Hyderabad, Kolkata. Fill the cells only through this method according to your desired preference.</t>
  </si>
  <si>
    <t>Conditional Formatting:</t>
  </si>
  <si>
    <t>Use conditional formatting to colour Nano influencers Red, Micro influencers Yellow and Macro Influencers Green.</t>
  </si>
  <si>
    <t xml:space="preserve">Create a new table with 2 columns being influencer's name and Creator Type. You may copy paste the Influencers name and use VLOOKUP to find the respective creator type. </t>
  </si>
  <si>
    <t>Create 3 sorted tables  which sorts the data according to followers, average likes and engagement rate in descending order. Connect them with slicers.</t>
  </si>
  <si>
    <t xml:space="preserve">Create a comparison table which enables us to select and  compare any 5 influencers based on the 3 social metrics and also mention which type of creator they are (Nano, Micro or Macro).  It should be an interactive sheet. Create a dynamic combo chart which compares the followers and engagement rate and which gets updated as and when the influencers are selected for comparison. </t>
  </si>
  <si>
    <t>Use Pivot Tables to achieve this.</t>
  </si>
  <si>
    <t>Refer to the following video demonstration for a better understanding</t>
  </si>
  <si>
    <t>https://drive.google.com/file/d/1waZ18kRi7dDHnMuUZ1SdqfvkBI0oCfrV/view?usp=sharing</t>
  </si>
  <si>
    <t>Open "Packages Offered" sheet for better understanding.</t>
  </si>
  <si>
    <t>https://drive.google.com/file/d/1NvHcOAWy0VHK2-X5bNpWdyTNBir8CG_s/view?usp=sharing</t>
  </si>
  <si>
    <t>Full Name</t>
  </si>
  <si>
    <t>Username</t>
  </si>
  <si>
    <t>Age</t>
  </si>
  <si>
    <t>Gender</t>
  </si>
  <si>
    <t>Location</t>
  </si>
  <si>
    <t>Genre</t>
  </si>
  <si>
    <t>Followers</t>
  </si>
  <si>
    <t>Avg. Likes</t>
  </si>
  <si>
    <t>Engagement Rate</t>
  </si>
  <si>
    <t>Arishfa Khan</t>
  </si>
  <si>
    <t>.@arishfakhan138</t>
  </si>
  <si>
    <t>Female</t>
  </si>
  <si>
    <t>Knowledge &amp; Education</t>
  </si>
  <si>
    <t>Jannat Zubair Rahmani</t>
  </si>
  <si>
    <t>.@jannatzubair29</t>
  </si>
  <si>
    <t>Male</t>
  </si>
  <si>
    <t>Beauty &amp; Fashion</t>
  </si>
  <si>
    <t>Siddharth Nigam</t>
  </si>
  <si>
    <t>.@thesiddharthnigam</t>
  </si>
  <si>
    <t>Entertainment</t>
  </si>
  <si>
    <t>Jubin Shah</t>
  </si>
  <si>
    <t>.@jubin46</t>
  </si>
  <si>
    <t>Gaming &amp; Technology</t>
  </si>
  <si>
    <t>Neha Malik</t>
  </si>
  <si>
    <t>.@itsmenehamalik</t>
  </si>
  <si>
    <t>Nagma</t>
  </si>
  <si>
    <t>.@ohmygorg</t>
  </si>
  <si>
    <t>Finance &amp; Business</t>
  </si>
  <si>
    <t>Erica J Fernandes</t>
  </si>
  <si>
    <t>.@IamEJF</t>
  </si>
  <si>
    <t>Health &amp; Wellness</t>
  </si>
  <si>
    <t>Shipra Khanna</t>
  </si>
  <si>
    <t>.@ChefShipra</t>
  </si>
  <si>
    <t>Meme Page</t>
  </si>
  <si>
    <t>Nisha Gurgain</t>
  </si>
  <si>
    <t>.@iamnishaguragain</t>
  </si>
  <si>
    <t>Noorin Shereef</t>
  </si>
  <si>
    <t>.@noorin_shereef_</t>
  </si>
  <si>
    <t>Manushi Chhillar</t>
  </si>
  <si>
    <t>.@manushichhillarofficial</t>
  </si>
  <si>
    <t xml:space="preserve">Photography </t>
  </si>
  <si>
    <t>Rits Badiani (Ritika)</t>
  </si>
  <si>
    <t>.@rits_badiani</t>
  </si>
  <si>
    <t>Cuisine</t>
  </si>
  <si>
    <t>Divya Agarwal</t>
  </si>
  <si>
    <t>.@divyaagarwal_official</t>
  </si>
  <si>
    <t>Ritabhari Chakraborty</t>
  </si>
  <si>
    <t>.@ritabhari_chakraborty</t>
  </si>
  <si>
    <t>Mrunal Panchal</t>
  </si>
  <si>
    <t>.@_mrunu</t>
  </si>
  <si>
    <t>Barkha Singh</t>
  </si>
  <si>
    <t>.@BarkhaSingh0308</t>
  </si>
  <si>
    <t>Travel &amp; Adventure</t>
  </si>
  <si>
    <t>Shilpa Chaudhary</t>
  </si>
  <si>
    <t>.@_shilpa7799</t>
  </si>
  <si>
    <t>Beer Biceps</t>
  </si>
  <si>
    <t>.@beerbiceps</t>
  </si>
  <si>
    <t>Himansh Kohli</t>
  </si>
  <si>
    <t>.@kohlihimansh</t>
  </si>
  <si>
    <t>Shivani Singh</t>
  </si>
  <si>
    <t>.@shivani.singhh</t>
  </si>
  <si>
    <t>Raj Aryan</t>
  </si>
  <si>
    <t>.@rxj.aryxn</t>
  </si>
  <si>
    <t>Arnav</t>
  </si>
  <si>
    <t>.@arnavz</t>
  </si>
  <si>
    <t>Sher</t>
  </si>
  <si>
    <t>.@sherrr</t>
  </si>
  <si>
    <t>Arpita</t>
  </si>
  <si>
    <t>.@arpita</t>
  </si>
  <si>
    <t>Table 1.1</t>
  </si>
  <si>
    <t>Table 1.2</t>
  </si>
  <si>
    <t>Budget</t>
  </si>
  <si>
    <t>Goal</t>
  </si>
  <si>
    <t>Table 1.4</t>
  </si>
  <si>
    <t>Sales</t>
  </si>
  <si>
    <t>Profit</t>
  </si>
  <si>
    <t>Use Data validation to fill the yellow cells with the help of table 1.1 and 1.2</t>
  </si>
  <si>
    <t>Page Visits</t>
  </si>
  <si>
    <t>Calculate profit when the required profit margin is 20%</t>
  </si>
  <si>
    <t>Brand Awareness</t>
  </si>
  <si>
    <t>Table 1.5</t>
  </si>
  <si>
    <t>Nano</t>
  </si>
  <si>
    <t>Micro</t>
  </si>
  <si>
    <t>Macro</t>
  </si>
  <si>
    <t>Fill the yellow cells dynamically using IF function by referring to Table 1.3</t>
  </si>
  <si>
    <t>No. of Influencers</t>
  </si>
  <si>
    <t>For eg. when Budget and goal are set to "50000" and "Sales" respectively, then it should automatically reflect in this table for number of influencers.</t>
  </si>
  <si>
    <t>Table 1.3</t>
  </si>
  <si>
    <t>Table 1.6</t>
  </si>
  <si>
    <t>Amount</t>
  </si>
  <si>
    <t>Fill the yellow cells using only top influencers after they are sorted according to their engagement rate required for the desired package.</t>
  </si>
  <si>
    <t>Note: You may leverage Index &amp; match function to solve this question</t>
  </si>
  <si>
    <t>Calculate the  below metrics</t>
  </si>
  <si>
    <t>What is the percentage of male &amp; female influencers?</t>
  </si>
  <si>
    <t>Calculate average, minimum, maximum, standard deviation for the Age by Males and Females influncers</t>
  </si>
  <si>
    <t>Calculate the no.of influencers,  no.of male influencers, no.of female influencers, average age, total followers, percentage of followers,  maximum of Avg. Likes,  minimum Avg. Likes, average engagement rate, std deviation in engagement rate by Genre and Creator Type.</t>
  </si>
  <si>
    <t xml:space="preserve">This workbook includes 3 sheets: Problem Statements, Database, and Packages Offered. </t>
  </si>
  <si>
    <t>10 Marks</t>
  </si>
  <si>
    <t>5 Marks</t>
  </si>
  <si>
    <t>20 Marks</t>
  </si>
  <si>
    <t>15 Marks</t>
  </si>
  <si>
    <t>Create dynamic dashboard with above metrics</t>
  </si>
  <si>
    <t>Total Marks:</t>
  </si>
  <si>
    <r>
      <rPr>
        <b/>
        <sz val="11"/>
        <color rgb="FF000000"/>
        <rFont val="Aptos Narrow"/>
        <family val="2"/>
        <scheme val="minor"/>
      </rPr>
      <t xml:space="preserve">Problem Statements: </t>
    </r>
    <r>
      <rPr>
        <sz val="11"/>
        <color rgb="FF000000"/>
        <rFont val="Aptos Narrow"/>
        <family val="2"/>
        <scheme val="minor"/>
      </rPr>
      <t xml:space="preserve"> 10 tasks designed to test the trainee's data analysis skills. You must refer to the database sheet to complete the assignments. All tasks are compulsory and must be performed on a new sheet.</t>
    </r>
  </si>
  <si>
    <t>100 Marks</t>
  </si>
  <si>
    <t>Task No</t>
  </si>
  <si>
    <t>Task Description</t>
  </si>
  <si>
    <t>Marks</t>
  </si>
  <si>
    <t>Excel Assessment</t>
  </si>
  <si>
    <t>Creator Type</t>
  </si>
  <si>
    <t>Id</t>
  </si>
  <si>
    <t>Bengalore</t>
  </si>
  <si>
    <t xml:space="preserve">Mumbai </t>
  </si>
  <si>
    <t>Delhi</t>
  </si>
  <si>
    <t>Kolkata</t>
  </si>
  <si>
    <t>Hyderabad</t>
  </si>
  <si>
    <t>SS129K</t>
  </si>
  <si>
    <t>SS388B</t>
  </si>
  <si>
    <t>SS471E</t>
  </si>
  <si>
    <t>SS404G</t>
  </si>
  <si>
    <t>SS618B</t>
  </si>
  <si>
    <t>SS473F</t>
  </si>
  <si>
    <t>SS263H</t>
  </si>
  <si>
    <t>SS800M</t>
  </si>
  <si>
    <t>SS611E</t>
  </si>
  <si>
    <t>SS463K</t>
  </si>
  <si>
    <t>SS926P</t>
  </si>
  <si>
    <t>SS602C</t>
  </si>
  <si>
    <t>SS615F</t>
  </si>
  <si>
    <t>SS582G</t>
  </si>
  <si>
    <t>SS374M</t>
  </si>
  <si>
    <t>SS861T</t>
  </si>
  <si>
    <t>SS674F</t>
  </si>
  <si>
    <t>SS924T</t>
  </si>
  <si>
    <t>SS255P</t>
  </si>
  <si>
    <t>SS642K</t>
  </si>
  <si>
    <t>SS511M</t>
  </si>
  <si>
    <t>SS838T</t>
  </si>
  <si>
    <t>SS945F</t>
  </si>
  <si>
    <t>SS430H</t>
  </si>
  <si>
    <t>Row Labels</t>
  </si>
  <si>
    <t>Grand Total</t>
  </si>
  <si>
    <t>Count of Gender</t>
  </si>
  <si>
    <t>Calculate average, minimum, maximum, standard deviation for the Age by Males and Females influncers?</t>
  </si>
  <si>
    <t>Average of Age</t>
  </si>
  <si>
    <t>Min of Age</t>
  </si>
  <si>
    <t>Max of Age</t>
  </si>
  <si>
    <t>StdDev of Age</t>
  </si>
  <si>
    <t>(All)</t>
  </si>
  <si>
    <t>S.No</t>
  </si>
  <si>
    <t>No of Influencers</t>
  </si>
  <si>
    <t>No of male,female</t>
  </si>
  <si>
    <t>Total Follower</t>
  </si>
  <si>
    <t>% Of Followers</t>
  </si>
  <si>
    <t>Max of Avg. Likes</t>
  </si>
  <si>
    <t>Min of Avg. Likes</t>
  </si>
  <si>
    <t>Average of Engagement Rate</t>
  </si>
  <si>
    <t>StdDev of Engagement Rate</t>
  </si>
  <si>
    <t>Column Labels</t>
  </si>
  <si>
    <t>Total No of Influencers</t>
  </si>
  <si>
    <t>Total No of male,female</t>
  </si>
  <si>
    <t>Influencer</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</si>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</sst>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3">
    <font>
      <sz val="11"/>
      <color theme="1"/>
      <name val="Aptos Narrow"/>
      <family val="2"/>
      <scheme val="minor"/>
    </font>
    <font>
      <sz val="11"/>
      <color theme="1"/>
      <name val="Aptos Narrow"/>
      <family val="2"/>
      <scheme val="minor"/>
    </font>
    <font>
      <u/>
      <sz val="11"/>
      <color theme="10"/>
      <name val="Aptos Narrow"/>
      <family val="2"/>
      <scheme val="minor"/>
    </font>
    <font>
      <sz val="11"/>
      <color rgb="FF000000"/>
      <name val="&quot;Aptos Narrow&quot;"/>
    </font>
    <font>
      <u/>
      <sz val="11"/>
      <color rgb="FF467886"/>
      <name val="&quot;Aptos Narrow&quot;"/>
    </font>
    <font>
      <sz val="12"/>
      <color theme="1"/>
      <name val="&quot;Times New Roman&quot;"/>
    </font>
    <font>
      <sz val="12"/>
      <color rgb="FF000000"/>
      <name val="&quot;Times New Roman&quot;"/>
    </font>
    <font>
      <sz val="12"/>
      <color theme="1"/>
      <name val="&quot;Aptos Narrow&quot;"/>
    </font>
    <font>
      <sz val="11"/>
      <color rgb="FF000000"/>
      <name val="Arial"/>
      <family val="2"/>
    </font>
    <font>
      <sz val="11"/>
      <color theme="1"/>
      <name val="Arial"/>
      <family val="2"/>
    </font>
    <font>
      <sz val="11"/>
      <color theme="1"/>
      <name val="&quot;Aptos Narrow&quot;"/>
    </font>
    <font>
      <sz val="11"/>
      <color theme="1"/>
      <name val="Aptos Narrow"/>
      <family val="2"/>
    </font>
    <font>
      <b/>
      <sz val="11"/>
      <color theme="1"/>
      <name val="Aptos Narrow"/>
      <family val="2"/>
      <scheme val="minor"/>
    </font>
    <font>
      <b/>
      <sz val="12"/>
      <color rgb="FF000000"/>
      <name val="Aptos Display"/>
      <family val="2"/>
      <scheme val="major"/>
    </font>
    <font>
      <b/>
      <sz val="12"/>
      <color theme="1"/>
      <name val="Aptos Display"/>
      <family val="2"/>
      <scheme val="major"/>
    </font>
    <font>
      <u/>
      <sz val="11"/>
      <color theme="10"/>
      <name val="&quot;Aptos Narrow&quot;"/>
    </font>
    <font>
      <b/>
      <sz val="11"/>
      <color rgb="FF800080"/>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scheme val="minor"/>
    </font>
    <font>
      <b/>
      <sz val="11"/>
      <color rgb="FFFF0000"/>
      <name val="Aptos Narrow"/>
      <family val="2"/>
      <scheme val="minor"/>
    </font>
    <font>
      <b/>
      <sz val="12"/>
      <color theme="1"/>
      <name val="Aptos Narrow"/>
      <family val="2"/>
      <scheme val="minor"/>
    </font>
    <font>
      <sz val="12"/>
      <color theme="1"/>
      <name val="Aptos Narrow"/>
      <family val="2"/>
      <scheme val="minor"/>
    </font>
  </fonts>
  <fills count="9">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0"/>
        <bgColor indexed="64"/>
      </patternFill>
    </fill>
    <fill>
      <patternFill patternType="solid">
        <fgColor theme="0"/>
        <bgColor rgb="FFFFFF00"/>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1">
    <xf numFmtId="0" fontId="0" fillId="0" borderId="0" xfId="0"/>
    <xf numFmtId="0" fontId="0" fillId="0" borderId="0" xfId="0" applyAlignment="1">
      <alignment horizontal="left" vertical="top"/>
    </xf>
    <xf numFmtId="0" fontId="3" fillId="0" borderId="0" xfId="0" applyFont="1"/>
    <xf numFmtId="0" fontId="4" fillId="0" borderId="0" xfId="0" applyFont="1"/>
    <xf numFmtId="0" fontId="5" fillId="0" borderId="0" xfId="0" applyFont="1" applyAlignment="1">
      <alignment horizontal="center"/>
    </xf>
    <xf numFmtId="0" fontId="6" fillId="0" borderId="0" xfId="0" applyFont="1"/>
    <xf numFmtId="3" fontId="6" fillId="0" borderId="0" xfId="1" applyNumberFormat="1" applyFont="1" applyAlignment="1">
      <alignment horizontal="right"/>
    </xf>
    <xf numFmtId="3" fontId="7" fillId="0" borderId="0" xfId="0" applyNumberFormat="1" applyFont="1" applyAlignment="1">
      <alignment vertical="center"/>
    </xf>
    <xf numFmtId="10" fontId="7" fillId="0" borderId="0" xfId="0" applyNumberFormat="1" applyFont="1" applyAlignment="1">
      <alignment vertical="center"/>
    </xf>
    <xf numFmtId="10" fontId="7" fillId="0" borderId="0" xfId="0" applyNumberFormat="1" applyFont="1"/>
    <xf numFmtId="0" fontId="3" fillId="0" borderId="0" xfId="0" applyFont="1" applyAlignment="1">
      <alignment horizontal="left"/>
    </xf>
    <xf numFmtId="0" fontId="8" fillId="0" borderId="0" xfId="0" applyFont="1"/>
    <xf numFmtId="0" fontId="9" fillId="0" borderId="0" xfId="0" applyFont="1"/>
    <xf numFmtId="164" fontId="9" fillId="0" borderId="0" xfId="1" applyNumberFormat="1" applyFont="1"/>
    <xf numFmtId="3" fontId="10" fillId="0" borderId="0" xfId="0" applyNumberFormat="1" applyFont="1"/>
    <xf numFmtId="10" fontId="10" fillId="0" borderId="0" xfId="0" applyNumberFormat="1" applyFont="1"/>
    <xf numFmtId="3" fontId="7" fillId="0" borderId="0" xfId="0" applyNumberFormat="1" applyFont="1"/>
    <xf numFmtId="0" fontId="10" fillId="0" borderId="0" xfId="0" applyFont="1" applyAlignment="1">
      <alignment horizontal="left" vertical="center"/>
    </xf>
    <xf numFmtId="0" fontId="11" fillId="0" borderId="0" xfId="1" applyNumberFormat="1" applyFont="1" applyFill="1" applyBorder="1" applyAlignment="1">
      <alignment horizontal="center"/>
    </xf>
    <xf numFmtId="164" fontId="11" fillId="0" borderId="0" xfId="1" applyNumberFormat="1" applyFont="1" applyFill="1" applyBorder="1" applyAlignment="1">
      <alignment horizontal="center"/>
    </xf>
    <xf numFmtId="164" fontId="0" fillId="0" borderId="0" xfId="1" applyNumberFormat="1" applyFont="1" applyFill="1" applyBorder="1"/>
    <xf numFmtId="164" fontId="11" fillId="0" borderId="0" xfId="1" applyNumberFormat="1" applyFont="1" applyFill="1" applyBorder="1" applyAlignment="1">
      <alignment horizontal="right"/>
    </xf>
    <xf numFmtId="0" fontId="11" fillId="0" borderId="0" xfId="0" applyFont="1" applyAlignment="1">
      <alignment horizontal="left" vertical="top"/>
    </xf>
    <xf numFmtId="0" fontId="15" fillId="0" borderId="0" xfId="2" applyFont="1"/>
    <xf numFmtId="0" fontId="0" fillId="4" borderId="11" xfId="0" applyFill="1" applyBorder="1"/>
    <xf numFmtId="0" fontId="0" fillId="4" borderId="12" xfId="0" applyFill="1" applyBorder="1"/>
    <xf numFmtId="0" fontId="0" fillId="4" borderId="16" xfId="0" applyFill="1" applyBorder="1"/>
    <xf numFmtId="0" fontId="0" fillId="4" borderId="3" xfId="0" applyFill="1" applyBorder="1"/>
    <xf numFmtId="0" fontId="0" fillId="4" borderId="20" xfId="0" applyFill="1" applyBorder="1"/>
    <xf numFmtId="0" fontId="0" fillId="4" borderId="4" xfId="0" applyFill="1" applyBorder="1"/>
    <xf numFmtId="0" fontId="12" fillId="0" borderId="1" xfId="0" applyFont="1" applyBorder="1"/>
    <xf numFmtId="0" fontId="10" fillId="0" borderId="2" xfId="0" applyFont="1" applyBorder="1" applyAlignment="1">
      <alignment horizontal="center"/>
    </xf>
    <xf numFmtId="0" fontId="0" fillId="0" borderId="2" xfId="0" applyBorder="1"/>
    <xf numFmtId="0" fontId="10" fillId="0" borderId="3" xfId="0" applyFont="1" applyBorder="1" applyAlignment="1">
      <alignment horizontal="center"/>
    </xf>
    <xf numFmtId="0" fontId="0" fillId="0" borderId="3" xfId="0" applyBorder="1"/>
    <xf numFmtId="0" fontId="0" fillId="0" borderId="4" xfId="0" applyBorder="1"/>
    <xf numFmtId="0" fontId="10" fillId="0" borderId="4" xfId="0" applyFont="1" applyBorder="1" applyAlignment="1">
      <alignment horizontal="center"/>
    </xf>
    <xf numFmtId="0" fontId="0" fillId="0" borderId="13"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2" xfId="0" applyBorder="1"/>
    <xf numFmtId="0" fontId="0" fillId="0" borderId="23" xfId="0" applyBorder="1"/>
    <xf numFmtId="0" fontId="12" fillId="0" borderId="7" xfId="0" applyFont="1" applyBorder="1"/>
    <xf numFmtId="0" fontId="12" fillId="0" borderId="5" xfId="0" applyFont="1" applyBorder="1"/>
    <xf numFmtId="164" fontId="0" fillId="3" borderId="24" xfId="1" applyNumberFormat="1" applyFont="1" applyFill="1" applyBorder="1"/>
    <xf numFmtId="0" fontId="0" fillId="3" borderId="6" xfId="0" applyFill="1" applyBorder="1"/>
    <xf numFmtId="164" fontId="0" fillId="3" borderId="25" xfId="1" applyNumberFormat="1" applyFont="1" applyFill="1" applyBorder="1"/>
    <xf numFmtId="0" fontId="0" fillId="3" borderId="26" xfId="0" applyFill="1" applyBorder="1"/>
    <xf numFmtId="0" fontId="0" fillId="3" borderId="18" xfId="0" applyFill="1" applyBorder="1"/>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xf numFmtId="0" fontId="0" fillId="4" borderId="9" xfId="0" applyFill="1" applyBorder="1"/>
    <xf numFmtId="0" fontId="0" fillId="4" borderId="10" xfId="0" applyFill="1" applyBorder="1"/>
    <xf numFmtId="0" fontId="12" fillId="4" borderId="1" xfId="0" applyFont="1" applyFill="1" applyBorder="1" applyAlignment="1">
      <alignment horizontal="center"/>
    </xf>
    <xf numFmtId="0" fontId="12" fillId="4" borderId="1" xfId="0" applyFont="1" applyFill="1" applyBorder="1"/>
    <xf numFmtId="0" fontId="16" fillId="0" borderId="1" xfId="0" applyFont="1" applyBorder="1"/>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0" xfId="0" applyAlignment="1">
      <alignment horizontal="left"/>
    </xf>
    <xf numFmtId="0" fontId="12" fillId="0" borderId="0" xfId="0" applyFont="1"/>
    <xf numFmtId="0" fontId="13" fillId="2" borderId="18" xfId="0" applyFont="1" applyFill="1" applyBorder="1" applyAlignment="1">
      <alignment horizontal="center"/>
    </xf>
    <xf numFmtId="0" fontId="13" fillId="2" borderId="18" xfId="0" applyFont="1" applyFill="1" applyBorder="1"/>
    <xf numFmtId="3" fontId="13" fillId="2" borderId="18" xfId="0" applyNumberFormat="1" applyFont="1" applyFill="1" applyBorder="1" applyAlignment="1">
      <alignment horizontal="center"/>
    </xf>
    <xf numFmtId="3" fontId="14" fillId="2" borderId="18" xfId="0" applyNumberFormat="1" applyFont="1" applyFill="1" applyBorder="1" applyAlignment="1">
      <alignment vertical="center"/>
    </xf>
    <xf numFmtId="0" fontId="14" fillId="2" borderId="18" xfId="0" applyFont="1" applyFill="1" applyBorder="1" applyAlignment="1">
      <alignment vertical="center"/>
    </xf>
    <xf numFmtId="0" fontId="0" fillId="3" borderId="8" xfId="0" applyFill="1" applyBorder="1"/>
    <xf numFmtId="0" fontId="12" fillId="0" borderId="0" xfId="0" applyFont="1" applyAlignment="1">
      <alignment horizontal="left"/>
    </xf>
    <xf numFmtId="0" fontId="12" fillId="0" borderId="0" xfId="0" applyFont="1" applyAlignment="1">
      <alignment horizontal="right"/>
    </xf>
    <xf numFmtId="0" fontId="0" fillId="0" borderId="0" xfId="0" applyAlignment="1">
      <alignment horizontal="center"/>
    </xf>
    <xf numFmtId="0" fontId="0" fillId="0" borderId="0" xfId="0" applyAlignment="1">
      <alignment vertical="top"/>
    </xf>
    <xf numFmtId="0" fontId="0" fillId="0" borderId="0" xfId="0" quotePrefix="1"/>
    <xf numFmtId="0" fontId="20" fillId="0" borderId="0" xfId="0" applyFont="1" applyAlignment="1">
      <alignment vertical="top"/>
    </xf>
    <xf numFmtId="0" fontId="0" fillId="0" borderId="27" xfId="0" applyBorder="1"/>
    <xf numFmtId="0" fontId="0" fillId="0" borderId="29" xfId="0" applyBorder="1"/>
    <xf numFmtId="0" fontId="0" fillId="0" borderId="30" xfId="0" applyBorder="1"/>
    <xf numFmtId="0" fontId="0" fillId="0" borderId="31" xfId="0" applyBorder="1"/>
    <xf numFmtId="0" fontId="1" fillId="0" borderId="0" xfId="0" applyFont="1"/>
    <xf numFmtId="0" fontId="0" fillId="0" borderId="0" xfId="0" applyAlignment="1">
      <alignment horizontal="left" vertical="top" wrapText="1"/>
    </xf>
    <xf numFmtId="0" fontId="2" fillId="0" borderId="0" xfId="2" applyBorder="1" applyAlignment="1">
      <alignment horizontal="left"/>
    </xf>
    <xf numFmtId="0" fontId="0" fillId="0" borderId="0" xfId="0" applyAlignment="1">
      <alignment wrapText="1"/>
    </xf>
    <xf numFmtId="0" fontId="0" fillId="0" borderId="0" xfId="0" applyAlignment="1">
      <alignment vertical="top" wrapText="1"/>
    </xf>
    <xf numFmtId="0" fontId="0" fillId="0" borderId="24" xfId="0" applyBorder="1"/>
    <xf numFmtId="0" fontId="0" fillId="0" borderId="32" xfId="0" applyBorder="1" applyAlignment="1">
      <alignment vertical="top"/>
    </xf>
    <xf numFmtId="0" fontId="0" fillId="0" borderId="32" xfId="0" applyBorder="1" applyAlignment="1">
      <alignment vertical="top" wrapText="1"/>
    </xf>
    <xf numFmtId="0" fontId="0" fillId="0" borderId="25" xfId="0" applyBorder="1"/>
    <xf numFmtId="0" fontId="0" fillId="0" borderId="33" xfId="0" applyBorder="1"/>
    <xf numFmtId="0" fontId="0" fillId="0" borderId="6" xfId="0" applyBorder="1"/>
    <xf numFmtId="0" fontId="12" fillId="0" borderId="28" xfId="0" applyFont="1" applyBorder="1" applyAlignment="1">
      <alignment vertical="top"/>
    </xf>
    <xf numFmtId="0" fontId="0" fillId="0" borderId="28" xfId="0" applyBorder="1" applyAlignment="1">
      <alignment vertical="top" wrapText="1"/>
    </xf>
    <xf numFmtId="0" fontId="12" fillId="0" borderId="0" xfId="0" applyFont="1" applyAlignment="1">
      <alignment vertical="top"/>
    </xf>
    <xf numFmtId="0" fontId="19" fillId="0" borderId="0" xfId="0" applyFont="1" applyAlignment="1">
      <alignment horizontal="left" vertical="top"/>
    </xf>
    <xf numFmtId="0" fontId="19" fillId="0" borderId="0" xfId="0" applyFont="1"/>
    <xf numFmtId="0" fontId="17" fillId="0" borderId="32" xfId="0" applyFont="1" applyBorder="1"/>
    <xf numFmtId="0" fontId="0" fillId="0" borderId="32" xfId="0" applyBorder="1"/>
    <xf numFmtId="0" fontId="0" fillId="0" borderId="30" xfId="0" applyBorder="1" applyAlignment="1">
      <alignment horizontal="center"/>
    </xf>
    <xf numFmtId="0" fontId="0" fillId="0" borderId="31" xfId="0" applyBorder="1" applyAlignment="1">
      <alignment horizontal="center"/>
    </xf>
    <xf numFmtId="0" fontId="12" fillId="6" borderId="1" xfId="0" applyFont="1" applyFill="1" applyBorder="1"/>
    <xf numFmtId="0" fontId="12" fillId="3" borderId="0" xfId="0" applyFont="1" applyFill="1"/>
    <xf numFmtId="0" fontId="21" fillId="3" borderId="0" xfId="0" applyFont="1" applyFill="1"/>
    <xf numFmtId="0" fontId="22" fillId="0" borderId="0" xfId="0" applyFont="1"/>
    <xf numFmtId="0" fontId="21" fillId="7" borderId="0" xfId="0" applyFont="1" applyFill="1"/>
    <xf numFmtId="3" fontId="13" fillId="2" borderId="26" xfId="0" applyNumberFormat="1" applyFont="1" applyFill="1" applyBorder="1" applyAlignment="1">
      <alignment horizontal="center"/>
    </xf>
    <xf numFmtId="3" fontId="14" fillId="2" borderId="26" xfId="0" applyNumberFormat="1" applyFont="1" applyFill="1" applyBorder="1" applyAlignment="1">
      <alignment vertical="center"/>
    </xf>
    <xf numFmtId="0" fontId="14" fillId="2" borderId="26" xfId="0" applyFont="1" applyFill="1" applyBorder="1" applyAlignment="1">
      <alignment vertical="center"/>
    </xf>
    <xf numFmtId="10" fontId="0" fillId="0" borderId="0" xfId="0" applyNumberFormat="1"/>
    <xf numFmtId="0" fontId="0" fillId="0" borderId="0" xfId="0" pivotButton="1"/>
    <xf numFmtId="0" fontId="12" fillId="4" borderId="0" xfId="0" applyFont="1" applyFill="1"/>
    <xf numFmtId="0" fontId="12" fillId="7" borderId="0" xfId="0" applyFont="1" applyFill="1"/>
    <xf numFmtId="3" fontId="14" fillId="8" borderId="18" xfId="0" applyNumberFormat="1" applyFont="1" applyFill="1" applyBorder="1" applyAlignment="1">
      <alignment vertical="center"/>
    </xf>
    <xf numFmtId="0" fontId="14" fillId="8" borderId="18" xfId="0" applyFont="1" applyFill="1" applyBorder="1" applyAlignment="1">
      <alignment vertical="center"/>
    </xf>
    <xf numFmtId="0" fontId="0" fillId="0" borderId="0" xfId="0" applyAlignment="1">
      <alignment horizontal="center" wrapText="1"/>
    </xf>
    <xf numFmtId="0" fontId="12" fillId="5" borderId="7" xfId="0" applyFont="1" applyFill="1" applyBorder="1" applyAlignment="1">
      <alignment horizontal="center"/>
    </xf>
    <xf numFmtId="0" fontId="12" fillId="5" borderId="34" xfId="0" applyFont="1" applyFill="1" applyBorder="1" applyAlignment="1">
      <alignment horizontal="center"/>
    </xf>
    <xf numFmtId="0" fontId="12" fillId="5" borderId="5" xfId="0" applyFont="1" applyFill="1" applyBorder="1" applyAlignment="1">
      <alignment horizontal="center"/>
    </xf>
    <xf numFmtId="0" fontId="12" fillId="6" borderId="7" xfId="0" applyFont="1" applyFill="1" applyBorder="1" applyAlignment="1">
      <alignment horizontal="center"/>
    </xf>
    <xf numFmtId="0" fontId="12" fillId="6" borderId="34" xfId="0" applyFont="1" applyFill="1" applyBorder="1" applyAlignment="1">
      <alignment horizontal="center"/>
    </xf>
    <xf numFmtId="0" fontId="12" fillId="6" borderId="5" xfId="0" applyFont="1" applyFill="1" applyBorder="1" applyAlignment="1">
      <alignment horizontal="center"/>
    </xf>
    <xf numFmtId="0" fontId="2" fillId="0" borderId="0" xfId="2" applyBorder="1" applyAlignment="1">
      <alignment horizontal="left"/>
    </xf>
    <xf numFmtId="0" fontId="18"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horizontal="left" vertical="top"/>
    </xf>
    <xf numFmtId="0" fontId="0" fillId="0" borderId="0" xfId="0" applyAlignment="1">
      <alignment horizontal="left" vertical="top"/>
    </xf>
    <xf numFmtId="0" fontId="0" fillId="0" borderId="0" xfId="0" applyAlignment="1">
      <alignment horizontal="left" wrapText="1"/>
    </xf>
  </cellXfs>
  <cellStyles count="3">
    <cellStyle name="Comma" xfId="1" builtinId="3"/>
    <cellStyle name="Hyperlink" xfId="2" builtinId="8"/>
    <cellStyle name="Normal" xfId="0" builtinId="0"/>
  </cellStyles>
  <dxfs count="15">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2"/>
        <color theme="1"/>
        <name val="&quot;Aptos Narrow&quot;"/>
        <scheme val="none"/>
      </font>
      <numFmt numFmtId="14" formatCode="0.00%"/>
    </dxf>
    <dxf>
      <font>
        <b val="0"/>
        <i val="0"/>
        <strike val="0"/>
        <condense val="0"/>
        <extend val="0"/>
        <outline val="0"/>
        <shadow val="0"/>
        <u val="none"/>
        <vertAlign val="baseline"/>
        <sz val="12"/>
        <color theme="1"/>
        <name val="&quot;Aptos Narrow&quot;"/>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rgb="FF000000"/>
        <name val="&quot;Times New Roman&quot;"/>
        <scheme val="none"/>
      </font>
      <numFmt numFmtId="3" formatCode="#,##0"/>
      <alignment horizontal="right" vertical="bottom" textRotation="0" wrapText="0" indent="0" justifyLastLine="0" shrinkToFit="0" readingOrder="0"/>
    </dxf>
    <dxf>
      <border outline="0">
        <top style="thin">
          <color indexed="64"/>
        </top>
      </border>
    </dxf>
    <dxf>
      <border outline="0">
        <bottom style="thin">
          <color indexed="64"/>
        </bottom>
      </border>
    </dxf>
    <dxf>
      <font>
        <b val="0"/>
        <i val="0"/>
        <strike val="0"/>
        <condense val="0"/>
        <extend val="0"/>
        <outline val="0"/>
        <shadow val="0"/>
        <u val="none"/>
        <vertAlign val="baseline"/>
        <sz val="11"/>
        <color theme="1"/>
        <name val="&quot;Aptos Narrow&quot;"/>
        <scheme val="none"/>
      </font>
      <numFmt numFmtId="14" formatCode="0.00%"/>
    </dxf>
    <dxf>
      <font>
        <b val="0"/>
        <i val="0"/>
        <strike val="0"/>
        <condense val="0"/>
        <extend val="0"/>
        <outline val="0"/>
        <shadow val="0"/>
        <u val="none"/>
        <vertAlign val="baseline"/>
        <sz val="12"/>
        <color theme="1"/>
        <name val="&quot;Aptos Narrow&quot;"/>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4" formatCode="_ * #,##0_ ;_ * \-#,##0_ ;_ * &quot;-&quot;??_ ;_ @_ "/>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5" Type="http://schemas.microsoft.com/office/2017/10/relationships/person" Target="persons/perso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'Q-7'!$I$6</c:f>
              <c:strCache>
                <c:ptCount val="1"/>
                <c:pt idx="0">
                  <c:v>Followers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'Q-7'!$J$4:$N$5</c:f>
              <c:multiLvlStrCache>
                <c:ptCount val="5"/>
                <c:lvl>
                  <c:pt idx="0">
                    <c:v>Micro</c:v>
                  </c:pt>
                  <c:pt idx="1">
                    <c:v>Micro</c:v>
                  </c:pt>
                  <c:pt idx="2">
                    <c:v>Micro</c:v>
                  </c:pt>
                  <c:pt idx="3">
                    <c:v>Nano</c:v>
                  </c:pt>
                  <c:pt idx="4">
                    <c:v>Micro</c:v>
                  </c:pt>
                </c:lvl>
                <c:lvl>
                  <c:pt idx="0">
                    <c:v>Jannat Zubair Rahmani</c:v>
                  </c:pt>
                  <c:pt idx="1">
                    <c:v>Neha Malik</c:v>
                  </c:pt>
                  <c:pt idx="2">
                    <c:v>Jubin Shah</c:v>
                  </c:pt>
                  <c:pt idx="3">
                    <c:v>Arpita</c:v>
                  </c:pt>
                  <c:pt idx="4">
                    <c:v>Jannat Zubair Rahmani</c:v>
                  </c:pt>
                </c:lvl>
              </c:multiLvlStrCache>
            </c:multiLvlStrRef>
          </c:cat>
          <c:val>
            <c:numRef>
              <c:f>'Q-7'!$J$6:$N$6</c:f>
              <c:numCache>
                <c:formatCode>General</c:formatCode>
                <c:ptCount val="5"/>
                <c:pt idx="0">
                  <c:v>49800</c:v>
                </c:pt>
                <c:pt idx="1">
                  <c:v>46900</c:v>
                </c:pt>
                <c:pt idx="2">
                  <c:v>52000</c:v>
                </c:pt>
                <c:pt idx="3">
                  <c:v>24900</c:v>
                </c:pt>
                <c:pt idx="4">
                  <c:v>49800</c:v>
                </c:pt>
              </c:numCache>
            </c:numRef>
          </c:val>
          <c:extLst>
            <c:ext xmlns:c16="http://schemas.microsoft.com/office/drawing/2014/chart" uri="{C3380CC4-5D6E-409C-BE32-E72D297353CC}">
              <c16:uniqueId val="{00000000-5EDB-476E-825D-B62726351F8A}"/>
            </c:ext>
          </c:extLst>
        </c:ser>
        <c:ser>
          <c:idx val="1"/>
          <c:order val="1"/>
          <c:tx>
            <c:strRef>
              <c:f>'Q-7'!$I$7</c:f>
              <c:strCache>
                <c:ptCount val="1"/>
                <c:pt idx="0">
                  <c:v>Avg. Likes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'Q-7'!$J$4:$N$5</c:f>
              <c:multiLvlStrCache>
                <c:ptCount val="5"/>
                <c:lvl>
                  <c:pt idx="0">
                    <c:v>Micro</c:v>
                  </c:pt>
                  <c:pt idx="1">
                    <c:v>Micro</c:v>
                  </c:pt>
                  <c:pt idx="2">
                    <c:v>Micro</c:v>
                  </c:pt>
                  <c:pt idx="3">
                    <c:v>Nano</c:v>
                  </c:pt>
                  <c:pt idx="4">
                    <c:v>Micro</c:v>
                  </c:pt>
                </c:lvl>
                <c:lvl>
                  <c:pt idx="0">
                    <c:v>Jannat Zubair Rahmani</c:v>
                  </c:pt>
                  <c:pt idx="1">
                    <c:v>Neha Malik</c:v>
                  </c:pt>
                  <c:pt idx="2">
                    <c:v>Jubin Shah</c:v>
                  </c:pt>
                  <c:pt idx="3">
                    <c:v>Arpita</c:v>
                  </c:pt>
                  <c:pt idx="4">
                    <c:v>Jannat Zubair Rahmani</c:v>
                  </c:pt>
                </c:lvl>
              </c:multiLvlStrCache>
            </c:multiLvlStrRef>
          </c:cat>
          <c:val>
            <c:numRef>
              <c:f>'Q-7'!$J$7:$N$7</c:f>
              <c:numCache>
                <c:formatCode>General</c:formatCode>
                <c:ptCount val="5"/>
                <c:pt idx="0">
                  <c:v>672500</c:v>
                </c:pt>
                <c:pt idx="1">
                  <c:v>43100</c:v>
                </c:pt>
                <c:pt idx="2">
                  <c:v>14600</c:v>
                </c:pt>
                <c:pt idx="3">
                  <c:v>27000</c:v>
                </c:pt>
                <c:pt idx="4">
                  <c:v>672500</c:v>
                </c:pt>
              </c:numCache>
            </c:numRef>
          </c:val>
          <c:extLst>
            <c:ext xmlns:c16="http://schemas.microsoft.com/office/drawing/2014/chart" uri="{C3380CC4-5D6E-409C-BE32-E72D297353CC}">
              <c16:uniqueId val="{00000001-5EDB-476E-825D-B62726351F8A}"/>
            </c:ext>
          </c:extLst>
        </c:ser>
        <c:dLbls>
          <c:showLegendKey val="0"/>
          <c:showVal val="0"/>
          <c:showCatName val="0"/>
          <c:showSerName val="0"/>
          <c:showPercent val="0"/>
          <c:showBubbleSize val="0"/>
        </c:dLbls>
        <c:gapWidth val="150"/>
        <c:axId val="246056160"/>
        <c:axId val="246041760"/>
      </c:barChart>
      <c:lineChart>
        <c:grouping val="standard"/>
        <c:varyColors val="0"/>
        <c:ser>
          <c:idx val="2"/>
          <c:order val="2"/>
          <c:tx>
            <c:strRef>
              <c:f>'Q-7'!$I$8</c:f>
              <c:strCache>
                <c:ptCount val="1"/>
                <c:pt idx="0">
                  <c:v>Engagement Rate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multiLvlStrRef>
              <c:f>'Q-7'!$J$4:$N$5</c:f>
              <c:multiLvlStrCache>
                <c:ptCount val="5"/>
                <c:lvl>
                  <c:pt idx="0">
                    <c:v>Micro</c:v>
                  </c:pt>
                  <c:pt idx="1">
                    <c:v>Micro</c:v>
                  </c:pt>
                  <c:pt idx="2">
                    <c:v>Micro</c:v>
                  </c:pt>
                  <c:pt idx="3">
                    <c:v>Nano</c:v>
                  </c:pt>
                  <c:pt idx="4">
                    <c:v>Micro</c:v>
                  </c:pt>
                </c:lvl>
                <c:lvl>
                  <c:pt idx="0">
                    <c:v>Jannat Zubair Rahmani</c:v>
                  </c:pt>
                  <c:pt idx="1">
                    <c:v>Neha Malik</c:v>
                  </c:pt>
                  <c:pt idx="2">
                    <c:v>Jubin Shah</c:v>
                  </c:pt>
                  <c:pt idx="3">
                    <c:v>Arpita</c:v>
                  </c:pt>
                  <c:pt idx="4">
                    <c:v>Jannat Zubair Rahmani</c:v>
                  </c:pt>
                </c:lvl>
              </c:multiLvlStrCache>
            </c:multiLvlStrRef>
          </c:cat>
          <c:val>
            <c:numRef>
              <c:f>'Q-7'!$J$8:$N$8</c:f>
              <c:numCache>
                <c:formatCode>General</c:formatCode>
                <c:ptCount val="5"/>
                <c:pt idx="0">
                  <c:v>1.3599999999999999E-2</c:v>
                </c:pt>
                <c:pt idx="1">
                  <c:v>1.0500000000000001E-2</c:v>
                </c:pt>
                <c:pt idx="2">
                  <c:v>6.8999999999999999E-3</c:v>
                </c:pt>
                <c:pt idx="3">
                  <c:v>0.03</c:v>
                </c:pt>
                <c:pt idx="4">
                  <c:v>1.3599999999999999E-2</c:v>
                </c:pt>
              </c:numCache>
            </c:numRef>
          </c:val>
          <c:smooth val="0"/>
          <c:extLst>
            <c:ext xmlns:c16="http://schemas.microsoft.com/office/drawing/2014/chart" uri="{C3380CC4-5D6E-409C-BE32-E72D297353CC}">
              <c16:uniqueId val="{00000002-5EDB-476E-825D-B62726351F8A}"/>
            </c:ext>
          </c:extLst>
        </c:ser>
        <c:dLbls>
          <c:showLegendKey val="0"/>
          <c:showVal val="0"/>
          <c:showCatName val="0"/>
          <c:showSerName val="0"/>
          <c:showPercent val="0"/>
          <c:showBubbleSize val="0"/>
        </c:dLbls>
        <c:marker val="1"/>
        <c:smooth val="0"/>
        <c:axId val="246040320"/>
        <c:axId val="246030240"/>
      </c:lineChart>
      <c:catAx>
        <c:axId val="246056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6041760"/>
        <c:crosses val="autoZero"/>
        <c:auto val="1"/>
        <c:lblAlgn val="ctr"/>
        <c:lblOffset val="100"/>
        <c:noMultiLvlLbl val="0"/>
      </c:catAx>
      <c:valAx>
        <c:axId val="246041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6056160"/>
        <c:crosses val="autoZero"/>
        <c:crossBetween val="between"/>
      </c:valAx>
      <c:valAx>
        <c:axId val="2460302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6040320"/>
        <c:crosses val="max"/>
        <c:crossBetween val="between"/>
      </c:valAx>
      <c:catAx>
        <c:axId val="246040320"/>
        <c:scaling>
          <c:orientation val="minMax"/>
        </c:scaling>
        <c:delete val="1"/>
        <c:axPos val="b"/>
        <c:numFmt formatCode="General" sourceLinked="1"/>
        <c:majorTickMark val="out"/>
        <c:minorTickMark val="none"/>
        <c:tickLblPos val="nextTo"/>
        <c:crossAx val="2460302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[Task_1@harshgoyal.m@gmail.com.xlsx]Q-9!Count of gender</c:name>
    <c:fmtId val="4"/>
  </c:pivotSource>
  <c:chart>
    <c:title>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'Q-9'!$C$5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CD-4160-AC12-B7FE489AF9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CD-4160-AC12-B7FE489AF961}"/>
              </c:ext>
            </c:extLst>
          </c:dPt>
          <c:cat>
            <c:strRef>
              <c:f>'Q-9'!$B$6:$B$8</c:f>
              <c:strCache>
                <c:ptCount val="2"/>
                <c:pt idx="0">
                  <c:v>Female</c:v>
                </c:pt>
                <c:pt idx="1">
                  <c:v>Male</c:v>
                </c:pt>
              </c:strCache>
            </c:strRef>
          </c:cat>
          <c:val>
            <c:numRef>
              <c:f>'Q-9'!$C$6:$C$8</c:f>
              <c:numCache>
                <c:formatCode>0.00%</c:formatCode>
                <c:ptCount val="2"/>
                <c:pt idx="0">
                  <c:v>0.66666666666666663</c:v>
                </c:pt>
                <c:pt idx="1">
                  <c:v>0.33333333333333331</c:v>
                </c:pt>
              </c:numCache>
            </c:numRef>
          </c:val>
          <c:extLst>
            <c:ext xmlns:c16="http://schemas.microsoft.com/office/drawing/2014/chart" uri="{C3380CC4-5D6E-409C-BE32-E72D297353CC}">
              <c16:uniqueId val="{00000004-48CD-4160-AC12-B7FE489AF9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[Task_1@harshgoyal.m@gmail.com.xlsx]Q-9!Avg &amp; stddev of age</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'Q-9'!$C$13</c:f>
              <c:strCache>
                <c:ptCount val="1"/>
                <c:pt idx="0">
                  <c:v>Average of Age</c:v>
                </c:pt>
              </c:strCache>
            </c:strRef>
          </c:tx>
          <c:spPr>
            <a:solidFill>
              <a:schemeClr val="accent1"/>
            </a:solidFill>
            <a:ln>
              <a:noFill/>
            </a:ln>
            <a:effectLst/>
          </c:spPr>
          <c:invertIfNegative val="0"/>
          <c:cat>
            <c:strRef>
              <c:f>'Q-9'!$B$14:$B$16</c:f>
              <c:strCache>
                <c:ptCount val="2"/>
                <c:pt idx="0">
                  <c:v>Female</c:v>
                </c:pt>
                <c:pt idx="1">
                  <c:v>Male</c:v>
                </c:pt>
              </c:strCache>
            </c:strRef>
          </c:cat>
          <c:val>
            <c:numRef>
              <c:f>'Q-9'!$C$14:$C$16</c:f>
              <c:numCache>
                <c:formatCode>General</c:formatCode>
                <c:ptCount val="2"/>
                <c:pt idx="0">
                  <c:v>26.5</c:v>
                </c:pt>
                <c:pt idx="1">
                  <c:v>26.875</c:v>
                </c:pt>
              </c:numCache>
            </c:numRef>
          </c:val>
          <c:extLst>
            <c:ext xmlns:c16="http://schemas.microsoft.com/office/drawing/2014/chart" uri="{C3380CC4-5D6E-409C-BE32-E72D297353CC}">
              <c16:uniqueId val="{00000000-1108-457B-95A0-6868FF027707}"/>
            </c:ext>
          </c:extLst>
        </c:ser>
        <c:ser>
          <c:idx val="1"/>
          <c:order val="1"/>
          <c:tx>
            <c:strRef>
              <c:f>'Q-9'!$D$13</c:f>
              <c:strCache>
                <c:ptCount val="1"/>
                <c:pt idx="0">
                  <c:v>StdDev of Age</c:v>
                </c:pt>
              </c:strCache>
            </c:strRef>
          </c:tx>
          <c:spPr>
            <a:solidFill>
              <a:schemeClr val="accent2"/>
            </a:solidFill>
            <a:ln>
              <a:noFill/>
            </a:ln>
            <a:effectLst/>
          </c:spPr>
          <c:invertIfNegative val="0"/>
          <c:cat>
            <c:strRef>
              <c:f>'Q-9'!$B$14:$B$16</c:f>
              <c:strCache>
                <c:ptCount val="2"/>
                <c:pt idx="0">
                  <c:v>Female</c:v>
                </c:pt>
                <c:pt idx="1">
                  <c:v>Male</c:v>
                </c:pt>
              </c:strCache>
            </c:strRef>
          </c:cat>
          <c:val>
            <c:numRef>
              <c:f>'Q-9'!$D$14:$D$16</c:f>
              <c:numCache>
                <c:formatCode>General</c:formatCode>
                <c:ptCount val="2"/>
                <c:pt idx="0">
                  <c:v>4.7328638264796927</c:v>
                </c:pt>
                <c:pt idx="1">
                  <c:v>5.7180790980388307</c:v>
                </c:pt>
              </c:numCache>
            </c:numRef>
          </c:val>
          <c:extLst>
            <c:ext xmlns:c16="http://schemas.microsoft.com/office/drawing/2014/chart" uri="{C3380CC4-5D6E-409C-BE32-E72D297353CC}">
              <c16:uniqueId val="{00000001-1108-457B-95A0-6868FF027707}"/>
            </c:ext>
          </c:extLst>
        </c:ser>
        <c:dLbls>
          <c:showLegendKey val="0"/>
          <c:showVal val="0"/>
          <c:showCatName val="0"/>
          <c:showSerName val="0"/>
          <c:showPercent val="0"/>
          <c:showBubbleSize val="0"/>
        </c:dLbls>
        <c:gapWidth val="219"/>
        <c:overlap val="-27"/>
        <c:axId val="107949216"/>
        <c:axId val="190868608"/>
      </c:barChart>
      <c:catAx>
        <c:axId val="10794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0868608"/>
        <c:crosses val="autoZero"/>
        <c:auto val="1"/>
        <c:lblAlgn val="ctr"/>
        <c:lblOffset val="100"/>
        <c:noMultiLvlLbl val="0"/>
      </c:catAx>
      <c:valAx>
        <c:axId val="19086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794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5000"/>
        <a:lumOff val="75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[Task_1@harshgoyal.m@gmail.com.xlsx]Q-9!Min &amp; Max Age</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'Q-9'!$C$21</c:f>
              <c:strCache>
                <c:ptCount val="1"/>
                <c:pt idx="0">
                  <c:v>Min of Age</c:v>
                </c:pt>
              </c:strCache>
            </c:strRef>
          </c:tx>
          <c:spPr>
            <a:solidFill>
              <a:schemeClr val="accent1"/>
            </a:solidFill>
            <a:ln>
              <a:noFill/>
            </a:ln>
            <a:effectLst/>
          </c:spPr>
          <c:invertIfNegative val="0"/>
          <c:cat>
            <c:strRef>
              <c:f>'Q-9'!$B$22:$B$24</c:f>
              <c:strCache>
                <c:ptCount val="2"/>
                <c:pt idx="0">
                  <c:v>Female</c:v>
                </c:pt>
                <c:pt idx="1">
                  <c:v>Male</c:v>
                </c:pt>
              </c:strCache>
            </c:strRef>
          </c:cat>
          <c:val>
            <c:numRef>
              <c:f>'Q-9'!$C$22:$C$24</c:f>
              <c:numCache>
                <c:formatCode>General</c:formatCode>
                <c:ptCount val="2"/>
                <c:pt idx="0">
                  <c:v>18</c:v>
                </c:pt>
                <c:pt idx="1">
                  <c:v>18</c:v>
                </c:pt>
              </c:numCache>
            </c:numRef>
          </c:val>
          <c:extLst>
            <c:ext xmlns:c16="http://schemas.microsoft.com/office/drawing/2014/chart" uri="{C3380CC4-5D6E-409C-BE32-E72D297353CC}">
              <c16:uniqueId val="{00000000-4AE8-4AC5-BD10-1190B74A81D3}"/>
            </c:ext>
          </c:extLst>
        </c:ser>
        <c:ser>
          <c:idx val="1"/>
          <c:order val="1"/>
          <c:tx>
            <c:strRef>
              <c:f>'Q-9'!$D$21</c:f>
              <c:strCache>
                <c:ptCount val="1"/>
                <c:pt idx="0">
                  <c:v>Max of Age</c:v>
                </c:pt>
              </c:strCache>
            </c:strRef>
          </c:tx>
          <c:spPr>
            <a:solidFill>
              <a:schemeClr val="accent2"/>
            </a:solidFill>
            <a:ln>
              <a:noFill/>
            </a:ln>
            <a:effectLst/>
          </c:spPr>
          <c:invertIfNegative val="0"/>
          <c:cat>
            <c:strRef>
              <c:f>'Q-9'!$B$22:$B$24</c:f>
              <c:strCache>
                <c:ptCount val="2"/>
                <c:pt idx="0">
                  <c:v>Female</c:v>
                </c:pt>
                <c:pt idx="1">
                  <c:v>Male</c:v>
                </c:pt>
              </c:strCache>
            </c:strRef>
          </c:cat>
          <c:val>
            <c:numRef>
              <c:f>'Q-9'!$D$22:$D$24</c:f>
              <c:numCache>
                <c:formatCode>General</c:formatCode>
                <c:ptCount val="2"/>
                <c:pt idx="0">
                  <c:v>35</c:v>
                </c:pt>
                <c:pt idx="1">
                  <c:v>33</c:v>
                </c:pt>
              </c:numCache>
            </c:numRef>
          </c:val>
          <c:extLst>
            <c:ext xmlns:c16="http://schemas.microsoft.com/office/drawing/2014/chart" uri="{C3380CC4-5D6E-409C-BE32-E72D297353CC}">
              <c16:uniqueId val="{00000001-4AE8-4AC5-BD10-1190B74A81D3}"/>
            </c:ext>
          </c:extLst>
        </c:ser>
        <c:dLbls>
          <c:showLegendKey val="0"/>
          <c:showVal val="0"/>
          <c:showCatName val="0"/>
          <c:showSerName val="0"/>
          <c:showPercent val="0"/>
          <c:showBubbleSize val="0"/>
        </c:dLbls>
        <c:gapWidth val="150"/>
        <c:overlap val="100"/>
        <c:axId val="217130688"/>
        <c:axId val="217125888"/>
      </c:barChart>
      <c:catAx>
        <c:axId val="21713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125888"/>
        <c:crosses val="autoZero"/>
        <c:auto val="1"/>
        <c:lblAlgn val="ctr"/>
        <c:lblOffset val="100"/>
        <c:noMultiLvlLbl val="0"/>
      </c:catAx>
      <c:valAx>
        <c:axId val="21712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1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[Task_1@harshgoyal.m@gmail.com.xlsx]Q-9!Age pie chart</c:name>
    <c:fmtId val="8"/>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s>
    <c:plotArea>
      <c:layout/>
      <c:pieChart>
        <c:varyColors val="1"/>
        <c:ser>
          <c:idx val="0"/>
          <c:order val="0"/>
          <c:tx>
            <c:strRef>
              <c:f>'Q-9'!$C$49</c:f>
              <c:strCache>
                <c:ptCount val="1"/>
                <c:pt idx="0">
                  <c:v>Average of 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BD-490B-8BD4-63ED678A3D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BD-490B-8BD4-63ED678A3D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BD-490B-8BD4-63ED678A3DD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4BD-490B-8BD4-63ED678A3DD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4BD-490B-8BD4-63ED678A3DD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4BD-490B-8BD4-63ED678A3DD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4BD-490B-8BD4-63ED678A3DD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4BD-490B-8BD4-63ED678A3DD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4BD-490B-8BD4-63ED678A3DD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4BD-490B-8BD4-63ED678A3DDC}"/>
              </c:ext>
            </c:extLst>
          </c:dPt>
          <c:cat>
            <c:strRef>
              <c:f>'Q-9'!$B$50:$B$60</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'Q-9'!$C$50:$C$60</c:f>
              <c:numCache>
                <c:formatCode>General</c:formatCode>
                <c:ptCount val="10"/>
                <c:pt idx="0">
                  <c:v>31.5</c:v>
                </c:pt>
                <c:pt idx="1">
                  <c:v>35</c:v>
                </c:pt>
                <c:pt idx="2">
                  <c:v>22</c:v>
                </c:pt>
                <c:pt idx="3">
                  <c:v>24.5</c:v>
                </c:pt>
                <c:pt idx="4">
                  <c:v>31</c:v>
                </c:pt>
                <c:pt idx="5">
                  <c:v>26.5</c:v>
                </c:pt>
                <c:pt idx="6">
                  <c:v>25</c:v>
                </c:pt>
                <c:pt idx="7">
                  <c:v>23</c:v>
                </c:pt>
                <c:pt idx="8">
                  <c:v>25.5</c:v>
                </c:pt>
                <c:pt idx="9">
                  <c:v>29.666666666666668</c:v>
                </c:pt>
              </c:numCache>
            </c:numRef>
          </c:val>
          <c:extLst>
            <c:ext xmlns:c16="http://schemas.microsoft.com/office/drawing/2014/chart" uri="{C3380CC4-5D6E-409C-BE32-E72D297353CC}">
              <c16:uniqueId val="{00000014-44BD-490B-8BD4-63ED678A3DDC}"/>
            </c:ext>
          </c:extLst>
        </c:ser>
        <c:ser>
          <c:idx val="1"/>
          <c:order val="1"/>
          <c:tx>
            <c:strRef>
              <c:f>'Q-9'!$D$49</c:f>
              <c:strCache>
                <c:ptCount val="1"/>
                <c:pt idx="0">
                  <c:v>Total Follower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44BD-490B-8BD4-63ED678A3D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44BD-490B-8BD4-63ED678A3D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44BD-490B-8BD4-63ED678A3DD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C-44BD-490B-8BD4-63ED678A3DD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E-44BD-490B-8BD4-63ED678A3DD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0-44BD-490B-8BD4-63ED678A3DD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2-44BD-490B-8BD4-63ED678A3DD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4-44BD-490B-8BD4-63ED678A3DD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6-44BD-490B-8BD4-63ED678A3DD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8-44BD-490B-8BD4-63ED678A3DDC}"/>
              </c:ext>
            </c:extLst>
          </c:dPt>
          <c:cat>
            <c:strRef>
              <c:f>'Q-9'!$B$50:$B$60</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'Q-9'!$D$50:$D$60</c:f>
              <c:numCache>
                <c:formatCode>General</c:formatCode>
                <c:ptCount val="10"/>
                <c:pt idx="0">
                  <c:v>2</c:v>
                </c:pt>
                <c:pt idx="1">
                  <c:v>1</c:v>
                </c:pt>
                <c:pt idx="2">
                  <c:v>2</c:v>
                </c:pt>
                <c:pt idx="3">
                  <c:v>4</c:v>
                </c:pt>
                <c:pt idx="4">
                  <c:v>2</c:v>
                </c:pt>
                <c:pt idx="5">
                  <c:v>2</c:v>
                </c:pt>
                <c:pt idx="6">
                  <c:v>3</c:v>
                </c:pt>
                <c:pt idx="7">
                  <c:v>3</c:v>
                </c:pt>
                <c:pt idx="8">
                  <c:v>2</c:v>
                </c:pt>
                <c:pt idx="9">
                  <c:v>3</c:v>
                </c:pt>
              </c:numCache>
            </c:numRef>
          </c:val>
          <c:extLst>
            <c:ext xmlns:c16="http://schemas.microsoft.com/office/drawing/2014/chart" uri="{C3380CC4-5D6E-409C-BE32-E72D297353CC}">
              <c16:uniqueId val="{00000029-44BD-490B-8BD4-63ED678A3DDC}"/>
            </c:ext>
          </c:extLst>
        </c:ser>
        <c:ser>
          <c:idx val="2"/>
          <c:order val="2"/>
          <c:tx>
            <c:strRef>
              <c:f>'Q-9'!$E$49</c:f>
              <c:strCache>
                <c:ptCount val="1"/>
                <c:pt idx="0">
                  <c:v>% Of Followers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44BD-490B-8BD4-63ED678A3D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D-44BD-490B-8BD4-63ED678A3D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F-44BD-490B-8BD4-63ED678A3DD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1-44BD-490B-8BD4-63ED678A3DD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3-44BD-490B-8BD4-63ED678A3DD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5-44BD-490B-8BD4-63ED678A3DD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7-44BD-490B-8BD4-63ED678A3DD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9-44BD-490B-8BD4-63ED678A3DD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B-44BD-490B-8BD4-63ED678A3DD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D-44BD-490B-8BD4-63ED678A3DDC}"/>
              </c:ext>
            </c:extLst>
          </c:dPt>
          <c:cat>
            <c:strRef>
              <c:f>'Q-9'!$B$50:$B$60</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'Q-9'!$E$50:$E$60</c:f>
              <c:numCache>
                <c:formatCode>0.00%</c:formatCode>
                <c:ptCount val="10"/>
                <c:pt idx="0">
                  <c:v>8.3333333333333329E-2</c:v>
                </c:pt>
                <c:pt idx="1">
                  <c:v>4.1666666666666664E-2</c:v>
                </c:pt>
                <c:pt idx="2">
                  <c:v>8.3333333333333329E-2</c:v>
                </c:pt>
                <c:pt idx="3">
                  <c:v>0.16666666666666666</c:v>
                </c:pt>
                <c:pt idx="4">
                  <c:v>8.3333333333333329E-2</c:v>
                </c:pt>
                <c:pt idx="5">
                  <c:v>8.3333333333333329E-2</c:v>
                </c:pt>
                <c:pt idx="6">
                  <c:v>0.125</c:v>
                </c:pt>
                <c:pt idx="7">
                  <c:v>0.125</c:v>
                </c:pt>
                <c:pt idx="8">
                  <c:v>8.3333333333333329E-2</c:v>
                </c:pt>
                <c:pt idx="9">
                  <c:v>0.125</c:v>
                </c:pt>
              </c:numCache>
            </c:numRef>
          </c:val>
          <c:extLst>
            <c:ext xmlns:c16="http://schemas.microsoft.com/office/drawing/2014/chart" uri="{C3380CC4-5D6E-409C-BE32-E72D297353CC}">
              <c16:uniqueId val="{0000003E-44BD-490B-8BD4-63ED678A3D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[Task_1@harshgoyal.m@gmail.com.xlsx]Q-9!age likes</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'Q-9'!$C$64</c:f>
              <c:strCache>
                <c:ptCount val="1"/>
                <c:pt idx="0">
                  <c:v>Max of Avg. Likes</c:v>
                </c:pt>
              </c:strCache>
            </c:strRef>
          </c:tx>
          <c:spPr>
            <a:solidFill>
              <a:schemeClr val="accent1"/>
            </a:solidFill>
            <a:ln>
              <a:noFill/>
            </a:ln>
            <a:effectLst/>
          </c:spPr>
          <c:invertIfNegative val="0"/>
          <c:cat>
            <c:strRef>
              <c:f>'Q-9'!$B$65:$B$75</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'Q-9'!$C$65:$C$75</c:f>
              <c:numCache>
                <c:formatCode>General</c:formatCode>
                <c:ptCount val="10"/>
                <c:pt idx="0">
                  <c:v>672500</c:v>
                </c:pt>
                <c:pt idx="1">
                  <c:v>192800</c:v>
                </c:pt>
                <c:pt idx="2">
                  <c:v>116100</c:v>
                </c:pt>
                <c:pt idx="3">
                  <c:v>134600</c:v>
                </c:pt>
                <c:pt idx="4">
                  <c:v>26200</c:v>
                </c:pt>
                <c:pt idx="5">
                  <c:v>93400</c:v>
                </c:pt>
                <c:pt idx="6">
                  <c:v>313700</c:v>
                </c:pt>
                <c:pt idx="7">
                  <c:v>593000</c:v>
                </c:pt>
                <c:pt idx="8">
                  <c:v>108000</c:v>
                </c:pt>
                <c:pt idx="9">
                  <c:v>205800</c:v>
                </c:pt>
              </c:numCache>
            </c:numRef>
          </c:val>
          <c:extLst>
            <c:ext xmlns:c16="http://schemas.microsoft.com/office/drawing/2014/chart" uri="{C3380CC4-5D6E-409C-BE32-E72D297353CC}">
              <c16:uniqueId val="{00000000-EA08-498C-9356-CEDB994A841B}"/>
            </c:ext>
          </c:extLst>
        </c:ser>
        <c:ser>
          <c:idx val="1"/>
          <c:order val="1"/>
          <c:tx>
            <c:strRef>
              <c:f>'Q-9'!$D$64</c:f>
              <c:strCache>
                <c:ptCount val="1"/>
                <c:pt idx="0">
                  <c:v>Min of Avg. Likes</c:v>
                </c:pt>
              </c:strCache>
            </c:strRef>
          </c:tx>
          <c:spPr>
            <a:solidFill>
              <a:schemeClr val="accent2"/>
            </a:solidFill>
            <a:ln>
              <a:noFill/>
            </a:ln>
            <a:effectLst/>
          </c:spPr>
          <c:invertIfNegative val="0"/>
          <c:cat>
            <c:strRef>
              <c:f>'Q-9'!$B$65:$B$75</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'Q-9'!$D$65:$D$75</c:f>
              <c:numCache>
                <c:formatCode>General</c:formatCode>
                <c:ptCount val="10"/>
                <c:pt idx="0">
                  <c:v>43100</c:v>
                </c:pt>
                <c:pt idx="1">
                  <c:v>192800</c:v>
                </c:pt>
                <c:pt idx="2">
                  <c:v>72500</c:v>
                </c:pt>
                <c:pt idx="3">
                  <c:v>13700</c:v>
                </c:pt>
                <c:pt idx="4">
                  <c:v>14600</c:v>
                </c:pt>
                <c:pt idx="5">
                  <c:v>27000</c:v>
                </c:pt>
                <c:pt idx="6">
                  <c:v>6900</c:v>
                </c:pt>
                <c:pt idx="7">
                  <c:v>102400</c:v>
                </c:pt>
                <c:pt idx="8">
                  <c:v>6000</c:v>
                </c:pt>
                <c:pt idx="9">
                  <c:v>20000</c:v>
                </c:pt>
              </c:numCache>
            </c:numRef>
          </c:val>
          <c:extLst>
            <c:ext xmlns:c16="http://schemas.microsoft.com/office/drawing/2014/chart" uri="{C3380CC4-5D6E-409C-BE32-E72D297353CC}">
              <c16:uniqueId val="{00000001-EA08-498C-9356-CEDB994A841B}"/>
            </c:ext>
          </c:extLst>
        </c:ser>
        <c:dLbls>
          <c:showLegendKey val="0"/>
          <c:showVal val="0"/>
          <c:showCatName val="0"/>
          <c:showSerName val="0"/>
          <c:showPercent val="0"/>
          <c:showBubbleSize val="0"/>
        </c:dLbls>
        <c:gapWidth val="150"/>
        <c:overlap val="100"/>
        <c:axId val="189152560"/>
        <c:axId val="189148720"/>
      </c:barChart>
      <c:catAx>
        <c:axId val="18915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48720"/>
        <c:crosses val="autoZero"/>
        <c:auto val="1"/>
        <c:lblAlgn val="ctr"/>
        <c:lblOffset val="100"/>
        <c:noMultiLvlLbl val="0"/>
      </c:catAx>
      <c:valAx>
        <c:axId val="18914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5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[Task_1@harshgoyal.m@gmail.com.xlsx]Q-9!Engmnt rate</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'Q-9'!$C$80</c:f>
              <c:strCache>
                <c:ptCount val="1"/>
                <c:pt idx="0">
                  <c:v>Average of Engagement Rate</c:v>
                </c:pt>
              </c:strCache>
            </c:strRef>
          </c:tx>
          <c:spPr>
            <a:solidFill>
              <a:schemeClr val="accent1"/>
            </a:solidFill>
            <a:ln>
              <a:noFill/>
            </a:ln>
            <a:effectLst/>
          </c:spPr>
          <c:invertIfNegative val="0"/>
          <c:cat>
            <c:strRef>
              <c:f>'Q-9'!$B$81:$B$91</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'Q-9'!$C$81:$C$91</c:f>
              <c:numCache>
                <c:formatCode>General</c:formatCode>
                <c:ptCount val="10"/>
                <c:pt idx="0">
                  <c:v>1.205E-2</c:v>
                </c:pt>
                <c:pt idx="1">
                  <c:v>2.8199999999999999E-2</c:v>
                </c:pt>
                <c:pt idx="2">
                  <c:v>9.1500000000000001E-3</c:v>
                </c:pt>
                <c:pt idx="3">
                  <c:v>1.7675E-2</c:v>
                </c:pt>
                <c:pt idx="4">
                  <c:v>7.0000000000000001E-3</c:v>
                </c:pt>
                <c:pt idx="5">
                  <c:v>2.52E-2</c:v>
                </c:pt>
                <c:pt idx="6">
                  <c:v>1.0733333333333336E-2</c:v>
                </c:pt>
                <c:pt idx="7">
                  <c:v>2.5866666666666666E-2</c:v>
                </c:pt>
                <c:pt idx="8">
                  <c:v>9.2500000000000013E-3</c:v>
                </c:pt>
                <c:pt idx="9">
                  <c:v>3.8600000000000002E-2</c:v>
                </c:pt>
              </c:numCache>
            </c:numRef>
          </c:val>
          <c:extLst>
            <c:ext xmlns:c16="http://schemas.microsoft.com/office/drawing/2014/chart" uri="{C3380CC4-5D6E-409C-BE32-E72D297353CC}">
              <c16:uniqueId val="{00000000-81B9-41EB-B549-AB4F68B384BB}"/>
            </c:ext>
          </c:extLst>
        </c:ser>
        <c:ser>
          <c:idx val="1"/>
          <c:order val="1"/>
          <c:tx>
            <c:strRef>
              <c:f>'Q-9'!$D$80</c:f>
              <c:strCache>
                <c:ptCount val="1"/>
                <c:pt idx="0">
                  <c:v>StdDev of Engagement Rate</c:v>
                </c:pt>
              </c:strCache>
            </c:strRef>
          </c:tx>
          <c:spPr>
            <a:solidFill>
              <a:schemeClr val="accent2"/>
            </a:solidFill>
            <a:ln>
              <a:noFill/>
            </a:ln>
            <a:effectLst/>
          </c:spPr>
          <c:invertIfNegative val="0"/>
          <c:cat>
            <c:strRef>
              <c:f>'Q-9'!$B$81:$B$91</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'Q-9'!$D$81:$D$91</c:f>
              <c:numCache>
                <c:formatCode>General</c:formatCode>
                <c:ptCount val="10"/>
                <c:pt idx="0">
                  <c:v>2.1920310216783047E-3</c:v>
                </c:pt>
                <c:pt idx="1">
                  <c:v>#N/A</c:v>
                </c:pt>
                <c:pt idx="2">
                  <c:v>1.6263455967290633E-3</c:v>
                </c:pt>
                <c:pt idx="3">
                  <c:v>7.7461280650399783E-3</c:v>
                </c:pt>
                <c:pt idx="4">
                  <c:v>1.4142135623732081E-4</c:v>
                </c:pt>
                <c:pt idx="5">
                  <c:v>6.788225099390856E-3</c:v>
                </c:pt>
                <c:pt idx="6">
                  <c:v>1.0856488075493534E-2</c:v>
                </c:pt>
                <c:pt idx="7">
                  <c:v>1.0696416845529778E-2</c:v>
                </c:pt>
                <c:pt idx="8">
                  <c:v>1.0253048327204937E-2</c:v>
                </c:pt>
                <c:pt idx="9">
                  <c:v>2.2478656543485874E-2</c:v>
                </c:pt>
              </c:numCache>
            </c:numRef>
          </c:val>
          <c:extLst>
            <c:ext xmlns:c16="http://schemas.microsoft.com/office/drawing/2014/chart" uri="{C3380CC4-5D6E-409C-BE32-E72D297353CC}">
              <c16:uniqueId val="{00000001-81B9-41EB-B549-AB4F68B384BB}"/>
            </c:ext>
          </c:extLst>
        </c:ser>
        <c:dLbls>
          <c:showLegendKey val="0"/>
          <c:showVal val="0"/>
          <c:showCatName val="0"/>
          <c:showSerName val="0"/>
          <c:showPercent val="0"/>
          <c:showBubbleSize val="0"/>
        </c:dLbls>
        <c:gapWidth val="219"/>
        <c:overlap val="-27"/>
        <c:axId val="190861408"/>
        <c:axId val="190862368"/>
      </c:barChart>
      <c:catAx>
        <c:axId val="19086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2368"/>
        <c:crosses val="autoZero"/>
        <c:auto val="1"/>
        <c:lblAlgn val="ctr"/>
        <c:lblOffset val="100"/>
        <c:noMultiLvlLbl val="0"/>
      </c:catAx>
      <c:valAx>
        <c:axId val="19086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1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5000"/>
        <a:lumOff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[Task_1@harshgoyal.m@gmail.com.xlsx]Q-9!No of male female</c:name>
    <c:fmtId val="4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'Q-9'!$C$31:$C$33</c:f>
              <c:strCache>
                <c:ptCount val="1"/>
                <c:pt idx="0">
                  <c:v>No of Influencers - Female</c:v>
                </c:pt>
              </c:strCache>
            </c:strRef>
          </c:tx>
          <c:spPr>
            <a:ln w="28575" cap="rnd">
              <a:solidFill>
                <a:schemeClr val="accent1"/>
              </a:solidFill>
              <a:round/>
            </a:ln>
            <a:effectLst/>
          </c:spPr>
          <c:marker>
            <c:symbol val="none"/>
          </c:marker>
          <c:cat>
            <c:strRef>
              <c:f>'Q-9'!$B$34:$B$44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'Q-9'!$C$34:$C$44</c:f>
              <c:numCache>
                <c:formatCode>General</c:formatCode>
                <c:ptCount val="10"/>
                <c:pt idx="0">
                  <c:v>1</c:v>
                </c:pt>
                <c:pt idx="1">
                  <c:v>1</c:v>
                </c:pt>
                <c:pt idx="2">
                  <c:v>1</c:v>
                </c:pt>
                <c:pt idx="3">
                  <c:v>3</c:v>
                </c:pt>
                <c:pt idx="4">
                  <c:v>1</c:v>
                </c:pt>
                <c:pt idx="5">
                  <c:v>2</c:v>
                </c:pt>
                <c:pt idx="6">
                  <c:v>3</c:v>
                </c:pt>
                <c:pt idx="7">
                  <c:v>2</c:v>
                </c:pt>
                <c:pt idx="8">
                  <c:v>1</c:v>
                </c:pt>
                <c:pt idx="9">
                  <c:v>1</c:v>
                </c:pt>
              </c:numCache>
            </c:numRef>
          </c:val>
          <c:smooth val="0"/>
          <c:extLst>
            <c:ext xmlns:c16="http://schemas.microsoft.com/office/drawing/2014/chart" uri="{C3380CC4-5D6E-409C-BE32-E72D297353CC}">
              <c16:uniqueId val="{00000000-4C90-45B1-80FB-6616BD600D68}"/>
            </c:ext>
          </c:extLst>
        </c:ser>
        <c:ser>
          <c:idx val="1"/>
          <c:order val="1"/>
          <c:tx>
            <c:strRef>
              <c:f>'Q-9'!$D$31:$D$33</c:f>
              <c:strCache>
                <c:ptCount val="1"/>
                <c:pt idx="0">
                  <c:v>No of Influencers - Male</c:v>
                </c:pt>
              </c:strCache>
            </c:strRef>
          </c:tx>
          <c:spPr>
            <a:ln w="28575" cap="rnd">
              <a:solidFill>
                <a:schemeClr val="accent2"/>
              </a:solidFill>
              <a:round/>
            </a:ln>
            <a:effectLst/>
          </c:spPr>
          <c:marker>
            <c:symbol val="none"/>
          </c:marker>
          <c:cat>
            <c:strRef>
              <c:f>'Q-9'!$B$34:$B$44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'Q-9'!$D$34:$D$44</c:f>
              <c:numCache>
                <c:formatCode>General</c:formatCode>
                <c:ptCount val="10"/>
                <c:pt idx="0">
                  <c:v>1</c:v>
                </c:pt>
                <c:pt idx="2">
                  <c:v>1</c:v>
                </c:pt>
                <c:pt idx="3">
                  <c:v>1</c:v>
                </c:pt>
                <c:pt idx="4">
                  <c:v>1</c:v>
                </c:pt>
                <c:pt idx="7">
                  <c:v>1</c:v>
                </c:pt>
                <c:pt idx="8">
                  <c:v>1</c:v>
                </c:pt>
                <c:pt idx="9">
                  <c:v>2</c:v>
                </c:pt>
              </c:numCache>
            </c:numRef>
          </c:val>
          <c:smooth val="0"/>
          <c:extLst>
            <c:ext xmlns:c16="http://schemas.microsoft.com/office/drawing/2014/chart" uri="{C3380CC4-5D6E-409C-BE32-E72D297353CC}">
              <c16:uniqueId val="{00000001-4C90-45B1-80FB-6616BD600D68}"/>
            </c:ext>
          </c:extLst>
        </c:ser>
        <c:ser>
          <c:idx val="2"/>
          <c:order val="2"/>
          <c:tx>
            <c:strRef>
              <c:f>'Q-9'!$E$31:$E$33</c:f>
              <c:strCache>
                <c:ptCount val="1"/>
                <c:pt idx="0">
                  <c:v>No of male,female - Female</c:v>
                </c:pt>
              </c:strCache>
            </c:strRef>
          </c:tx>
          <c:spPr>
            <a:ln w="28575" cap="rnd">
              <a:solidFill>
                <a:schemeClr val="accent3"/>
              </a:solidFill>
              <a:round/>
            </a:ln>
            <a:effectLst/>
          </c:spPr>
          <c:marker>
            <c:symbol val="none"/>
          </c:marker>
          <c:cat>
            <c:strRef>
              <c:f>'Q-9'!$B$34:$B$44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'Q-9'!$E$34:$E$44</c:f>
              <c:numCache>
                <c:formatCode>General</c:formatCode>
                <c:ptCount val="10"/>
                <c:pt idx="0">
                  <c:v>1</c:v>
                </c:pt>
                <c:pt idx="1">
                  <c:v>1</c:v>
                </c:pt>
                <c:pt idx="2">
                  <c:v>1</c:v>
                </c:pt>
                <c:pt idx="3">
                  <c:v>3</c:v>
                </c:pt>
                <c:pt idx="4">
                  <c:v>1</c:v>
                </c:pt>
                <c:pt idx="5">
                  <c:v>2</c:v>
                </c:pt>
                <c:pt idx="6">
                  <c:v>3</c:v>
                </c:pt>
                <c:pt idx="7">
                  <c:v>2</c:v>
                </c:pt>
                <c:pt idx="8">
                  <c:v>1</c:v>
                </c:pt>
                <c:pt idx="9">
                  <c:v>1</c:v>
                </c:pt>
              </c:numCache>
            </c:numRef>
          </c:val>
          <c:smooth val="0"/>
          <c:extLst>
            <c:ext xmlns:c16="http://schemas.microsoft.com/office/drawing/2014/chart" uri="{C3380CC4-5D6E-409C-BE32-E72D297353CC}">
              <c16:uniqueId val="{00000001-8A15-4033-9A90-EBEC2558B760}"/>
            </c:ext>
          </c:extLst>
        </c:ser>
        <c:ser>
          <c:idx val="3"/>
          <c:order val="3"/>
          <c:tx>
            <c:strRef>
              <c:f>'Q-9'!$F$31:$F$33</c:f>
              <c:strCache>
                <c:ptCount val="1"/>
                <c:pt idx="0">
                  <c:v>No of male,female - Male</c:v>
                </c:pt>
              </c:strCache>
            </c:strRef>
          </c:tx>
          <c:spPr>
            <a:ln w="28575" cap="rnd">
              <a:solidFill>
                <a:schemeClr val="accent4"/>
              </a:solidFill>
              <a:round/>
            </a:ln>
            <a:effectLst/>
          </c:spPr>
          <c:marker>
            <c:symbol val="none"/>
          </c:marker>
          <c:cat>
            <c:strRef>
              <c:f>'Q-9'!$B$34:$B$44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'Q-9'!$F$34:$F$44</c:f>
              <c:numCache>
                <c:formatCode>General</c:formatCode>
                <c:ptCount val="10"/>
                <c:pt idx="0">
                  <c:v>1</c:v>
                </c:pt>
                <c:pt idx="2">
                  <c:v>1</c:v>
                </c:pt>
                <c:pt idx="3">
                  <c:v>1</c:v>
                </c:pt>
                <c:pt idx="4">
                  <c:v>1</c:v>
                </c:pt>
                <c:pt idx="7">
                  <c:v>1</c:v>
                </c:pt>
                <c:pt idx="8">
                  <c:v>1</c:v>
                </c:pt>
                <c:pt idx="9">
                  <c:v>2</c:v>
                </c:pt>
              </c:numCache>
            </c:numRef>
          </c:val>
          <c:smooth val="0"/>
          <c:extLst>
            <c:ext xmlns:c16="http://schemas.microsoft.com/office/drawing/2014/chart" uri="{C3380CC4-5D6E-409C-BE32-E72D297353CC}">
              <c16:uniqueId val="{00000002-8A15-4033-9A90-EBEC2558B760}"/>
            </c:ext>
          </c:extLst>
        </c:ser>
        <c:dLbls>
          <c:showLegendKey val="0"/>
          <c:showVal val="0"/>
          <c:showCatName val="0"/>
          <c:showSerName val="0"/>
          <c:showPercent val="0"/>
          <c:showBubbleSize val="0"/>
        </c:dLbls>
        <c:smooth val="0"/>
        <c:axId val="400652896"/>
        <c:axId val="400671616"/>
      </c:lineChart>
      <c:catAx>
        <c:axId val="40065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671616"/>
        <c:crosses val="autoZero"/>
        <c:auto val="1"/>
        <c:lblAlgn val="ctr"/>
        <c:lblOffset val="100"/>
        <c:noMultiLvlLbl val="0"/>
      </c:catAx>
      <c:valAx>
        <c:axId val="40067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65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19</xdr:col>
      <xdr:colOff>570480</xdr:colOff>
      <xdr:row>1</xdr:row>
      <xdr:rowOff>79730</xdr:rowOff>
    </xdr:from>
    <xdr:to>
      <xdr:col>19</xdr:col>
      <xdr:colOff>570840</xdr:colOff>
      <xdr:row>1</xdr:row>
      <xdr:rowOff>80090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CF050A76-9DBD-E6AF-FB5F-7A4C65A9D696}"/>
                </a:ext>
              </a:extLst>
            </xdr14:cNvPr>
            <xdr14:cNvContentPartPr/>
          </xdr14:nvContentPartPr>
          <xdr14:nvPr macro=""/>
          <xdr14:xfrm>
            <a:off x="8266680" y="263880"/>
            <a:ext cx="360" cy="360"/>
          </xdr14:xfrm>
        </xdr:contentPart>
      </mc:Choice>
      <mc:Fallback xmlns="">
        <xdr:pic>
          <xdr:nvPicPr>
            <xdr:cNvPr id="2" name="Ink 1">
              <a:extLst>
                <a:ext uri="{FF2B5EF4-FFF2-40B4-BE49-F238E27FC236}">
                  <a16:creationId xmlns:a16="http://schemas.microsoft.com/office/drawing/2014/main" id="{CF050A76-9DBD-E6AF-FB5F-7A4C65A9D696}"/>
                </a:ext>
              </a:extLst>
            </xdr:cNvPr>
            <xdr:cNvPicPr/>
          </xdr:nvPicPr>
          <xdr:blipFill>
            <a:blip xmlns:r="http://schemas.openxmlformats.org/officeDocument/2006/relationships" r:embed="rId2"/>
            <a:stretch>
              <a:fillRect/>
            </a:stretch>
          </xdr:blipFill>
          <xdr:spPr>
            <a:xfrm>
              <a:off x="8260560" y="257760"/>
              <a:ext cx="12600" cy="12600"/>
            </a:xfrm>
            <a:prstGeom prst="rect">
              <a:avLst/>
            </a:prstGeom>
          </xdr:spPr>
        </xdr:pic>
      </mc:Fallback>
    </mc:AlternateContent>
    <xdr:clientData/>
  </xdr:twoCellAnchor>
  <xdr:twoCellAnchor editAs="oneCell">
    <xdr:from>
      <xdr:col>19</xdr:col>
      <xdr:colOff>547800</xdr:colOff>
      <xdr:row>1</xdr:row>
      <xdr:rowOff>148130</xdr:rowOff>
    </xdr:from>
    <xdr:to>
      <xdr:col>19</xdr:col>
      <xdr:colOff>548160</xdr:colOff>
      <xdr:row>1</xdr:row>
      <xdr:rowOff>148490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82A088FD-A439-8933-851A-AD54DE8D9E43}"/>
                </a:ext>
              </a:extLst>
            </xdr14:cNvPr>
            <xdr14:cNvContentPartPr/>
          </xdr14:nvContentPartPr>
          <xdr14:nvPr macro=""/>
          <xdr14:xfrm>
            <a:off x="8244000" y="332280"/>
            <a:ext cx="360" cy="360"/>
          </xdr14:xfrm>
        </xdr:contentPart>
      </mc:Choice>
      <mc:Fallback xmlns="">
        <xdr:pic>
          <xdr:nvPicPr>
            <xdr:cNvPr id="3" name="Ink 2">
              <a:extLst>
                <a:ext uri="{FF2B5EF4-FFF2-40B4-BE49-F238E27FC236}">
                  <a16:creationId xmlns:a16="http://schemas.microsoft.com/office/drawing/2014/main" id="{82A088FD-A439-8933-851A-AD54DE8D9E43}"/>
                </a:ext>
              </a:extLst>
            </xdr:cNvPr>
            <xdr:cNvPicPr/>
          </xdr:nvPicPr>
          <xdr:blipFill>
            <a:blip xmlns:r="http://schemas.openxmlformats.org/officeDocument/2006/relationships" r:embed="rId2"/>
            <a:stretch>
              <a:fillRect/>
            </a:stretch>
          </xdr:blipFill>
          <xdr:spPr>
            <a:xfrm>
              <a:off x="8237880" y="326160"/>
              <a:ext cx="12600" cy="126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565914</xdr:colOff>
      <xdr:row>0</xdr:row>
      <xdr:rowOff>53096</xdr:rowOff>
    </xdr:from>
    <xdr:to>
      <xdr:col>6</xdr:col>
      <xdr:colOff>565915</xdr:colOff>
      <xdr:row>10</xdr:row>
      <xdr:rowOff>68857</xdr:rowOff>
    </xdr:to>
    <mc:AlternateContent xmlns:mc="http://schemas.openxmlformats.org/markup-compatibility/2006" xmlns:sle15="http://schemas.microsoft.com/office/drawing/2012/slicer">
      <mc:Choice Requires="sle15">
        <xdr:graphicFrame macro="">
          <xdr:nvGraphicFramePr>
            <xdr:cNvPr id="2" name="Followers">
              <a:extLst>
                <a:ext uri="{FF2B5EF4-FFF2-40B4-BE49-F238E27FC236}">
                  <a16:creationId xmlns:a16="http://schemas.microsoft.com/office/drawing/2014/main" id="{E74A11A0-EC34-2D0C-001A-A6E5D5CF4DBB}"/>
                </a:ext>
              </a:extLst>
            </xdr:cNvPr>
            <xdr:cNvGraphicFramePr/>
          </xdr:nvGraphicFramePr>
          <xdr:xfrm>
            <a:off x="0" y="0"/>
            <a:ext cx="0" cy="0"/>
          </xdr:xfrm>
          <a:graphic>
            <a:graphicData uri="http://schemas.microsoft.com/office/drawing/2010/slicer">
              <sle:slicer xmlns:sle="http://schemas.microsoft.com/office/drawing/2010/slicer" name="Followers"/>
            </a:graphicData>
          </a:graphic>
        </xdr:graphicFrame>
      </mc:Choice>
      <mc:Fallback xmlns="">
        <xdr:sp macro="" textlink="">
          <xdr:nvSpPr>
            <xdr:cNvPr id="0" name=""/>
            <xdr:cNvSpPr>
              <a:spLocks noTextEdit="1"/>
            </xdr:cNvSpPr>
          </xdr:nvSpPr>
          <xdr:spPr>
            <a:xfrm>
              <a:off x="3572601" y="53096"/>
              <a:ext cx="1836145" cy="201256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4131</xdr:colOff>
      <xdr:row>0</xdr:row>
      <xdr:rowOff>37488</xdr:rowOff>
    </xdr:from>
    <xdr:to>
      <xdr:col>10</xdr:col>
      <xdr:colOff>4132</xdr:colOff>
      <xdr:row>10</xdr:row>
      <xdr:rowOff>76506</xdr:rowOff>
    </xdr:to>
    <mc:AlternateContent xmlns:mc="http://schemas.openxmlformats.org/markup-compatibility/2006" xmlns:sle15="http://schemas.microsoft.com/office/drawing/2012/slicer">
      <mc:Choice Requires="sle15">
        <xdr:graphicFrame macro="">
          <xdr:nvGraphicFramePr>
            <xdr:cNvPr id="3" name="Avg. Likes">
              <a:extLst>
                <a:ext uri="{FF2B5EF4-FFF2-40B4-BE49-F238E27FC236}">
                  <a16:creationId xmlns:a16="http://schemas.microsoft.com/office/drawing/2014/main" id="{4A14181F-4043-B791-CD65-E6750D76640D}"/>
                </a:ext>
              </a:extLst>
            </xdr:cNvPr>
            <xdr:cNvGraphicFramePr/>
          </xdr:nvGraphicFramePr>
          <xdr:xfrm>
            <a:off x="0" y="0"/>
            <a:ext cx="0" cy="0"/>
          </xdr:xfrm>
          <a:graphic>
            <a:graphicData uri="http://schemas.microsoft.com/office/drawing/2010/slicer">
              <sle:slicer xmlns:sle="http://schemas.microsoft.com/office/drawing/2010/slicer" name="Avg. Likes"/>
            </a:graphicData>
          </a:graphic>
        </xdr:graphicFrame>
      </mc:Choice>
      <mc:Fallback xmlns="">
        <xdr:sp macro="" textlink="">
          <xdr:nvSpPr>
            <xdr:cNvPr id="0" name=""/>
            <xdr:cNvSpPr>
              <a:spLocks noTextEdit="1"/>
            </xdr:cNvSpPr>
          </xdr:nvSpPr>
          <xdr:spPr>
            <a:xfrm>
              <a:off x="5459011" y="37488"/>
              <a:ext cx="1836145" cy="20358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62047</xdr:colOff>
      <xdr:row>0</xdr:row>
      <xdr:rowOff>0</xdr:rowOff>
    </xdr:from>
    <xdr:to>
      <xdr:col>13</xdr:col>
      <xdr:colOff>62046</xdr:colOff>
      <xdr:row>10</xdr:row>
      <xdr:rowOff>68856</xdr:rowOff>
    </xdr:to>
    <mc:AlternateContent xmlns:mc="http://schemas.openxmlformats.org/markup-compatibility/2006" xmlns:sle15="http://schemas.microsoft.com/office/drawing/2012/slicer">
      <mc:Choice Requires="sle15">
        <xdr:graphicFrame macro="">
          <xdr:nvGraphicFramePr>
            <xdr:cNvPr id="4" name="Engagement Rate">
              <a:extLst>
                <a:ext uri="{FF2B5EF4-FFF2-40B4-BE49-F238E27FC236}">
                  <a16:creationId xmlns:a16="http://schemas.microsoft.com/office/drawing/2014/main" id="{A4519470-B8FA-33C1-80E4-48BEBAF50B93}"/>
                </a:ext>
              </a:extLst>
            </xdr:cNvPr>
            <xdr:cNvGraphicFramePr/>
          </xdr:nvGraphicFramePr>
          <xdr:xfrm>
            <a:off x="0" y="0"/>
            <a:ext cx="0" cy="0"/>
          </xdr:xfrm>
          <a:graphic>
            <a:graphicData uri="http://schemas.microsoft.com/office/drawing/2010/slicer">
              <sle:slicer xmlns:sle="http://schemas.microsoft.com/office/drawing/2010/slicer" name="Engagement Rate"/>
            </a:graphicData>
          </a:graphic>
        </xdr:graphicFrame>
      </mc:Choice>
      <mc:Fallback xmlns="">
        <xdr:sp macro="" textlink="">
          <xdr:nvSpPr>
            <xdr:cNvPr id="0" name=""/>
            <xdr:cNvSpPr>
              <a:spLocks noTextEdit="1"/>
            </xdr:cNvSpPr>
          </xdr:nvSpPr>
          <xdr:spPr>
            <a:xfrm>
              <a:off x="7353071" y="0"/>
              <a:ext cx="1836144" cy="206566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15874</xdr:colOff>
      <xdr:row>8</xdr:row>
      <xdr:rowOff>0</xdr:rowOff>
    </xdr:from>
    <xdr:to>
      <xdr:col>14</xdr:col>
      <xdr:colOff>19049</xdr:colOff>
      <xdr:row>22</xdr:row>
      <xdr:rowOff>165100</xdr:rowOff>
    </xdr:to>
    <xdr:graphicFrame macro="">
      <xdr:nvGraphicFramePr>
        <xdr:cNvPr id="3" name="Chart 2">
          <a:extLst>
            <a:ext uri="{FF2B5EF4-FFF2-40B4-BE49-F238E27FC236}">
              <a16:creationId xmlns:a16="http://schemas.microsoft.com/office/drawing/2014/main" id="{B2A69A5A-2195-857F-D166-069C01753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458612</xdr:colOff>
      <xdr:row>3</xdr:row>
      <xdr:rowOff>122437</xdr:rowOff>
    </xdr:from>
    <xdr:to>
      <xdr:col>21</xdr:col>
      <xdr:colOff>604221</xdr:colOff>
      <xdr:row>18</xdr:row>
      <xdr:rowOff>117591</xdr:rowOff>
    </xdr:to>
    <xdr:graphicFrame macro="">
      <xdr:nvGraphicFramePr>
        <xdr:cNvPr id="2" name="Chart 1">
          <a:extLst>
            <a:ext uri="{FF2B5EF4-FFF2-40B4-BE49-F238E27FC236}">
              <a16:creationId xmlns:a16="http://schemas.microsoft.com/office/drawing/2014/main" id="{0BF50858-E9D0-4920-A657-BAB2B97B7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439247</xdr:colOff>
      <xdr:row>3</xdr:row>
      <xdr:rowOff>146499</xdr:rowOff>
    </xdr:from>
    <xdr:to>
      <xdr:col>15</xdr:col>
      <xdr:colOff>536570</xdr:colOff>
      <xdr:row>18</xdr:row>
      <xdr:rowOff>134169</xdr:rowOff>
    </xdr:to>
    <xdr:graphicFrame macro="">
      <xdr:nvGraphicFramePr>
        <xdr:cNvPr id="3" name="Chart 2">
          <a:extLst>
            <a:ext uri="{FF2B5EF4-FFF2-40B4-BE49-F238E27FC236}">
              <a16:creationId xmlns:a16="http://schemas.microsoft.com/office/drawing/2014/main" id="{C9C690A5-EE42-4015-B7FF-B70DC01AA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493889</xdr:colOff>
      <xdr:row>18</xdr:row>
      <xdr:rowOff>80865</xdr:rowOff>
    </xdr:from>
    <xdr:to>
      <xdr:col>22</xdr:col>
      <xdr:colOff>11759</xdr:colOff>
      <xdr:row>33</xdr:row>
      <xdr:rowOff>98730</xdr:rowOff>
    </xdr:to>
    <xdr:graphicFrame macro="">
      <xdr:nvGraphicFramePr>
        <xdr:cNvPr id="4" name="Chart 3">
          <a:extLst>
            <a:ext uri="{FF2B5EF4-FFF2-40B4-BE49-F238E27FC236}">
              <a16:creationId xmlns:a16="http://schemas.microsoft.com/office/drawing/2014/main" id="{05EB5D0C-415D-46A5-86E2-92A1642E7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49133</xdr:colOff>
      <xdr:row>3</xdr:row>
      <xdr:rowOff>147583</xdr:rowOff>
    </xdr:from>
    <xdr:to>
      <xdr:col>9</xdr:col>
      <xdr:colOff>429214</xdr:colOff>
      <xdr:row>18</xdr:row>
      <xdr:rowOff>133510</xdr:rowOff>
    </xdr:to>
    <xdr:graphicFrame macro="">
      <xdr:nvGraphicFramePr>
        <xdr:cNvPr id="6" name="Chart 5">
          <a:extLst>
            <a:ext uri="{FF2B5EF4-FFF2-40B4-BE49-F238E27FC236}">
              <a16:creationId xmlns:a16="http://schemas.microsoft.com/office/drawing/2014/main" id="{241B9712-152F-4FC0-B0E0-0472A9BD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596282</xdr:colOff>
      <xdr:row>33</xdr:row>
      <xdr:rowOff>57902</xdr:rowOff>
    </xdr:from>
    <xdr:to>
      <xdr:col>12</xdr:col>
      <xdr:colOff>518367</xdr:colOff>
      <xdr:row>48</xdr:row>
      <xdr:rowOff>43828</xdr:rowOff>
    </xdr:to>
    <xdr:graphicFrame macro="">
      <xdr:nvGraphicFramePr>
        <xdr:cNvPr id="7" name="Chart 6">
          <a:extLst>
            <a:ext uri="{FF2B5EF4-FFF2-40B4-BE49-F238E27FC236}">
              <a16:creationId xmlns:a16="http://schemas.microsoft.com/office/drawing/2014/main" id="{546091E0-E299-4BEA-B2E6-2A93DF83C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518367</xdr:colOff>
      <xdr:row>33</xdr:row>
      <xdr:rowOff>108995</xdr:rowOff>
    </xdr:from>
    <xdr:to>
      <xdr:col>22</xdr:col>
      <xdr:colOff>0</xdr:colOff>
      <xdr:row>48</xdr:row>
      <xdr:rowOff>94922</xdr:rowOff>
    </xdr:to>
    <xdr:graphicFrame macro="">
      <xdr:nvGraphicFramePr>
        <xdr:cNvPr id="8" name="Chart 7">
          <a:extLst>
            <a:ext uri="{FF2B5EF4-FFF2-40B4-BE49-F238E27FC236}">
              <a16:creationId xmlns:a16="http://schemas.microsoft.com/office/drawing/2014/main" id="{8AC96F40-851B-4146-A35A-0383EDB8C7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588985</xdr:colOff>
      <xdr:row>18</xdr:row>
      <xdr:rowOff>128840</xdr:rowOff>
    </xdr:from>
    <xdr:to>
      <xdr:col>15</xdr:col>
      <xdr:colOff>478550</xdr:colOff>
      <xdr:row>33</xdr:row>
      <xdr:rowOff>111170</xdr:rowOff>
    </xdr:to>
    <xdr:graphicFrame macro="">
      <xdr:nvGraphicFramePr>
        <xdr:cNvPr id="9" name="Chart 8">
          <a:extLst>
            <a:ext uri="{FF2B5EF4-FFF2-40B4-BE49-F238E27FC236}">
              <a16:creationId xmlns:a16="http://schemas.microsoft.com/office/drawing/2014/main" id="{468A6360-52A3-4521-87E3-22B39C080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4</xdr:row>
      <xdr:rowOff>10910</xdr:rowOff>
    </xdr:from>
    <xdr:to>
      <xdr:col>3</xdr:col>
      <xdr:colOff>21493</xdr:colOff>
      <xdr:row>12</xdr:row>
      <xdr:rowOff>1</xdr:rowOff>
    </xdr:to>
    <mc:AlternateContent xmlns:mc="http://schemas.openxmlformats.org/markup-compatibility/2006" xmlns:a14="http://schemas.microsoft.com/office/drawing/2010/main">
      <mc:Choice Requires="a14">
        <xdr:graphicFrame macro="">
          <xdr:nvGraphicFramePr>
            <xdr:cNvPr id="10" name="Full Name">
              <a:extLst>
                <a:ext uri="{FF2B5EF4-FFF2-40B4-BE49-F238E27FC236}">
                  <a16:creationId xmlns:a16="http://schemas.microsoft.com/office/drawing/2014/main" id="{B9079F60-CDC7-C45E-5A64-1DAE98DEC851}"/>
                </a:ext>
              </a:extLst>
            </xdr:cNvPr>
            <xdr:cNvGraphicFramePr/>
          </xdr:nvGraphicFramePr>
          <xdr:xfrm>
            <a:off x="0" y="0"/>
            <a:ext cx="0" cy="0"/>
          </xdr:xfrm>
          <a:graphic>
            <a:graphicData uri="http://schemas.microsoft.com/office/drawing/2010/slicer">
              <sle:slicer xmlns:sle="http://schemas.microsoft.com/office/drawing/2010/slicer" name="Full Name"/>
            </a:graphicData>
          </a:graphic>
        </xdr:graphicFrame>
      </mc:Choice>
      <mc:Fallback xmlns="">
        <xdr:sp macro="" textlink="">
          <xdr:nvSpPr>
            <xdr:cNvPr id="0" name=""/>
            <xdr:cNvSpPr>
              <a:spLocks noTextEdit="1"/>
            </xdr:cNvSpPr>
          </xdr:nvSpPr>
          <xdr:spPr>
            <a:xfrm>
              <a:off x="0" y="736624"/>
              <a:ext cx="1835779" cy="1440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0</xdr:colOff>
      <xdr:row>11</xdr:row>
      <xdr:rowOff>168641</xdr:rowOff>
    </xdr:from>
    <xdr:to>
      <xdr:col>3</xdr:col>
      <xdr:colOff>21493</xdr:colOff>
      <xdr:row>19</xdr:row>
      <xdr:rowOff>132292</xdr:rowOff>
    </xdr:to>
    <mc:AlternateContent xmlns:mc="http://schemas.openxmlformats.org/markup-compatibility/2006" xmlns:a14="http://schemas.microsoft.com/office/drawing/2010/main">
      <mc:Choice Requires="a14">
        <xdr:graphicFrame macro="">
          <xdr:nvGraphicFramePr>
            <xdr:cNvPr id="11" name="Age">
              <a:extLst>
                <a:ext uri="{FF2B5EF4-FFF2-40B4-BE49-F238E27FC236}">
                  <a16:creationId xmlns:a16="http://schemas.microsoft.com/office/drawing/2014/main" id="{BA7969A8-CDC4-86AF-5EFD-AD758E38211E}"/>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2164355"/>
              <a:ext cx="1835779" cy="1415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0</xdr:colOff>
      <xdr:row>19</xdr:row>
      <xdr:rowOff>120813</xdr:rowOff>
    </xdr:from>
    <xdr:to>
      <xdr:col>3</xdr:col>
      <xdr:colOff>21492</xdr:colOff>
      <xdr:row>24</xdr:row>
      <xdr:rowOff>132292</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ADB974B6-D921-8D09-C41F-2E0BB66333D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3567956"/>
              <a:ext cx="1835778" cy="918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34722</xdr:colOff>
      <xdr:row>24</xdr:row>
      <xdr:rowOff>139130</xdr:rowOff>
    </xdr:from>
    <xdr:to>
      <xdr:col>3</xdr:col>
      <xdr:colOff>13229</xdr:colOff>
      <xdr:row>30</xdr:row>
      <xdr:rowOff>158750</xdr:rowOff>
    </xdr:to>
    <mc:AlternateContent xmlns:mc="http://schemas.openxmlformats.org/markup-compatibility/2006" xmlns:a14="http://schemas.microsoft.com/office/drawing/2010/main">
      <mc:Choice Requires="a14">
        <xdr:graphicFrame macro="">
          <xdr:nvGraphicFramePr>
            <xdr:cNvPr id="13" name="Creator Type">
              <a:extLst>
                <a:ext uri="{FF2B5EF4-FFF2-40B4-BE49-F238E27FC236}">
                  <a16:creationId xmlns:a16="http://schemas.microsoft.com/office/drawing/2014/main" id="{F884989F-B17C-2C39-0BD2-C39FEA5E3C0C}"/>
                </a:ext>
              </a:extLst>
            </xdr:cNvPr>
            <xdr:cNvGraphicFramePr/>
          </xdr:nvGraphicFramePr>
          <xdr:xfrm>
            <a:off x="0" y="0"/>
            <a:ext cx="0" cy="0"/>
          </xdr:xfrm>
          <a:graphic>
            <a:graphicData uri="http://schemas.microsoft.com/office/drawing/2010/slicer">
              <sle:slicer xmlns:sle="http://schemas.microsoft.com/office/drawing/2010/slicer" name="Creator Type"/>
            </a:graphicData>
          </a:graphic>
        </xdr:graphicFrame>
      </mc:Choice>
      <mc:Fallback xmlns="">
        <xdr:sp macro="" textlink="">
          <xdr:nvSpPr>
            <xdr:cNvPr id="0" name=""/>
            <xdr:cNvSpPr>
              <a:spLocks noTextEdit="1"/>
            </xdr:cNvSpPr>
          </xdr:nvSpPr>
          <xdr:spPr>
            <a:xfrm>
              <a:off x="34722" y="4493416"/>
              <a:ext cx="1792793" cy="11081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0</xdr:colOff>
      <xdr:row>30</xdr:row>
      <xdr:rowOff>184150</xdr:rowOff>
    </xdr:from>
    <xdr:to>
      <xdr:col>3</xdr:col>
      <xdr:colOff>3175</xdr:colOff>
      <xdr:row>48</xdr:row>
      <xdr:rowOff>39688</xdr:rowOff>
    </xdr:to>
    <mc:AlternateContent xmlns:mc="http://schemas.openxmlformats.org/markup-compatibility/2006" xmlns:a14="http://schemas.microsoft.com/office/drawing/2010/main">
      <mc:Choice Requires="a14">
        <xdr:graphicFrame macro="">
          <xdr:nvGraphicFramePr>
            <xdr:cNvPr id="14" name="Genre">
              <a:extLst>
                <a:ext uri="{FF2B5EF4-FFF2-40B4-BE49-F238E27FC236}">
                  <a16:creationId xmlns:a16="http://schemas.microsoft.com/office/drawing/2014/main" id="{80D7FFA2-0A1E-6D09-DC67-351861512C24}"/>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0" y="5627007"/>
              <a:ext cx="1817461" cy="31212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8-04T06:31:04.312"/>
    </inkml:context>
    <inkml:brush xml:id="br0">
      <inkml:brushProperty name="width" value="0.035" units="cm"/>
      <inkml:brushProperty name="height" value="0.035" units="cm"/>
    </inkml:brush>
  </inkml:definitions>
  <inkml:trace contextRef="#ctx0" brushRef="#br0">0 0 4720 0 0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8-04T06:31:04.812"/>
    </inkml:context>
    <inkml:brush xml:id="br0">
      <inkml:brushProperty name="width" value="0.035" units="cm"/>
      <inkml:brushProperty name="height" value="0.035" units="cm"/>
    </inkml:brush>
  </inkml:definitions>
  <inkml:trace contextRef="#ctx0" brushRef="#br0">1 1 6848 0 0,'0'0'-5144'0'0</inkml:trace>
</inkm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Goyal" refreshedDate="45508.893812499999" createdVersion="8" refreshedVersion="8" minRefreshableVersion="3" recordCount="24" xr:uid="{032A3455-8697-4201-9FAB-9051BA19148B}">
  <cacheSource type="worksheet">
    <worksheetSource ref="A1:I25" sheet="Database"/>
  </cacheSource>
  <cacheFields count="9">
    <cacheField name="Full Name" numFmtId="0">
      <sharedItems/>
    </cacheField>
    <cacheField name="Username" numFmtId="0">
      <sharedItems/>
    </cacheField>
    <cacheField name="Age" numFmtId="0">
      <sharedItems containsSemiMixedTypes="0" containsString="0" containsNumber="1" containsInteger="1" minValue="18" maxValue="35"/>
    </cacheField>
    <cacheField name="Gender" numFmtId="0">
      <sharedItems count="2">
        <s v="Female"/>
        <s v="Male"/>
      </sharedItems>
    </cacheField>
    <cacheField name="Location" numFmtId="0">
      <sharedItems containsNonDate="0" containsString="0" containsBlank="1"/>
    </cacheField>
    <cacheField name="Genre" numFmtId="0">
      <sharedItems/>
    </cacheField>
    <cacheField name="Followers" numFmtId="0">
      <sharedItems containsSemiMixedTypes="0" containsString="0" containsNumber="1" containsInteger="1" minValue="11300" maxValue="294000"/>
    </cacheField>
    <cacheField name="Avg. Likes" numFmtId="3">
      <sharedItems containsSemiMixedTypes="0" containsString="0" containsNumber="1" containsInteger="1" minValue="6000" maxValue="672500"/>
    </cacheField>
    <cacheField name="Engagement Rate" numFmtId="10">
      <sharedItems containsSemiMixedTypes="0" containsString="0" containsNumber="1" minValue="1E-4" maxValue="5.4600000000000003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Goyal" refreshedDate="45508.902183333332" createdVersion="8" refreshedVersion="8" minRefreshableVersion="3" recordCount="24" xr:uid="{E0E98E49-1503-483F-A1DC-1DE561F1A485}">
  <cacheSource type="worksheet">
    <worksheetSource ref="A1:K25" sheet="Copy Of Raw Data"/>
  </cacheSource>
  <cacheFields count="11">
    <cacheField name="Full Name" numFmtId="0">
      <sharedItems count="24">
        <s v="Arishfa Khan"/>
        <s v="Jannat Zubair Rahmani"/>
        <s v="Siddharth Nigam"/>
        <s v="Jubin Shah"/>
        <s v="Neha Malik"/>
        <s v="Nagma"/>
        <s v="Erica J Fernandes"/>
        <s v="Shipra Khanna"/>
        <s v="Nisha Gurgain"/>
        <s v="Noorin Shereef"/>
        <s v="Manushi Chhillar"/>
        <s v="Rits Badiani (Ritika)"/>
        <s v="Divya Agarwal"/>
        <s v="Ritabhari Chakraborty"/>
        <s v="Mrunal Panchal"/>
        <s v="Barkha Singh"/>
        <s v="Shilpa Chaudhary"/>
        <s v="Beer Biceps"/>
        <s v="Himansh Kohli"/>
        <s v="Shivani Singh"/>
        <s v="Raj Aryan"/>
        <s v="Arnav"/>
        <s v="Sher"/>
        <s v="Arpita"/>
      </sharedItems>
    </cacheField>
    <cacheField name="Username" numFmtId="0">
      <sharedItems/>
    </cacheField>
    <cacheField name="Age" numFmtId="0">
      <sharedItems containsSemiMixedTypes="0" containsString="0" containsNumber="1" containsInteger="1" minValue="18" maxValue="35" count="15">
        <n v="31"/>
        <n v="29"/>
        <n v="24"/>
        <n v="32"/>
        <n v="34"/>
        <n v="22"/>
        <n v="27"/>
        <n v="23"/>
        <n v="20"/>
        <n v="26"/>
        <n v="35"/>
        <n v="30"/>
        <n v="28"/>
        <n v="18"/>
        <n v="33"/>
      </sharedItems>
    </cacheField>
    <cacheField name="Gender" numFmtId="0">
      <sharedItems count="2">
        <s v="Female"/>
        <s v="Male"/>
      </sharedItems>
    </cacheField>
    <cacheField name="Location" numFmtId="0">
      <sharedItems/>
    </cacheField>
    <cacheField name="Genre" numFmtId="0">
      <sharedItems count="10">
        <s v="Knowledge &amp; Education"/>
        <s v="Beauty &amp; Fashion"/>
        <s v="Entertainment"/>
        <s v="Gaming &amp; Technology"/>
        <s v="Finance &amp; Business"/>
        <s v="Health &amp; Wellness"/>
        <s v="Meme Page"/>
        <s v="Photography "/>
        <s v="Cuisine"/>
        <s v="Travel &amp; Adventure"/>
      </sharedItems>
    </cacheField>
    <cacheField name="Followers" numFmtId="0">
      <sharedItems containsSemiMixedTypes="0" containsString="0" containsNumber="1" containsInteger="1" minValue="11300" maxValue="294000"/>
    </cacheField>
    <cacheField name="Avg. Likes" numFmtId="3">
      <sharedItems containsSemiMixedTypes="0" containsString="0" containsNumber="1" containsInteger="1" minValue="6000" maxValue="672500"/>
    </cacheField>
    <cacheField name="Engagement Rate" numFmtId="10">
      <sharedItems containsSemiMixedTypes="0" containsString="0" containsNumber="1" minValue="1E-4" maxValue="5.4600000000000003E-2"/>
    </cacheField>
    <cacheField name="Creator Type" numFmtId="0">
      <sharedItems count="3">
        <s v="Micro"/>
        <s v="Nano"/>
        <s v="Macro"/>
      </sharedItems>
    </cacheField>
    <cacheField name="Id" numFmtId="0">
      <sharedItems/>
    </cacheField>
  </cacheFields>
  <extLst>
    <ext xmlns:x14="http://schemas.microsoft.com/office/spreadsheetml/2009/9/main" uri="{725AE2AE-9491-48be-B2B4-4EB974FC3084}">
      <x14:pivotCacheDefinition pivotCacheId="1132589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Arishfa Khan"/>
    <s v=".@arishfakhan138"/>
    <n v="31"/>
    <x v="0"/>
    <m/>
    <s v="Knowledge &amp; Education"/>
    <n v="30900"/>
    <n v="313700"/>
    <n v="1.03E-2"/>
  </r>
  <r>
    <s v="Jannat Zubair Rahmani"/>
    <s v=".@jannatzubair29"/>
    <n v="29"/>
    <x v="1"/>
    <m/>
    <s v="Beauty &amp; Fashion"/>
    <n v="49800"/>
    <n v="672500"/>
    <n v="1.3599999999999999E-2"/>
  </r>
  <r>
    <s v="Siddharth Nigam"/>
    <s v=".@thesiddharthnigam"/>
    <n v="24"/>
    <x v="1"/>
    <m/>
    <s v="Entertainment"/>
    <n v="11300"/>
    <n v="116100"/>
    <n v="1.03E-2"/>
  </r>
  <r>
    <s v="Jubin Shah"/>
    <s v=".@jubin46"/>
    <n v="32"/>
    <x v="1"/>
    <m/>
    <s v="Gaming &amp; Technology"/>
    <n v="52000"/>
    <n v="14600"/>
    <n v="6.8999999999999999E-3"/>
  </r>
  <r>
    <s v="Neha Malik"/>
    <s v=".@itsmenehamalik"/>
    <n v="34"/>
    <x v="0"/>
    <m/>
    <s v="Beauty &amp; Fashion"/>
    <n v="46900"/>
    <n v="43100"/>
    <n v="1.0500000000000001E-2"/>
  </r>
  <r>
    <s v="Nagma"/>
    <s v=".@ohmygorg"/>
    <n v="22"/>
    <x v="0"/>
    <m/>
    <s v="Finance &amp; Business"/>
    <n v="42000"/>
    <n v="134600"/>
    <n v="1.6400000000000001E-2"/>
  </r>
  <r>
    <s v="Erica J Fernandes"/>
    <s v=".@IamEJF"/>
    <n v="27"/>
    <x v="0"/>
    <m/>
    <s v="Health &amp; Wellness"/>
    <n v="26000"/>
    <n v="93400"/>
    <n v="2.0400000000000001E-2"/>
  </r>
  <r>
    <s v="Shipra Khanna"/>
    <s v=".@ChefShipra"/>
    <n v="23"/>
    <x v="0"/>
    <m/>
    <s v="Meme Page"/>
    <n v="22000"/>
    <n v="102400"/>
    <n v="1.78E-2"/>
  </r>
  <r>
    <s v="Nisha Gurgain"/>
    <s v=".@iamnishaguragain"/>
    <n v="20"/>
    <x v="0"/>
    <m/>
    <s v="Entertainment"/>
    <n v="71000"/>
    <n v="72500"/>
    <n v="8.0000000000000002E-3"/>
  </r>
  <r>
    <s v="Noorin Shereef"/>
    <s v=".@noorin_shereef_"/>
    <n v="26"/>
    <x v="0"/>
    <m/>
    <s v="Knowledge &amp; Education"/>
    <n v="23000"/>
    <n v="72100"/>
    <n v="2.18E-2"/>
  </r>
  <r>
    <s v="Manushi Chhillar"/>
    <s v=".@manushichhillarofficial"/>
    <n v="24"/>
    <x v="0"/>
    <m/>
    <s v="Photography "/>
    <n v="26000"/>
    <n v="108000"/>
    <n v="1.6500000000000001E-2"/>
  </r>
  <r>
    <s v="Rits Badiani (Ritika)"/>
    <s v=".@rits_badiani"/>
    <n v="35"/>
    <x v="0"/>
    <m/>
    <s v="Cuisine"/>
    <n v="190000"/>
    <n v="192800"/>
    <n v="2.8199999999999999E-2"/>
  </r>
  <r>
    <s v="Divya Agarwal"/>
    <s v=".@divyaagarwal_official"/>
    <n v="30"/>
    <x v="0"/>
    <m/>
    <s v="Finance &amp; Business"/>
    <n v="30000"/>
    <n v="85100"/>
    <n v="2.8899999999999999E-2"/>
  </r>
  <r>
    <s v="Ritabhari Chakraborty"/>
    <s v=".@ritabhari_chakraborty"/>
    <n v="30"/>
    <x v="0"/>
    <m/>
    <s v="Gaming &amp; Technology"/>
    <n v="77000"/>
    <n v="26200"/>
    <n v="7.1000000000000004E-3"/>
  </r>
  <r>
    <s v="Mrunal Panchal"/>
    <s v=".@_mrunu"/>
    <n v="26"/>
    <x v="0"/>
    <m/>
    <s v="Meme Page"/>
    <n v="24000"/>
    <n v="117100"/>
    <n v="2.18E-2"/>
  </r>
  <r>
    <s v="Barkha Singh"/>
    <s v=".@BarkhaSingh0308"/>
    <n v="24"/>
    <x v="0"/>
    <m/>
    <s v="Travel &amp; Adventure"/>
    <n v="29000"/>
    <n v="139200"/>
    <n v="4.8300000000000003E-2"/>
  </r>
  <r>
    <s v="Shilpa Chaudhary"/>
    <s v=".@_shilpa7799"/>
    <n v="28"/>
    <x v="0"/>
    <m/>
    <s v="Finance &amp; Business"/>
    <n v="12000"/>
    <n v="13700"/>
    <n v="1.15E-2"/>
  </r>
  <r>
    <s v="Beer Biceps"/>
    <s v=".@beerbiceps"/>
    <n v="32"/>
    <x v="1"/>
    <m/>
    <s v="Travel &amp; Adventure"/>
    <n v="294000"/>
    <n v="205800"/>
    <n v="5.4600000000000003E-2"/>
  </r>
  <r>
    <s v="Himansh Kohli"/>
    <s v=".@kohlihimansh"/>
    <n v="27"/>
    <x v="1"/>
    <m/>
    <s v="Photography "/>
    <n v="34000"/>
    <n v="6000"/>
    <n v="2E-3"/>
  </r>
  <r>
    <s v="Shivani Singh"/>
    <s v=".@shivani.singhh"/>
    <n v="18"/>
    <x v="0"/>
    <m/>
    <s v="Knowledge &amp; Education"/>
    <n v="84190"/>
    <n v="6900"/>
    <n v="1E-4"/>
  </r>
  <r>
    <s v="Raj Aryan"/>
    <s v=".@rxj.aryxn"/>
    <n v="20"/>
    <x v="1"/>
    <m/>
    <s v="Meme Page"/>
    <n v="49600"/>
    <n v="593000"/>
    <n v="3.7999999999999999E-2"/>
  </r>
  <r>
    <s v="Arnav"/>
    <s v=".@arnavz"/>
    <n v="33"/>
    <x v="1"/>
    <m/>
    <s v="Travel &amp; Adventure"/>
    <n v="46700"/>
    <n v="20000"/>
    <n v="1.29E-2"/>
  </r>
  <r>
    <s v="Sher"/>
    <s v=".@sherrr"/>
    <n v="18"/>
    <x v="1"/>
    <m/>
    <s v="Finance &amp; Business"/>
    <n v="22700"/>
    <n v="43000"/>
    <n v="1.3899999999999999E-2"/>
  </r>
  <r>
    <s v="Arpita"/>
    <s v=".@arpita"/>
    <n v="26"/>
    <x v="0"/>
    <m/>
    <s v="Health &amp; Wellness"/>
    <n v="24900"/>
    <n v="27000"/>
    <n v="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s v=".@arishfakhan138"/>
    <x v="0"/>
    <x v="0"/>
    <s v="Bengalore"/>
    <x v="0"/>
    <n v="30900"/>
    <n v="313700"/>
    <n v="1.03E-2"/>
    <x v="0"/>
    <s v="SS129K"/>
  </r>
  <r>
    <x v="1"/>
    <s v=".@jannatzubair29"/>
    <x v="1"/>
    <x v="1"/>
    <s v="Mumbai "/>
    <x v="1"/>
    <n v="49800"/>
    <n v="672500"/>
    <n v="1.3599999999999999E-2"/>
    <x v="0"/>
    <s v="SS388B"/>
  </r>
  <r>
    <x v="2"/>
    <s v=".@thesiddharthnigam"/>
    <x v="2"/>
    <x v="1"/>
    <s v="Mumbai "/>
    <x v="2"/>
    <n v="11300"/>
    <n v="116100"/>
    <n v="1.03E-2"/>
    <x v="1"/>
    <s v="SS471E"/>
  </r>
  <r>
    <x v="3"/>
    <s v=".@jubin46"/>
    <x v="3"/>
    <x v="1"/>
    <s v="Hyderabad"/>
    <x v="3"/>
    <n v="52000"/>
    <n v="14600"/>
    <n v="6.8999999999999999E-3"/>
    <x v="0"/>
    <s v="SS404G"/>
  </r>
  <r>
    <x v="4"/>
    <s v=".@itsmenehamalik"/>
    <x v="4"/>
    <x v="0"/>
    <s v="Hyderabad"/>
    <x v="1"/>
    <n v="46900"/>
    <n v="43100"/>
    <n v="1.0500000000000001E-2"/>
    <x v="0"/>
    <s v="SS618B"/>
  </r>
  <r>
    <x v="5"/>
    <s v=".@ohmygorg"/>
    <x v="5"/>
    <x v="0"/>
    <s v="Delhi"/>
    <x v="4"/>
    <n v="42000"/>
    <n v="134600"/>
    <n v="1.6400000000000001E-2"/>
    <x v="0"/>
    <s v="SS473F"/>
  </r>
  <r>
    <x v="6"/>
    <s v=".@IamEJF"/>
    <x v="6"/>
    <x v="0"/>
    <s v="Kolkata"/>
    <x v="5"/>
    <n v="26000"/>
    <n v="93400"/>
    <n v="2.0400000000000001E-2"/>
    <x v="1"/>
    <s v="SS263H"/>
  </r>
  <r>
    <x v="7"/>
    <s v=".@ChefShipra"/>
    <x v="7"/>
    <x v="0"/>
    <s v="Bengalore"/>
    <x v="6"/>
    <n v="22000"/>
    <n v="102400"/>
    <n v="1.78E-2"/>
    <x v="1"/>
    <s v="SS800M"/>
  </r>
  <r>
    <x v="8"/>
    <s v=".@iamnishaguragain"/>
    <x v="8"/>
    <x v="0"/>
    <s v="Mumbai "/>
    <x v="2"/>
    <n v="71000"/>
    <n v="72500"/>
    <n v="8.0000000000000002E-3"/>
    <x v="2"/>
    <s v="SS611E"/>
  </r>
  <r>
    <x v="9"/>
    <s v=".@noorin_shereef_"/>
    <x v="9"/>
    <x v="0"/>
    <s v="Delhi"/>
    <x v="0"/>
    <n v="23000"/>
    <n v="72100"/>
    <n v="2.18E-2"/>
    <x v="1"/>
    <s v="SS463K"/>
  </r>
  <r>
    <x v="10"/>
    <s v=".@manushichhillarofficial"/>
    <x v="2"/>
    <x v="0"/>
    <s v="Hyderabad"/>
    <x v="7"/>
    <n v="26000"/>
    <n v="108000"/>
    <n v="1.6500000000000001E-2"/>
    <x v="1"/>
    <s v="SS926P"/>
  </r>
  <r>
    <x v="11"/>
    <s v=".@rits_badiani"/>
    <x v="10"/>
    <x v="0"/>
    <s v="Delhi"/>
    <x v="8"/>
    <n v="190000"/>
    <n v="192800"/>
    <n v="2.8199999999999999E-2"/>
    <x v="2"/>
    <s v="SS602C"/>
  </r>
  <r>
    <x v="12"/>
    <s v=".@divyaagarwal_official"/>
    <x v="11"/>
    <x v="0"/>
    <s v="Mumbai "/>
    <x v="4"/>
    <n v="30000"/>
    <n v="85100"/>
    <n v="2.8899999999999999E-2"/>
    <x v="1"/>
    <s v="SS615F"/>
  </r>
  <r>
    <x v="13"/>
    <s v=".@ritabhari_chakraborty"/>
    <x v="11"/>
    <x v="0"/>
    <s v="Bengalore"/>
    <x v="3"/>
    <n v="77000"/>
    <n v="26200"/>
    <n v="7.1000000000000004E-3"/>
    <x v="2"/>
    <s v="SS582G"/>
  </r>
  <r>
    <x v="14"/>
    <s v=".@_mrunu"/>
    <x v="9"/>
    <x v="0"/>
    <s v="Kolkata"/>
    <x v="6"/>
    <n v="24000"/>
    <n v="117100"/>
    <n v="2.18E-2"/>
    <x v="1"/>
    <s v="SS374M"/>
  </r>
  <r>
    <x v="15"/>
    <s v=".@BarkhaSingh0308"/>
    <x v="2"/>
    <x v="0"/>
    <s v="Mumbai "/>
    <x v="9"/>
    <n v="29000"/>
    <n v="139200"/>
    <n v="4.8300000000000003E-2"/>
    <x v="1"/>
    <s v="SS861T"/>
  </r>
  <r>
    <x v="16"/>
    <s v=".@_shilpa7799"/>
    <x v="12"/>
    <x v="0"/>
    <s v="Mumbai "/>
    <x v="4"/>
    <n v="12000"/>
    <n v="13700"/>
    <n v="1.15E-2"/>
    <x v="1"/>
    <s v="SS674F"/>
  </r>
  <r>
    <x v="17"/>
    <s v=".@beerbiceps"/>
    <x v="3"/>
    <x v="1"/>
    <s v="Mumbai "/>
    <x v="9"/>
    <n v="294000"/>
    <n v="205800"/>
    <n v="5.4600000000000003E-2"/>
    <x v="2"/>
    <s v="SS924T"/>
  </r>
  <r>
    <x v="18"/>
    <s v=".@kohlihimansh"/>
    <x v="6"/>
    <x v="1"/>
    <s v="Mumbai "/>
    <x v="7"/>
    <n v="34000"/>
    <n v="6000"/>
    <n v="2E-3"/>
    <x v="0"/>
    <s v="SS255P"/>
  </r>
  <r>
    <x v="19"/>
    <s v=".@shivani.singhh"/>
    <x v="13"/>
    <x v="0"/>
    <s v="Delhi"/>
    <x v="0"/>
    <n v="84190"/>
    <n v="6900"/>
    <n v="1E-4"/>
    <x v="2"/>
    <s v="SS642K"/>
  </r>
  <r>
    <x v="20"/>
    <s v=".@rxj.aryxn"/>
    <x v="8"/>
    <x v="1"/>
    <s v="Hyderabad"/>
    <x v="6"/>
    <n v="49600"/>
    <n v="593000"/>
    <n v="3.7999999999999999E-2"/>
    <x v="0"/>
    <s v="SS511M"/>
  </r>
  <r>
    <x v="21"/>
    <s v=".@arnavz"/>
    <x v="14"/>
    <x v="1"/>
    <s v="Bengalore"/>
    <x v="9"/>
    <n v="46700"/>
    <n v="20000"/>
    <n v="1.29E-2"/>
    <x v="0"/>
    <s v="SS838T"/>
  </r>
  <r>
    <x v="22"/>
    <s v=".@sherrr"/>
    <x v="13"/>
    <x v="1"/>
    <s v="Mumbai "/>
    <x v="4"/>
    <n v="22700"/>
    <n v="43000"/>
    <n v="1.3899999999999999E-2"/>
    <x v="1"/>
    <s v="SS945F"/>
  </r>
  <r>
    <x v="23"/>
    <s v=".@arpita"/>
    <x v="9"/>
    <x v="0"/>
    <s v="Bengalore"/>
    <x v="5"/>
    <n v="24900"/>
    <n v="27000"/>
    <n v="0.03"/>
    <x v="1"/>
    <s v="SS430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A95B29-07F6-4935-B447-AA311B80F72F}" name="age lik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64:D75" firstHeaderRow="0" firstDataRow="1" firstDataCol="1" rowPageCount="1" colPageCount="1"/>
  <pivotFields count="11">
    <pivotField showAll="0"/>
    <pivotField showAll="0"/>
    <pivotField showAll="0"/>
    <pivotField showAll="0">
      <items count="3">
        <item x="0"/>
        <item x="1"/>
        <item t="default"/>
      </items>
    </pivotField>
    <pivotField showAll="0"/>
    <pivotField axis="axisRow" showAll="0">
      <items count="11">
        <item x="1"/>
        <item x="8"/>
        <item x="2"/>
        <item x="4"/>
        <item x="3"/>
        <item x="5"/>
        <item x="0"/>
        <item x="6"/>
        <item x="7"/>
        <item x="9"/>
        <item t="default"/>
      </items>
    </pivotField>
    <pivotField showAll="0"/>
    <pivotField dataField="1" numFmtId="3" showAll="0"/>
    <pivotField numFmtId="10" showAll="0"/>
    <pivotField axis="axisPage" showAll="0">
      <items count="4">
        <item x="2"/>
        <item x="0"/>
        <item x="1"/>
        <item t="default"/>
      </items>
    </pivotField>
    <pivotField showAll="0"/>
  </pivotFields>
  <rowFields count="1">
    <field x="5"/>
  </rowFields>
  <rowItems count="11">
    <i>
      <x/>
    </i>
    <i>
      <x v="1"/>
    </i>
    <i>
      <x v="2"/>
    </i>
    <i>
      <x v="3"/>
    </i>
    <i>
      <x v="4"/>
    </i>
    <i>
      <x v="5"/>
    </i>
    <i>
      <x v="6"/>
    </i>
    <i>
      <x v="7"/>
    </i>
    <i>
      <x v="8"/>
    </i>
    <i>
      <x v="9"/>
    </i>
    <i t="grand">
      <x/>
    </i>
  </rowItems>
  <colFields count="1">
    <field x="-2"/>
  </colFields>
  <colItems count="2">
    <i>
      <x/>
    </i>
    <i i="1">
      <x v="1"/>
    </i>
  </colItems>
  <pageFields count="1">
    <pageField fld="9" hier="-1"/>
  </pageFields>
  <dataFields count="2">
    <dataField name="Max of Avg. Likes" fld="7" subtotal="max" baseField="5" baseItem="1"/>
    <dataField name="Min of Avg. Likes" fld="7" subtotal="min" baseField="5" baseItem="1"/>
  </dataFields>
  <chartFormats count="2">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6024E6-75F4-42F8-9C9C-24E1082344BB}" name="Avg &amp; stddev of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13:D16" firstHeaderRow="0" firstDataRow="1" firstDataCol="1"/>
  <pivotFields count="9">
    <pivotField showAll="0"/>
    <pivotField showAll="0"/>
    <pivotField dataField="1" showAll="0"/>
    <pivotField axis="axisRow" showAll="0">
      <items count="3">
        <item x="0"/>
        <item x="1"/>
        <item t="default"/>
      </items>
    </pivotField>
    <pivotField showAll="0"/>
    <pivotField showAll="0"/>
    <pivotField showAll="0"/>
    <pivotField numFmtId="3" showAll="0"/>
    <pivotField numFmtId="10" showAll="0"/>
  </pivotFields>
  <rowFields count="1">
    <field x="3"/>
  </rowFields>
  <rowItems count="3">
    <i>
      <x/>
    </i>
    <i>
      <x v="1"/>
    </i>
    <i t="grand">
      <x/>
    </i>
  </rowItems>
  <colFields count="1">
    <field x="-2"/>
  </colFields>
  <colItems count="2">
    <i>
      <x/>
    </i>
    <i i="1">
      <x v="1"/>
    </i>
  </colItems>
  <dataFields count="2">
    <dataField name="Average of Age" fld="2" subtotal="average" baseField="3" baseItem="0"/>
    <dataField name="StdDev of Age" fld="2" subtotal="stdDev" baseField="3" baseItem="0"/>
  </dataFields>
  <chartFormats count="6">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EC52B8-F48F-42A2-A75F-703B9F71D615}" name="No of male fema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B31:H44" firstHeaderRow="1" firstDataRow="3" firstDataCol="1" rowPageCount="1" colPageCount="1"/>
  <pivotFields count="11">
    <pivotField dataField="1"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showAll="0">
      <items count="16">
        <item x="13"/>
        <item x="8"/>
        <item x="5"/>
        <item x="7"/>
        <item x="2"/>
        <item x="9"/>
        <item x="6"/>
        <item x="12"/>
        <item x="1"/>
        <item x="11"/>
        <item x="0"/>
        <item x="3"/>
        <item x="14"/>
        <item x="4"/>
        <item x="10"/>
        <item t="default"/>
      </items>
    </pivotField>
    <pivotField axis="axisCol" dataField="1" showAll="0">
      <items count="3">
        <item x="0"/>
        <item x="1"/>
        <item t="default"/>
      </items>
    </pivotField>
    <pivotField showAll="0"/>
    <pivotField axis="axisRow" showAll="0">
      <items count="11">
        <item x="1"/>
        <item x="8"/>
        <item x="2"/>
        <item x="4"/>
        <item x="3"/>
        <item x="5"/>
        <item x="0"/>
        <item x="6"/>
        <item x="7"/>
        <item x="9"/>
        <item t="default"/>
      </items>
    </pivotField>
    <pivotField showAll="0"/>
    <pivotField numFmtId="3" showAll="0"/>
    <pivotField numFmtId="10" showAll="0"/>
    <pivotField axis="axisPage" showAll="0">
      <items count="4">
        <item x="2"/>
        <item x="0"/>
        <item x="1"/>
        <item t="default"/>
      </items>
    </pivotField>
    <pivotField showAll="0"/>
  </pivotFields>
  <rowFields count="1">
    <field x="5"/>
  </rowFields>
  <rowItems count="11">
    <i>
      <x/>
    </i>
    <i>
      <x v="1"/>
    </i>
    <i>
      <x v="2"/>
    </i>
    <i>
      <x v="3"/>
    </i>
    <i>
      <x v="4"/>
    </i>
    <i>
      <x v="5"/>
    </i>
    <i>
      <x v="6"/>
    </i>
    <i>
      <x v="7"/>
    </i>
    <i>
      <x v="8"/>
    </i>
    <i>
      <x v="9"/>
    </i>
    <i t="grand">
      <x/>
    </i>
  </rowItems>
  <colFields count="2">
    <field x="-2"/>
    <field x="3"/>
  </colFields>
  <colItems count="6">
    <i>
      <x/>
      <x/>
    </i>
    <i r="1">
      <x v="1"/>
    </i>
    <i i="1">
      <x v="1"/>
      <x/>
    </i>
    <i r="1" i="1">
      <x v="1"/>
    </i>
    <i t="grand">
      <x/>
    </i>
    <i t="grand" i="1">
      <x/>
    </i>
  </colItems>
  <pageFields count="1">
    <pageField fld="9" hier="-1"/>
  </pageFields>
  <dataFields count="2">
    <dataField name="No of Influencers" fld="0" subtotal="count" baseField="5" baseItem="0"/>
    <dataField name="No of male,female" fld="3" subtotal="count" baseField="5" baseItem="0"/>
  </dataFields>
  <chartFormats count="4">
    <chartFormat chart="43" format="8" series="1">
      <pivotArea type="data" outline="0" fieldPosition="0">
        <references count="2">
          <reference field="4294967294" count="1" selected="0">
            <x v="0"/>
          </reference>
          <reference field="3" count="1" selected="0">
            <x v="0"/>
          </reference>
        </references>
      </pivotArea>
    </chartFormat>
    <chartFormat chart="43" format="9" series="1">
      <pivotArea type="data" outline="0" fieldPosition="0">
        <references count="2">
          <reference field="4294967294" count="1" selected="0">
            <x v="0"/>
          </reference>
          <reference field="3" count="1" selected="0">
            <x v="1"/>
          </reference>
        </references>
      </pivotArea>
    </chartFormat>
    <chartFormat chart="43" format="10" series="1">
      <pivotArea type="data" outline="0" fieldPosition="0">
        <references count="2">
          <reference field="4294967294" count="1" selected="0">
            <x v="1"/>
          </reference>
          <reference field="3" count="1" selected="0">
            <x v="0"/>
          </reference>
        </references>
      </pivotArea>
    </chartFormat>
    <chartFormat chart="43" format="11" series="1">
      <pivotArea type="data" outline="0" fieldPosition="0">
        <references count="2">
          <reference field="4294967294" count="1" selected="0">
            <x v="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C7B739-A6AD-43F5-B1DF-E7ABFD68CD51}" name="Count of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C8" firstHeaderRow="1" firstDataRow="1" firstDataCol="1"/>
  <pivotFields count="9">
    <pivotField showAll="0"/>
    <pivotField showAll="0"/>
    <pivotField showAll="0"/>
    <pivotField axis="axisRow" dataField="1" showAll="0">
      <items count="3">
        <item x="0"/>
        <item x="1"/>
        <item t="default"/>
      </items>
    </pivotField>
    <pivotField showAll="0"/>
    <pivotField showAll="0"/>
    <pivotField showAll="0"/>
    <pivotField numFmtId="3" showAll="0"/>
    <pivotField numFmtId="10" showAll="0"/>
  </pivotFields>
  <rowFields count="1">
    <field x="3"/>
  </rowFields>
  <rowItems count="3">
    <i>
      <x/>
    </i>
    <i>
      <x v="1"/>
    </i>
    <i t="grand">
      <x/>
    </i>
  </rowItems>
  <colItems count="1">
    <i/>
  </colItems>
  <dataFields count="1">
    <dataField name="Count of Gender" fld="3" subtotal="count" showDataAs="percentOfCol" baseField="3" baseItem="1" numFmtId="1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3" count="1" selected="0">
            <x v="0"/>
          </reference>
        </references>
      </pivotArea>
    </chartFormat>
    <chartFormat chart="4"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419E0D-323B-4F6D-904B-793D834337BF}" name="Age pie char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49:E60" firstHeaderRow="0" firstDataRow="1" firstDataCol="1" rowPageCount="1" colPageCount="1"/>
  <pivotFields count="11">
    <pivotField dataField="1"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dataField="1" showAll="0">
      <items count="16">
        <item x="13"/>
        <item x="8"/>
        <item x="5"/>
        <item x="7"/>
        <item x="2"/>
        <item x="9"/>
        <item x="6"/>
        <item x="12"/>
        <item x="1"/>
        <item x="11"/>
        <item x="0"/>
        <item x="3"/>
        <item x="14"/>
        <item x="4"/>
        <item x="10"/>
        <item t="default"/>
      </items>
    </pivotField>
    <pivotField showAll="0">
      <items count="3">
        <item x="0"/>
        <item x="1"/>
        <item t="default"/>
      </items>
    </pivotField>
    <pivotField showAll="0"/>
    <pivotField axis="axisRow" showAll="0">
      <items count="11">
        <item x="1"/>
        <item x="8"/>
        <item x="2"/>
        <item x="4"/>
        <item x="3"/>
        <item x="5"/>
        <item x="0"/>
        <item x="6"/>
        <item x="7"/>
        <item x="9"/>
        <item t="default"/>
      </items>
    </pivotField>
    <pivotField showAll="0"/>
    <pivotField numFmtId="3" showAll="0"/>
    <pivotField numFmtId="10" showAll="0"/>
    <pivotField axis="axisPage" showAll="0">
      <items count="4">
        <item x="2"/>
        <item x="0"/>
        <item x="1"/>
        <item t="default"/>
      </items>
    </pivotField>
    <pivotField showAll="0"/>
  </pivotFields>
  <rowFields count="1">
    <field x="5"/>
  </rowFields>
  <rowItems count="11">
    <i>
      <x/>
    </i>
    <i>
      <x v="1"/>
    </i>
    <i>
      <x v="2"/>
    </i>
    <i>
      <x v="3"/>
    </i>
    <i>
      <x v="4"/>
    </i>
    <i>
      <x v="5"/>
    </i>
    <i>
      <x v="6"/>
    </i>
    <i>
      <x v="7"/>
    </i>
    <i>
      <x v="8"/>
    </i>
    <i>
      <x v="9"/>
    </i>
    <i t="grand">
      <x/>
    </i>
  </rowItems>
  <colFields count="1">
    <field x="-2"/>
  </colFields>
  <colItems count="3">
    <i>
      <x/>
    </i>
    <i i="1">
      <x v="1"/>
    </i>
    <i i="2">
      <x v="2"/>
    </i>
  </colItems>
  <pageFields count="1">
    <pageField fld="9" hier="-1"/>
  </pageFields>
  <dataFields count="3">
    <dataField name="Average of Age" fld="2" subtotal="average" baseField="5" baseItem="0"/>
    <dataField name="Total Follower" fld="0" subtotal="count" baseField="5" baseItem="0"/>
    <dataField name="% Of Followers" fld="0" subtotal="count" showDataAs="percentOfTotal" baseField="5" baseItem="0" numFmtId="10"/>
  </dataFields>
  <chartFormats count="33">
    <chartFormat chart="8" format="36" series="1">
      <pivotArea type="data" outline="0" fieldPosition="0">
        <references count="1">
          <reference field="4294967294" count="1" selected="0">
            <x v="0"/>
          </reference>
        </references>
      </pivotArea>
    </chartFormat>
    <chartFormat chart="8" format="37">
      <pivotArea type="data" outline="0" fieldPosition="0">
        <references count="2">
          <reference field="4294967294" count="1" selected="0">
            <x v="0"/>
          </reference>
          <reference field="5" count="1" selected="0">
            <x v="0"/>
          </reference>
        </references>
      </pivotArea>
    </chartFormat>
    <chartFormat chart="8" format="38">
      <pivotArea type="data" outline="0" fieldPosition="0">
        <references count="2">
          <reference field="4294967294" count="1" selected="0">
            <x v="0"/>
          </reference>
          <reference field="5" count="1" selected="0">
            <x v="1"/>
          </reference>
        </references>
      </pivotArea>
    </chartFormat>
    <chartFormat chart="8" format="39">
      <pivotArea type="data" outline="0" fieldPosition="0">
        <references count="2">
          <reference field="4294967294" count="1" selected="0">
            <x v="0"/>
          </reference>
          <reference field="5" count="1" selected="0">
            <x v="2"/>
          </reference>
        </references>
      </pivotArea>
    </chartFormat>
    <chartFormat chart="8" format="40">
      <pivotArea type="data" outline="0" fieldPosition="0">
        <references count="2">
          <reference field="4294967294" count="1" selected="0">
            <x v="0"/>
          </reference>
          <reference field="5" count="1" selected="0">
            <x v="3"/>
          </reference>
        </references>
      </pivotArea>
    </chartFormat>
    <chartFormat chart="8" format="41">
      <pivotArea type="data" outline="0" fieldPosition="0">
        <references count="2">
          <reference field="4294967294" count="1" selected="0">
            <x v="0"/>
          </reference>
          <reference field="5" count="1" selected="0">
            <x v="4"/>
          </reference>
        </references>
      </pivotArea>
    </chartFormat>
    <chartFormat chart="8" format="42">
      <pivotArea type="data" outline="0" fieldPosition="0">
        <references count="2">
          <reference field="4294967294" count="1" selected="0">
            <x v="0"/>
          </reference>
          <reference field="5" count="1" selected="0">
            <x v="5"/>
          </reference>
        </references>
      </pivotArea>
    </chartFormat>
    <chartFormat chart="8" format="43">
      <pivotArea type="data" outline="0" fieldPosition="0">
        <references count="2">
          <reference field="4294967294" count="1" selected="0">
            <x v="0"/>
          </reference>
          <reference field="5" count="1" selected="0">
            <x v="6"/>
          </reference>
        </references>
      </pivotArea>
    </chartFormat>
    <chartFormat chart="8" format="44">
      <pivotArea type="data" outline="0" fieldPosition="0">
        <references count="2">
          <reference field="4294967294" count="1" selected="0">
            <x v="0"/>
          </reference>
          <reference field="5" count="1" selected="0">
            <x v="7"/>
          </reference>
        </references>
      </pivotArea>
    </chartFormat>
    <chartFormat chart="8" format="45">
      <pivotArea type="data" outline="0" fieldPosition="0">
        <references count="2">
          <reference field="4294967294" count="1" selected="0">
            <x v="0"/>
          </reference>
          <reference field="5" count="1" selected="0">
            <x v="8"/>
          </reference>
        </references>
      </pivotArea>
    </chartFormat>
    <chartFormat chart="8" format="46">
      <pivotArea type="data" outline="0" fieldPosition="0">
        <references count="2">
          <reference field="4294967294" count="1" selected="0">
            <x v="0"/>
          </reference>
          <reference field="5" count="1" selected="0">
            <x v="9"/>
          </reference>
        </references>
      </pivotArea>
    </chartFormat>
    <chartFormat chart="8" format="47" series="1">
      <pivotArea type="data" outline="0" fieldPosition="0">
        <references count="1">
          <reference field="4294967294" count="1" selected="0">
            <x v="1"/>
          </reference>
        </references>
      </pivotArea>
    </chartFormat>
    <chartFormat chart="8" format="48">
      <pivotArea type="data" outline="0" fieldPosition="0">
        <references count="2">
          <reference field="4294967294" count="1" selected="0">
            <x v="1"/>
          </reference>
          <reference field="5" count="1" selected="0">
            <x v="0"/>
          </reference>
        </references>
      </pivotArea>
    </chartFormat>
    <chartFormat chart="8" format="49">
      <pivotArea type="data" outline="0" fieldPosition="0">
        <references count="2">
          <reference field="4294967294" count="1" selected="0">
            <x v="1"/>
          </reference>
          <reference field="5" count="1" selected="0">
            <x v="1"/>
          </reference>
        </references>
      </pivotArea>
    </chartFormat>
    <chartFormat chart="8" format="50">
      <pivotArea type="data" outline="0" fieldPosition="0">
        <references count="2">
          <reference field="4294967294" count="1" selected="0">
            <x v="1"/>
          </reference>
          <reference field="5" count="1" selected="0">
            <x v="2"/>
          </reference>
        </references>
      </pivotArea>
    </chartFormat>
    <chartFormat chart="8" format="51">
      <pivotArea type="data" outline="0" fieldPosition="0">
        <references count="2">
          <reference field="4294967294" count="1" selected="0">
            <x v="1"/>
          </reference>
          <reference field="5" count="1" selected="0">
            <x v="3"/>
          </reference>
        </references>
      </pivotArea>
    </chartFormat>
    <chartFormat chart="8" format="52">
      <pivotArea type="data" outline="0" fieldPosition="0">
        <references count="2">
          <reference field="4294967294" count="1" selected="0">
            <x v="1"/>
          </reference>
          <reference field="5" count="1" selected="0">
            <x v="4"/>
          </reference>
        </references>
      </pivotArea>
    </chartFormat>
    <chartFormat chart="8" format="53">
      <pivotArea type="data" outline="0" fieldPosition="0">
        <references count="2">
          <reference field="4294967294" count="1" selected="0">
            <x v="1"/>
          </reference>
          <reference field="5" count="1" selected="0">
            <x v="5"/>
          </reference>
        </references>
      </pivotArea>
    </chartFormat>
    <chartFormat chart="8" format="54">
      <pivotArea type="data" outline="0" fieldPosition="0">
        <references count="2">
          <reference field="4294967294" count="1" selected="0">
            <x v="1"/>
          </reference>
          <reference field="5" count="1" selected="0">
            <x v="6"/>
          </reference>
        </references>
      </pivotArea>
    </chartFormat>
    <chartFormat chart="8" format="55">
      <pivotArea type="data" outline="0" fieldPosition="0">
        <references count="2">
          <reference field="4294967294" count="1" selected="0">
            <x v="1"/>
          </reference>
          <reference field="5" count="1" selected="0">
            <x v="7"/>
          </reference>
        </references>
      </pivotArea>
    </chartFormat>
    <chartFormat chart="8" format="56">
      <pivotArea type="data" outline="0" fieldPosition="0">
        <references count="2">
          <reference field="4294967294" count="1" selected="0">
            <x v="1"/>
          </reference>
          <reference field="5" count="1" selected="0">
            <x v="8"/>
          </reference>
        </references>
      </pivotArea>
    </chartFormat>
    <chartFormat chart="8" format="57">
      <pivotArea type="data" outline="0" fieldPosition="0">
        <references count="2">
          <reference field="4294967294" count="1" selected="0">
            <x v="1"/>
          </reference>
          <reference field="5" count="1" selected="0">
            <x v="9"/>
          </reference>
        </references>
      </pivotArea>
    </chartFormat>
    <chartFormat chart="8" format="58" series="1">
      <pivotArea type="data" outline="0" fieldPosition="0">
        <references count="1">
          <reference field="4294967294" count="1" selected="0">
            <x v="2"/>
          </reference>
        </references>
      </pivotArea>
    </chartFormat>
    <chartFormat chart="8" format="59">
      <pivotArea type="data" outline="0" fieldPosition="0">
        <references count="2">
          <reference field="4294967294" count="1" selected="0">
            <x v="2"/>
          </reference>
          <reference field="5" count="1" selected="0">
            <x v="0"/>
          </reference>
        </references>
      </pivotArea>
    </chartFormat>
    <chartFormat chart="8" format="60">
      <pivotArea type="data" outline="0" fieldPosition="0">
        <references count="2">
          <reference field="4294967294" count="1" selected="0">
            <x v="2"/>
          </reference>
          <reference field="5" count="1" selected="0">
            <x v="1"/>
          </reference>
        </references>
      </pivotArea>
    </chartFormat>
    <chartFormat chart="8" format="61">
      <pivotArea type="data" outline="0" fieldPosition="0">
        <references count="2">
          <reference field="4294967294" count="1" selected="0">
            <x v="2"/>
          </reference>
          <reference field="5" count="1" selected="0">
            <x v="2"/>
          </reference>
        </references>
      </pivotArea>
    </chartFormat>
    <chartFormat chart="8" format="62">
      <pivotArea type="data" outline="0" fieldPosition="0">
        <references count="2">
          <reference field="4294967294" count="1" selected="0">
            <x v="2"/>
          </reference>
          <reference field="5" count="1" selected="0">
            <x v="3"/>
          </reference>
        </references>
      </pivotArea>
    </chartFormat>
    <chartFormat chart="8" format="63">
      <pivotArea type="data" outline="0" fieldPosition="0">
        <references count="2">
          <reference field="4294967294" count="1" selected="0">
            <x v="2"/>
          </reference>
          <reference field="5" count="1" selected="0">
            <x v="4"/>
          </reference>
        </references>
      </pivotArea>
    </chartFormat>
    <chartFormat chart="8" format="64">
      <pivotArea type="data" outline="0" fieldPosition="0">
        <references count="2">
          <reference field="4294967294" count="1" selected="0">
            <x v="2"/>
          </reference>
          <reference field="5" count="1" selected="0">
            <x v="5"/>
          </reference>
        </references>
      </pivotArea>
    </chartFormat>
    <chartFormat chart="8" format="65">
      <pivotArea type="data" outline="0" fieldPosition="0">
        <references count="2">
          <reference field="4294967294" count="1" selected="0">
            <x v="2"/>
          </reference>
          <reference field="5" count="1" selected="0">
            <x v="6"/>
          </reference>
        </references>
      </pivotArea>
    </chartFormat>
    <chartFormat chart="8" format="66">
      <pivotArea type="data" outline="0" fieldPosition="0">
        <references count="2">
          <reference field="4294967294" count="1" selected="0">
            <x v="2"/>
          </reference>
          <reference field="5" count="1" selected="0">
            <x v="7"/>
          </reference>
        </references>
      </pivotArea>
    </chartFormat>
    <chartFormat chart="8" format="67">
      <pivotArea type="data" outline="0" fieldPosition="0">
        <references count="2">
          <reference field="4294967294" count="1" selected="0">
            <x v="2"/>
          </reference>
          <reference field="5" count="1" selected="0">
            <x v="8"/>
          </reference>
        </references>
      </pivotArea>
    </chartFormat>
    <chartFormat chart="8" format="68">
      <pivotArea type="data" outline="0" fieldPosition="0">
        <references count="2">
          <reference field="4294967294" count="1" selected="0">
            <x v="2"/>
          </reference>
          <reference field="5"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FE6CDD-C3EF-4152-A7E9-04B59E038629}" name="Min &amp; Max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1:D24" firstHeaderRow="0" firstDataRow="1" firstDataCol="1"/>
  <pivotFields count="11">
    <pivotField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dataField="1" showAll="0">
      <items count="16">
        <item x="13"/>
        <item x="8"/>
        <item x="5"/>
        <item x="7"/>
        <item x="2"/>
        <item x="9"/>
        <item x="6"/>
        <item x="12"/>
        <item x="1"/>
        <item x="11"/>
        <item x="0"/>
        <item x="3"/>
        <item x="14"/>
        <item x="4"/>
        <item x="10"/>
        <item t="default"/>
      </items>
    </pivotField>
    <pivotField axis="axisRow" showAll="0">
      <items count="3">
        <item x="0"/>
        <item x="1"/>
        <item t="default"/>
      </items>
    </pivotField>
    <pivotField showAll="0"/>
    <pivotField showAll="0">
      <items count="11">
        <item x="1"/>
        <item x="8"/>
        <item x="2"/>
        <item x="4"/>
        <item x="3"/>
        <item x="5"/>
        <item x="0"/>
        <item x="6"/>
        <item x="7"/>
        <item x="9"/>
        <item t="default"/>
      </items>
    </pivotField>
    <pivotField showAll="0"/>
    <pivotField numFmtId="3" showAll="0"/>
    <pivotField numFmtId="10" showAll="0"/>
    <pivotField showAll="0">
      <items count="4">
        <item x="2"/>
        <item x="0"/>
        <item x="1"/>
        <item t="default"/>
      </items>
    </pivotField>
    <pivotField showAll="0"/>
  </pivotFields>
  <rowFields count="1">
    <field x="3"/>
  </rowFields>
  <rowItems count="3">
    <i>
      <x/>
    </i>
    <i>
      <x v="1"/>
    </i>
    <i t="grand">
      <x/>
    </i>
  </rowItems>
  <colFields count="1">
    <field x="-2"/>
  </colFields>
  <colItems count="2">
    <i>
      <x/>
    </i>
    <i i="1">
      <x v="1"/>
    </i>
  </colItems>
  <dataFields count="2">
    <dataField name="Min of Age" fld="2" subtotal="min" baseField="3" baseItem="0"/>
    <dataField name="Max of Age" fld="2" subtotal="max" baseField="3" baseItem="0"/>
  </dataFields>
  <chartFormats count="6">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C2320B-B0F1-4685-B9B1-063FED70C24A}" name="Engmnt rat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80:D91" firstHeaderRow="0" firstDataRow="1" firstDataCol="1" rowPageCount="1" colPageCount="1"/>
  <pivotFields count="11">
    <pivotField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showAll="0">
      <items count="16">
        <item x="13"/>
        <item x="8"/>
        <item x="5"/>
        <item x="7"/>
        <item x="2"/>
        <item x="9"/>
        <item x="6"/>
        <item x="12"/>
        <item x="1"/>
        <item x="11"/>
        <item x="0"/>
        <item x="3"/>
        <item x="14"/>
        <item x="4"/>
        <item x="10"/>
        <item t="default"/>
      </items>
    </pivotField>
    <pivotField showAll="0"/>
    <pivotField showAll="0"/>
    <pivotField axis="axisRow" showAll="0">
      <items count="11">
        <item x="1"/>
        <item x="8"/>
        <item x="2"/>
        <item x="4"/>
        <item x="3"/>
        <item x="5"/>
        <item x="0"/>
        <item x="6"/>
        <item x="7"/>
        <item x="9"/>
        <item t="default"/>
      </items>
    </pivotField>
    <pivotField showAll="0"/>
    <pivotField numFmtId="3" showAll="0"/>
    <pivotField dataField="1" numFmtId="10" showAll="0"/>
    <pivotField axis="axisPage" showAll="0">
      <items count="4">
        <item x="2"/>
        <item x="0"/>
        <item x="1"/>
        <item t="default"/>
      </items>
    </pivotField>
    <pivotField showAll="0"/>
  </pivotFields>
  <rowFields count="1">
    <field x="5"/>
  </rowFields>
  <rowItems count="11">
    <i>
      <x/>
    </i>
    <i>
      <x v="1"/>
    </i>
    <i>
      <x v="2"/>
    </i>
    <i>
      <x v="3"/>
    </i>
    <i>
      <x v="4"/>
    </i>
    <i>
      <x v="5"/>
    </i>
    <i>
      <x v="6"/>
    </i>
    <i>
      <x v="7"/>
    </i>
    <i>
      <x v="8"/>
    </i>
    <i>
      <x v="9"/>
    </i>
    <i t="grand">
      <x/>
    </i>
  </rowItems>
  <colFields count="1">
    <field x="-2"/>
  </colFields>
  <colItems count="2">
    <i>
      <x/>
    </i>
    <i i="1">
      <x v="1"/>
    </i>
  </colItems>
  <pageFields count="1">
    <pageField fld="9" hier="-1"/>
  </pageFields>
  <dataFields count="2">
    <dataField name="Average of Engagement Rate" fld="8" subtotal="average" baseField="5" baseItem="0"/>
    <dataField name="StdDev of Engagement Rate" fld="8" subtotal="stdDev" baseField="5" baseItem="0"/>
  </dataField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499C874-58AF-4500-AA54-AEEC8DA86626}" sourceName="Age">
  <pivotTables>
    <pivotTable tabId="11" name="Age pie chart"/>
    <pivotTable tabId="11" name="Engmnt rate"/>
    <pivotTable tabId="11" name="Min &amp; Max Age"/>
    <pivotTable tabId="11" name="No of male female"/>
  </pivotTables>
  <data>
    <tabular pivotCacheId="1132589319">
      <items count="15">
        <i x="13" s="1"/>
        <i x="8" s="1"/>
        <i x="5" s="1"/>
        <i x="7" s="1"/>
        <i x="2" s="1"/>
        <i x="9" s="1"/>
        <i x="6" s="1"/>
        <i x="12" s="1"/>
        <i x="1" s="1"/>
        <i x="11" s="1"/>
        <i x="0" s="1"/>
        <i x="3" s="1"/>
        <i x="14" s="1"/>
        <i x="4"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743BA8C-17B7-424D-9BE9-8E9C378275DC}" sourceName="Gender">
  <pivotTables>
    <pivotTable tabId="11" name="Age pie chart"/>
    <pivotTable tabId="11" name="age likes"/>
    <pivotTable tabId="11" name="Min &amp; Max Age"/>
    <pivotTable tabId="11" name="No of male female"/>
  </pivotTables>
  <data>
    <tabular pivotCacheId="113258931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 xr10:uid="{FCB04C7D-9615-479C-B488-853B3990DD4B}" sourceName="Creator Type">
  <pivotTables>
    <pivotTable tabId="11" name="Age pie chart"/>
    <pivotTable tabId="11" name="age likes"/>
    <pivotTable tabId="11" name="Engmnt rate"/>
    <pivotTable tabId="11" name="Min &amp; Max Age"/>
  </pivotTables>
  <data>
    <tabular pivotCacheId="1132589319">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 xr10:uid="{1400766B-9025-4D5E-BA44-17FBFBAD08E2}" sourceName="Full Name">
  <pivotTables>
    <pivotTable tabId="11" name="Age pie chart"/>
    <pivotTable tabId="11" name="Engmnt rate"/>
    <pivotTable tabId="11" name="Min &amp; Max Age"/>
    <pivotTable tabId="11" name="No of male female"/>
  </pivotTables>
  <data>
    <tabular pivotCacheId="1132589319">
      <items count="24">
        <i x="0" s="1"/>
        <i x="21" s="1"/>
        <i x="23" s="1"/>
        <i x="15" s="1"/>
        <i x="17" s="1"/>
        <i x="12" s="1"/>
        <i x="6" s="1"/>
        <i x="18" s="1"/>
        <i x="1" s="1"/>
        <i x="3" s="1"/>
        <i x="10" s="1"/>
        <i x="14" s="1"/>
        <i x="5" s="1"/>
        <i x="4" s="1"/>
        <i x="8" s="1"/>
        <i x="9" s="1"/>
        <i x="20" s="1"/>
        <i x="13" s="1"/>
        <i x="11" s="1"/>
        <i x="22" s="1"/>
        <i x="16" s="1"/>
        <i x="7" s="1"/>
        <i x="19"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8D2FECC8-BB9E-4E54-8A3E-935E478105DF}" sourceName="Genre">
  <pivotTables>
    <pivotTable tabId="11" name="No of male female"/>
    <pivotTable tabId="11" name="age likes"/>
    <pivotTable tabId="11" name="Age pie chart"/>
    <pivotTable tabId="11" name="Engmnt rate"/>
    <pivotTable tabId="11" name="Min &amp; Max Age"/>
  </pivotTables>
  <data>
    <tabular pivotCacheId="1132589319">
      <items count="10">
        <i x="1" s="1"/>
        <i x="8" s="1"/>
        <i x="2" s="1"/>
        <i x="4" s="1"/>
        <i x="3" s="1"/>
        <i x="5" s="1"/>
        <i x="0" s="1"/>
        <i x="6" s="1"/>
        <i x="7" s="1"/>
        <i x="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llowers" xr10:uid="{19A5D087-6B24-4752-B915-1B82BC9B7F97}" sourceName="Followers">
  <extLst>
    <x:ext xmlns:x15="http://schemas.microsoft.com/office/spreadsheetml/2010/11/main" uri="{2F2917AC-EB37-4324-AD4E-5DD8C200BD13}">
      <x15:tableSlicerCache tableId="1" column="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_Likes" xr10:uid="{5B2136D5-789B-4E93-8A16-91347BA5DFD8}" sourceName="Avg. Likes">
  <extLst>
    <x:ext xmlns:x15="http://schemas.microsoft.com/office/spreadsheetml/2010/11/main" uri="{2F2917AC-EB37-4324-AD4E-5DD8C200BD13}">
      <x15:tableSlicerCache tableId="1" column="2"/>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ment_Rate" xr10:uid="{69D6475C-C70D-4D42-BB15-FB0758A13684}" sourceName="Engagement Rat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llowers" xr10:uid="{B3CF7CE2-94D2-4B8B-B689-F9F176A0D7BE}" cache="Slicer_Followers" caption="Followers" rowHeight="251883"/>
  <slicer name="Avg. Likes" xr10:uid="{9363C25F-77CE-44EB-B62D-D31B75EA19AE}" cache="Slicer_Avg._Likes" caption="Avg. Likes" rowHeight="251883"/>
  <slicer name="Engagement Rate" xr10:uid="{758F92DD-B909-4752-AB54-0D8E4D69DCEA}" cache="Slicer_Engagement_Rate" caption="Engagement Rat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876FD214-9D4F-4444-B2DC-37C94AC06170}" cache="Slicer_Age" caption="Age" rowHeight="251883"/>
  <slicer name="Gender" xr10:uid="{9F613B60-D00E-43D5-BFF1-6A1F31BBB396}" cache="Slicer_Gender" caption="Gender" rowHeight="251883"/>
  <slicer name="Creator Type" xr10:uid="{67414EE4-96C8-40AC-9040-61B5BA908CDD}" cache="Slicer_Creator_Type" caption="Creator Type" rowHeight="251883"/>
  <slicer name="Full Name" xr10:uid="{2D47004A-F480-4EC8-82AE-7E6E7F625F72}" cache="Slicer_Full_Name" caption="Full Name" rowHeight="251883"/>
  <slicer name="Genre" xr10:uid="{8CA969C1-DF66-476D-9F7C-D7C21AB00C41}" cache="Slicer_Genre" caption="Genr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A50F22-52C7-4412-AA99-B58FEA839CC5}" name="Table1" displayName="Table1" ref="A1:C25" totalsRowShown="0" headerRowBorderDxfId="14" tableBorderDxfId="13">
  <autoFilter ref="A1:C25" xr:uid="{BCA50F22-52C7-4412-AA99-B58FEA839CC5}"/>
  <sortState xmlns:xlrd2="http://schemas.microsoft.com/office/spreadsheetml/2017/richdata2" ref="A2:C25">
    <sortCondition descending="1" ref="A1:A25"/>
  </sortState>
  <tableColumns count="3">
    <tableColumn id="1" xr3:uid="{FEBF1560-6299-4EC9-A356-521B7B50859E}" name="Followers" dataDxfId="12" dataCellStyle="Comma"/>
    <tableColumn id="2" xr3:uid="{C79187AC-A3AC-4FCE-A8FF-C1EA1FDB10F2}" name="Avg. Likes" dataDxfId="11"/>
    <tableColumn id="3" xr3:uid="{04548894-5D5F-467A-A93A-DA28EEE7CF8E}" name="Engagement Rate"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047583-9F13-4F66-B25E-FEC62D119AE7}" name="Table2" displayName="Table2" ref="P1:R25" totalsRowShown="0" headerRowBorderDxfId="9" tableBorderDxfId="8">
  <autoFilter ref="P1:R25" xr:uid="{FC047583-9F13-4F66-B25E-FEC62D119AE7}">
    <filterColumn colId="0">
      <filters>
        <filter val="22,000"/>
      </filters>
    </filterColumn>
    <filterColumn colId="1">
      <filters>
        <filter val="20,000"/>
      </filters>
    </filterColumn>
  </autoFilter>
  <tableColumns count="3">
    <tableColumn id="1" xr3:uid="{E189CC23-1C63-4CB5-AD02-0DF8975BB3A4}" name="Followers" dataDxfId="7" dataCellStyle="Comma"/>
    <tableColumn id="2" xr3:uid="{2D5B6CF4-FD49-41DE-A85D-7C40C0074A29}" name="Avg. Likes" dataDxfId="6"/>
    <tableColumn id="3" xr3:uid="{EE01B1A8-F0BA-4DF6-A668-6057E3122D45}" name="Engagement Rate"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waZ18kRi7dDHnMuUZ1SdqfvkBI0oCfrV/view?usp=sharing" TargetMode="External"/><Relationship Id="rId2" Type="http://schemas.openxmlformats.org/officeDocument/2006/relationships/hyperlink" Target="https://drive.google.com/file/d/1waZ18kRi7dDHnMuUZ1SdqfvkBI0oCfrV/view?usp=sharing" TargetMode="External"/><Relationship Id="rId1" Type="http://schemas.openxmlformats.org/officeDocument/2006/relationships/hyperlink" Target="https://drive.google.com/file/d/1NvHcOAWy0VHK2-X5bNpWdyTNBir8CG_s/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printerSettings" Target="../printerSettings/printerSettings1.bin"/><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drawing" Target="../drawings/drawing1.xm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EE5A-8501-41D8-9435-2748E0BF3E6D}">
  <dimension ref="A1:O56"/>
  <sheetViews>
    <sheetView showGridLines="0" topLeftCell="A42" zoomScale="82" workbookViewId="0">
      <selection activeCell="B39" sqref="B39:N41"/>
    </sheetView>
  </sheetViews>
  <sheetFormatPr defaultRowHeight="14.5"/>
  <cols>
    <col min="2" max="2" width="8.7265625" customWidth="1"/>
    <col min="3" max="3" width="8.7265625" bestFit="1" customWidth="1"/>
    <col min="4" max="4" width="9.54296875" bestFit="1" customWidth="1"/>
    <col min="5" max="7" width="8.7265625" bestFit="1" customWidth="1"/>
    <col min="8" max="9" width="8.7265625" customWidth="1"/>
    <col min="13" max="13" width="9.1796875" customWidth="1"/>
    <col min="14" max="14" width="10.26953125" customWidth="1"/>
  </cols>
  <sheetData>
    <row r="1" spans="1:15" ht="15" thickBot="1">
      <c r="A1" s="119" t="s">
        <v>129</v>
      </c>
      <c r="B1" s="120"/>
      <c r="C1" s="120"/>
      <c r="D1" s="120"/>
      <c r="E1" s="120"/>
      <c r="F1" s="120"/>
      <c r="G1" s="120"/>
      <c r="H1" s="120"/>
      <c r="I1" s="120"/>
      <c r="J1" s="120"/>
      <c r="K1" s="120"/>
      <c r="L1" s="120"/>
      <c r="M1" s="120"/>
      <c r="N1" s="120"/>
      <c r="O1" s="121"/>
    </row>
    <row r="2" spans="1:15" ht="15" thickBot="1">
      <c r="A2" s="102"/>
      <c r="B2" s="76"/>
      <c r="C2" s="76"/>
      <c r="D2" s="76"/>
      <c r="E2" s="76"/>
      <c r="F2" s="76"/>
      <c r="G2" s="76"/>
      <c r="H2" s="76"/>
      <c r="I2" s="76"/>
      <c r="J2" s="76"/>
      <c r="K2" s="76"/>
      <c r="L2" s="76"/>
      <c r="M2" s="76"/>
      <c r="N2" s="76"/>
      <c r="O2" s="103"/>
    </row>
    <row r="3" spans="1:15" ht="14.5" customHeight="1">
      <c r="A3" s="80"/>
      <c r="B3" s="95" t="s">
        <v>117</v>
      </c>
      <c r="C3" s="96"/>
      <c r="D3" s="96"/>
      <c r="E3" s="96"/>
      <c r="F3" s="96"/>
      <c r="G3" s="96"/>
      <c r="H3" s="96"/>
      <c r="I3" s="96"/>
      <c r="J3" s="96"/>
      <c r="K3" s="96"/>
      <c r="L3" s="96"/>
      <c r="M3" s="96"/>
      <c r="N3" s="96"/>
      <c r="O3" s="81"/>
    </row>
    <row r="4" spans="1:15" ht="14.5" customHeight="1">
      <c r="A4" s="82"/>
      <c r="B4" s="97"/>
      <c r="C4" s="88"/>
      <c r="D4" s="88"/>
      <c r="E4" s="88"/>
      <c r="F4" s="88"/>
      <c r="G4" s="88"/>
      <c r="H4" s="88"/>
      <c r="I4" s="88"/>
      <c r="J4" s="88"/>
      <c r="K4" s="88"/>
      <c r="L4" s="88"/>
      <c r="M4" s="88"/>
      <c r="N4" s="88"/>
      <c r="O4" s="83"/>
    </row>
    <row r="5" spans="1:15">
      <c r="A5" s="82"/>
      <c r="B5" s="126" t="s">
        <v>124</v>
      </c>
      <c r="C5" s="127"/>
      <c r="D5" s="127"/>
      <c r="E5" s="127"/>
      <c r="F5" s="127"/>
      <c r="G5" s="127"/>
      <c r="H5" s="127"/>
      <c r="I5" s="127"/>
      <c r="J5" s="127"/>
      <c r="K5" s="127"/>
      <c r="L5" s="127"/>
      <c r="M5" s="127"/>
      <c r="N5" s="127"/>
      <c r="O5" s="83"/>
    </row>
    <row r="6" spans="1:15" ht="14.5" customHeight="1">
      <c r="A6" s="82"/>
      <c r="B6" s="127"/>
      <c r="C6" s="127"/>
      <c r="D6" s="127"/>
      <c r="E6" s="127"/>
      <c r="F6" s="127"/>
      <c r="G6" s="127"/>
      <c r="H6" s="127"/>
      <c r="I6" s="127"/>
      <c r="J6" s="127"/>
      <c r="K6" s="127"/>
      <c r="L6" s="127"/>
      <c r="M6" s="127"/>
      <c r="N6" s="127"/>
      <c r="O6" s="83"/>
    </row>
    <row r="7" spans="1:15" ht="14.5" customHeight="1">
      <c r="A7" s="82"/>
      <c r="B7" s="85"/>
      <c r="C7" s="85"/>
      <c r="D7" s="85"/>
      <c r="E7" s="85"/>
      <c r="F7" s="85"/>
      <c r="G7" s="85"/>
      <c r="H7" s="85"/>
      <c r="I7" s="85"/>
      <c r="J7" s="85"/>
      <c r="K7" s="85"/>
      <c r="L7" s="85"/>
      <c r="M7" s="85"/>
      <c r="N7" s="85"/>
      <c r="O7" s="83"/>
    </row>
    <row r="8" spans="1:15">
      <c r="A8" s="82"/>
      <c r="B8" s="128" t="s">
        <v>0</v>
      </c>
      <c r="C8" s="129"/>
      <c r="D8" s="129"/>
      <c r="E8" s="129"/>
      <c r="F8" s="129"/>
      <c r="G8" s="129"/>
      <c r="H8" s="129"/>
      <c r="I8" s="129"/>
      <c r="J8" s="129"/>
      <c r="K8" s="129"/>
      <c r="L8" s="129"/>
      <c r="M8" s="129"/>
      <c r="N8" s="129"/>
      <c r="O8" s="83"/>
    </row>
    <row r="9" spans="1:15">
      <c r="A9" s="82"/>
      <c r="B9" s="98"/>
      <c r="C9" s="1"/>
      <c r="D9" s="1"/>
      <c r="E9" s="1"/>
      <c r="F9" s="1"/>
      <c r="G9" s="1"/>
      <c r="H9" s="1"/>
      <c r="I9" s="1"/>
      <c r="J9" s="1"/>
      <c r="K9" s="1"/>
      <c r="L9" s="1"/>
      <c r="M9" s="1"/>
      <c r="N9" s="1"/>
      <c r="O9" s="83"/>
    </row>
    <row r="10" spans="1:15">
      <c r="A10" s="82"/>
      <c r="B10" s="99" t="s">
        <v>1</v>
      </c>
      <c r="O10" s="83"/>
    </row>
    <row r="11" spans="1:15">
      <c r="A11" s="82"/>
      <c r="B11" s="99"/>
      <c r="O11" s="83"/>
    </row>
    <row r="12" spans="1:15" ht="15" thickBot="1">
      <c r="A12" s="89"/>
      <c r="B12" s="100" t="s">
        <v>123</v>
      </c>
      <c r="C12" s="101"/>
      <c r="D12" s="101" t="s">
        <v>125</v>
      </c>
      <c r="E12" s="101"/>
      <c r="F12" s="101"/>
      <c r="G12" s="101"/>
      <c r="H12" s="101"/>
      <c r="I12" s="101"/>
      <c r="J12" s="101"/>
      <c r="K12" s="101"/>
      <c r="L12" s="101"/>
      <c r="M12" s="101"/>
      <c r="N12" s="101"/>
      <c r="O12" s="92"/>
    </row>
    <row r="13" spans="1:15" ht="15" thickBot="1">
      <c r="A13" s="89"/>
      <c r="B13" s="101"/>
      <c r="C13" s="101"/>
      <c r="D13" s="101"/>
      <c r="E13" s="101"/>
      <c r="F13" s="101"/>
      <c r="G13" s="101"/>
      <c r="H13" s="101"/>
      <c r="I13" s="101"/>
      <c r="J13" s="101"/>
      <c r="K13" s="101"/>
      <c r="L13" s="101"/>
      <c r="M13" s="101"/>
      <c r="N13" s="101"/>
      <c r="O13" s="92"/>
    </row>
    <row r="14" spans="1:15" ht="15" thickBot="1">
      <c r="A14" s="104" t="s">
        <v>126</v>
      </c>
      <c r="B14" s="122" t="s">
        <v>127</v>
      </c>
      <c r="C14" s="123"/>
      <c r="D14" s="123"/>
      <c r="E14" s="123"/>
      <c r="F14" s="123"/>
      <c r="G14" s="123"/>
      <c r="H14" s="123"/>
      <c r="I14" s="123"/>
      <c r="J14" s="123"/>
      <c r="K14" s="123"/>
      <c r="L14" s="123"/>
      <c r="M14" s="123"/>
      <c r="N14" s="124"/>
      <c r="O14" s="104" t="s">
        <v>128</v>
      </c>
    </row>
    <row r="15" spans="1:15">
      <c r="A15" s="93">
        <v>1</v>
      </c>
      <c r="B15" t="s">
        <v>2</v>
      </c>
      <c r="O15" s="93" t="s">
        <v>119</v>
      </c>
    </row>
    <row r="16" spans="1:15">
      <c r="A16" s="93"/>
      <c r="B16" s="22" t="s">
        <v>3</v>
      </c>
      <c r="O16" s="93"/>
    </row>
    <row r="17" spans="1:15">
      <c r="A17" s="93"/>
      <c r="B17" s="84" t="s">
        <v>4</v>
      </c>
      <c r="C17" s="18"/>
      <c r="D17" s="19"/>
      <c r="O17" s="93"/>
    </row>
    <row r="18" spans="1:15">
      <c r="A18" s="93"/>
      <c r="B18" s="84" t="s">
        <v>5</v>
      </c>
      <c r="C18" s="20"/>
      <c r="D18" s="21"/>
      <c r="O18" s="93"/>
    </row>
    <row r="19" spans="1:15">
      <c r="A19" s="93"/>
      <c r="B19" t="s">
        <v>6</v>
      </c>
      <c r="C19" s="20"/>
      <c r="D19" s="21"/>
      <c r="O19" s="93"/>
    </row>
    <row r="20" spans="1:15">
      <c r="A20" s="93"/>
      <c r="O20" s="93"/>
    </row>
    <row r="21" spans="1:15">
      <c r="A21" s="93">
        <v>2</v>
      </c>
      <c r="B21" s="127" t="s">
        <v>7</v>
      </c>
      <c r="C21" s="127"/>
      <c r="D21" s="127"/>
      <c r="E21" s="127"/>
      <c r="F21" s="127"/>
      <c r="G21" s="127"/>
      <c r="H21" s="127"/>
      <c r="I21" s="127"/>
      <c r="J21" s="127"/>
      <c r="K21" s="127"/>
      <c r="L21" s="127"/>
      <c r="M21" s="127"/>
      <c r="N21" s="127"/>
      <c r="O21" s="93" t="s">
        <v>119</v>
      </c>
    </row>
    <row r="22" spans="1:15">
      <c r="A22" s="93"/>
      <c r="B22" s="127"/>
      <c r="C22" s="127"/>
      <c r="D22" s="127"/>
      <c r="E22" s="127"/>
      <c r="F22" s="127"/>
      <c r="G22" s="127"/>
      <c r="H22" s="127"/>
      <c r="I22" s="127"/>
      <c r="J22" s="127"/>
      <c r="K22" s="127"/>
      <c r="L22" s="127"/>
      <c r="M22" s="127"/>
      <c r="N22" s="127"/>
      <c r="O22" s="93"/>
    </row>
    <row r="23" spans="1:15">
      <c r="A23" s="93"/>
      <c r="O23" s="93"/>
    </row>
    <row r="24" spans="1:15">
      <c r="A24" s="93"/>
      <c r="B24" t="s">
        <v>8</v>
      </c>
      <c r="O24" s="93"/>
    </row>
    <row r="25" spans="1:15">
      <c r="A25" s="93"/>
      <c r="O25" s="93"/>
    </row>
    <row r="26" spans="1:15">
      <c r="A26" s="93">
        <v>3</v>
      </c>
      <c r="B26" t="s">
        <v>9</v>
      </c>
      <c r="O26" s="93" t="s">
        <v>119</v>
      </c>
    </row>
    <row r="27" spans="1:15" ht="14.5" customHeight="1">
      <c r="A27" s="93"/>
      <c r="B27" s="127" t="s">
        <v>10</v>
      </c>
      <c r="C27" s="127"/>
      <c r="D27" s="127"/>
      <c r="E27" s="127"/>
      <c r="F27" s="127"/>
      <c r="G27" s="127"/>
      <c r="H27" s="127"/>
      <c r="I27" s="127"/>
      <c r="J27" s="127"/>
      <c r="K27" s="127"/>
      <c r="L27" s="127"/>
      <c r="M27" s="127"/>
      <c r="N27" s="127"/>
      <c r="O27" s="93"/>
    </row>
    <row r="28" spans="1:15">
      <c r="A28" s="93"/>
      <c r="B28" s="127"/>
      <c r="C28" s="127"/>
      <c r="D28" s="127"/>
      <c r="E28" s="127"/>
      <c r="F28" s="127"/>
      <c r="G28" s="127"/>
      <c r="H28" s="127"/>
      <c r="I28" s="127"/>
      <c r="J28" s="127"/>
      <c r="K28" s="127"/>
      <c r="L28" s="127"/>
      <c r="M28" s="127"/>
      <c r="N28" s="127"/>
      <c r="O28" s="93"/>
    </row>
    <row r="29" spans="1:15">
      <c r="A29" s="93"/>
      <c r="O29" s="93"/>
    </row>
    <row r="30" spans="1:15" ht="14.5" customHeight="1">
      <c r="A30" s="93">
        <v>4</v>
      </c>
      <c r="B30" t="s">
        <v>11</v>
      </c>
      <c r="O30" s="93" t="s">
        <v>119</v>
      </c>
    </row>
    <row r="31" spans="1:15">
      <c r="A31" s="93"/>
      <c r="B31" t="s">
        <v>12</v>
      </c>
      <c r="O31" s="93"/>
    </row>
    <row r="32" spans="1:15">
      <c r="A32" s="93"/>
      <c r="E32" t="s">
        <v>183</v>
      </c>
      <c r="O32" s="93"/>
    </row>
    <row r="33" spans="1:15">
      <c r="A33" s="93">
        <v>5</v>
      </c>
      <c r="B33" s="127" t="s">
        <v>13</v>
      </c>
      <c r="C33" s="127"/>
      <c r="D33" s="127"/>
      <c r="E33" s="127"/>
      <c r="F33" s="127"/>
      <c r="G33" s="127"/>
      <c r="H33" s="127"/>
      <c r="I33" s="127"/>
      <c r="J33" s="127"/>
      <c r="K33" s="127"/>
      <c r="L33" s="127"/>
      <c r="M33" s="127"/>
      <c r="N33" s="127"/>
      <c r="O33" s="93" t="s">
        <v>119</v>
      </c>
    </row>
    <row r="34" spans="1:15">
      <c r="A34" s="93"/>
      <c r="B34" s="127"/>
      <c r="C34" s="127"/>
      <c r="D34" s="127"/>
      <c r="E34" s="127"/>
      <c r="F34" s="127"/>
      <c r="G34" s="127"/>
      <c r="H34" s="127"/>
      <c r="I34" s="127"/>
      <c r="J34" s="127"/>
      <c r="K34" s="127"/>
      <c r="L34" s="127"/>
      <c r="M34" s="127"/>
      <c r="N34" s="127"/>
      <c r="O34" s="93"/>
    </row>
    <row r="35" spans="1:15">
      <c r="A35" s="93"/>
      <c r="O35" s="93"/>
    </row>
    <row r="36" spans="1:15">
      <c r="A36" s="93">
        <v>6</v>
      </c>
      <c r="B36" s="127" t="s">
        <v>14</v>
      </c>
      <c r="C36" s="127"/>
      <c r="D36" s="127"/>
      <c r="E36" s="127"/>
      <c r="F36" s="127"/>
      <c r="G36" s="127"/>
      <c r="H36" s="127"/>
      <c r="I36" s="127"/>
      <c r="J36" s="127"/>
      <c r="K36" s="127"/>
      <c r="L36" s="127"/>
      <c r="M36" s="127"/>
      <c r="N36" s="127"/>
      <c r="O36" s="93" t="s">
        <v>119</v>
      </c>
    </row>
    <row r="37" spans="1:15">
      <c r="A37" s="93"/>
      <c r="B37" s="127"/>
      <c r="C37" s="127"/>
      <c r="D37" s="127"/>
      <c r="E37" s="127"/>
      <c r="F37" s="127"/>
      <c r="G37" s="127"/>
      <c r="H37" s="127"/>
      <c r="I37" s="127"/>
      <c r="J37" s="127"/>
      <c r="K37" s="127"/>
      <c r="L37" s="127"/>
      <c r="M37" s="127"/>
      <c r="N37" s="127"/>
      <c r="O37" s="93"/>
    </row>
    <row r="38" spans="1:15">
      <c r="A38" s="93"/>
      <c r="O38" s="93"/>
    </row>
    <row r="39" spans="1:15">
      <c r="A39" s="93">
        <v>7</v>
      </c>
      <c r="B39" s="127" t="s">
        <v>15</v>
      </c>
      <c r="C39" s="127"/>
      <c r="D39" s="127"/>
      <c r="E39" s="127"/>
      <c r="F39" s="127"/>
      <c r="G39" s="127"/>
      <c r="H39" s="127"/>
      <c r="I39" s="127"/>
      <c r="J39" s="127"/>
      <c r="K39" s="127"/>
      <c r="L39" s="127"/>
      <c r="M39" s="127"/>
      <c r="N39" s="127"/>
      <c r="O39" s="93" t="s">
        <v>121</v>
      </c>
    </row>
    <row r="40" spans="1:15">
      <c r="A40" s="93"/>
      <c r="B40" s="127"/>
      <c r="C40" s="127"/>
      <c r="D40" s="127"/>
      <c r="E40" s="127"/>
      <c r="F40" s="127"/>
      <c r="G40" s="127"/>
      <c r="H40" s="127"/>
      <c r="I40" s="127"/>
      <c r="J40" s="127"/>
      <c r="K40" s="127"/>
      <c r="L40" s="127"/>
      <c r="M40" s="127"/>
      <c r="N40" s="127"/>
      <c r="O40" s="93"/>
    </row>
    <row r="41" spans="1:15">
      <c r="A41" s="93"/>
      <c r="B41" s="127"/>
      <c r="C41" s="127"/>
      <c r="D41" s="127"/>
      <c r="E41" s="127"/>
      <c r="F41" s="127"/>
      <c r="G41" s="127"/>
      <c r="H41" s="127"/>
      <c r="I41" s="127"/>
      <c r="J41" s="127"/>
      <c r="K41" s="127"/>
      <c r="L41" s="127"/>
      <c r="M41" s="127"/>
      <c r="N41" s="127"/>
      <c r="O41" s="93"/>
    </row>
    <row r="42" spans="1:15">
      <c r="A42" s="93"/>
      <c r="B42" t="s">
        <v>16</v>
      </c>
      <c r="O42" s="93"/>
    </row>
    <row r="43" spans="1:15">
      <c r="A43" s="93"/>
      <c r="B43" s="67" t="s">
        <v>17</v>
      </c>
      <c r="O43" s="93"/>
    </row>
    <row r="44" spans="1:15">
      <c r="A44" s="93"/>
      <c r="B44" s="125" t="s">
        <v>18</v>
      </c>
      <c r="C44" s="125"/>
      <c r="D44" s="125"/>
      <c r="E44" s="125"/>
      <c r="F44" s="125"/>
      <c r="G44" s="125"/>
      <c r="H44" s="125"/>
      <c r="I44" s="125"/>
      <c r="O44" s="93"/>
    </row>
    <row r="45" spans="1:15">
      <c r="A45" s="93"/>
      <c r="B45" s="86"/>
      <c r="C45" s="86"/>
      <c r="D45" s="86"/>
      <c r="E45" s="86"/>
      <c r="F45" s="86"/>
      <c r="G45" s="86"/>
      <c r="H45" s="86"/>
      <c r="I45" s="86"/>
      <c r="O45" s="93"/>
    </row>
    <row r="46" spans="1:15">
      <c r="A46" s="93">
        <v>8</v>
      </c>
      <c r="B46" t="s">
        <v>19</v>
      </c>
      <c r="O46" s="93" t="s">
        <v>120</v>
      </c>
    </row>
    <row r="47" spans="1:15">
      <c r="A47" s="93"/>
      <c r="B47" s="67" t="s">
        <v>17</v>
      </c>
      <c r="O47" s="93"/>
    </row>
    <row r="48" spans="1:15">
      <c r="A48" s="93"/>
      <c r="B48" s="125" t="s">
        <v>20</v>
      </c>
      <c r="C48" s="125"/>
      <c r="D48" s="125"/>
      <c r="E48" s="125"/>
      <c r="F48" s="125"/>
      <c r="G48" s="125"/>
      <c r="H48" s="125"/>
      <c r="I48" s="125"/>
      <c r="O48" s="93"/>
    </row>
    <row r="49" spans="1:15">
      <c r="A49" s="93"/>
      <c r="O49" s="93"/>
    </row>
    <row r="50" spans="1:15">
      <c r="A50" s="93">
        <v>9</v>
      </c>
      <c r="B50" t="s">
        <v>113</v>
      </c>
      <c r="O50" s="93" t="s">
        <v>118</v>
      </c>
    </row>
    <row r="51" spans="1:15">
      <c r="A51" s="93"/>
      <c r="C51" t="s">
        <v>114</v>
      </c>
      <c r="N51">
        <v>2.5</v>
      </c>
      <c r="O51" s="93"/>
    </row>
    <row r="52" spans="1:15">
      <c r="A52" s="93"/>
      <c r="C52" t="s">
        <v>115</v>
      </c>
      <c r="N52">
        <v>2.5</v>
      </c>
      <c r="O52" s="93"/>
    </row>
    <row r="53" spans="1:15" ht="21" customHeight="1">
      <c r="A53" s="93"/>
      <c r="C53" s="118" t="s">
        <v>116</v>
      </c>
      <c r="D53" s="118"/>
      <c r="E53" s="118"/>
      <c r="F53" s="118"/>
      <c r="G53" s="118"/>
      <c r="H53" s="118"/>
      <c r="I53" s="118"/>
      <c r="J53" s="118"/>
      <c r="K53" s="118"/>
      <c r="L53" s="118"/>
      <c r="M53" s="118"/>
      <c r="N53" s="87">
        <v>5</v>
      </c>
      <c r="O53" s="93"/>
    </row>
    <row r="54" spans="1:15" ht="24" customHeight="1">
      <c r="A54" s="93"/>
      <c r="C54" s="118"/>
      <c r="D54" s="118"/>
      <c r="E54" s="118"/>
      <c r="F54" s="118"/>
      <c r="G54" s="118"/>
      <c r="H54" s="118"/>
      <c r="I54" s="118"/>
      <c r="J54" s="118"/>
      <c r="K54" s="118"/>
      <c r="L54" s="118"/>
      <c r="M54" s="118"/>
      <c r="N54" s="87"/>
      <c r="O54" s="93"/>
    </row>
    <row r="55" spans="1:15">
      <c r="A55" s="93"/>
      <c r="E55" s="88"/>
      <c r="F55" s="88"/>
      <c r="G55" s="88"/>
      <c r="H55" s="88"/>
      <c r="I55" s="88"/>
      <c r="J55" s="88"/>
      <c r="K55" s="88"/>
      <c r="L55" s="88"/>
      <c r="M55" s="88"/>
      <c r="N55" s="88"/>
      <c r="O55" s="93"/>
    </row>
    <row r="56" spans="1:15" ht="15" thickBot="1">
      <c r="A56" s="94">
        <v>10</v>
      </c>
      <c r="B56" s="90" t="s">
        <v>122</v>
      </c>
      <c r="C56" s="91"/>
      <c r="D56" s="91"/>
      <c r="E56" s="91"/>
      <c r="F56" s="91"/>
      <c r="G56" s="91"/>
      <c r="H56" s="91"/>
      <c r="I56" s="91"/>
      <c r="J56" s="91"/>
      <c r="K56" s="91"/>
      <c r="L56" s="91"/>
      <c r="M56" s="91"/>
      <c r="N56" s="91"/>
      <c r="O56" s="94" t="s">
        <v>121</v>
      </c>
    </row>
  </sheetData>
  <mergeCells count="12">
    <mergeCell ref="C53:M54"/>
    <mergeCell ref="A1:O1"/>
    <mergeCell ref="B14:N14"/>
    <mergeCell ref="B48:I48"/>
    <mergeCell ref="B44:I44"/>
    <mergeCell ref="B5:N6"/>
    <mergeCell ref="B39:N41"/>
    <mergeCell ref="B33:N34"/>
    <mergeCell ref="B8:N8"/>
    <mergeCell ref="B21:N22"/>
    <mergeCell ref="B36:N37"/>
    <mergeCell ref="B27:N28"/>
  </mergeCells>
  <hyperlinks>
    <hyperlink ref="B48" r:id="rId1" xr:uid="{133D7DDC-C85D-4633-ACC1-E2A76DEF2A2A}"/>
    <hyperlink ref="B44" r:id="rId2" xr:uid="{B8430D34-C6D3-4D82-9BB6-334AB987AF7D}"/>
    <hyperlink ref="B44:I44" r:id="rId3" display="https://drive.google.com/file/d/1waZ18kRi7dDHnMuUZ1SdqfvkBI0oCfrV/view?usp=sharing" xr:uid="{6DC8A32F-41AF-4D76-BABA-4D43007D2B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628B-ADE5-41B5-B31C-E98A41EE8549}">
  <dimension ref="A1:I31"/>
  <sheetViews>
    <sheetView zoomScale="95" zoomScaleNormal="245" workbookViewId="0">
      <selection activeCell="E2" sqref="E2"/>
    </sheetView>
  </sheetViews>
  <sheetFormatPr defaultRowHeight="14.5"/>
  <cols>
    <col min="1" max="1" width="21.1796875" bestFit="1" customWidth="1"/>
    <col min="2" max="2" width="22.54296875" bestFit="1" customWidth="1"/>
    <col min="3" max="3" width="7.7265625" customWidth="1"/>
    <col min="5" max="5" width="11.453125" bestFit="1" customWidth="1"/>
    <col min="6" max="6" width="24.7265625" bestFit="1" customWidth="1"/>
    <col min="7" max="7" width="11.26953125" bestFit="1" customWidth="1"/>
    <col min="8" max="8" width="10.54296875" bestFit="1" customWidth="1"/>
    <col min="9" max="9" width="17.453125" bestFit="1" customWidth="1"/>
  </cols>
  <sheetData>
    <row r="1" spans="1:9" ht="16">
      <c r="A1" s="68" t="s">
        <v>21</v>
      </c>
      <c r="B1" s="68" t="s">
        <v>22</v>
      </c>
      <c r="C1" s="68" t="s">
        <v>23</v>
      </c>
      <c r="D1" s="68" t="s">
        <v>24</v>
      </c>
      <c r="E1" s="68" t="s">
        <v>25</v>
      </c>
      <c r="F1" s="69" t="s">
        <v>26</v>
      </c>
      <c r="G1" s="70" t="s">
        <v>27</v>
      </c>
      <c r="H1" s="71" t="s">
        <v>28</v>
      </c>
      <c r="I1" s="72" t="s">
        <v>29</v>
      </c>
    </row>
    <row r="2" spans="1:9" ht="15.5">
      <c r="A2" s="2" t="s">
        <v>30</v>
      </c>
      <c r="B2" s="3" t="s">
        <v>31</v>
      </c>
      <c r="C2" s="4">
        <v>31</v>
      </c>
      <c r="D2" s="2" t="s">
        <v>32</v>
      </c>
      <c r="E2" s="2"/>
      <c r="F2" s="5" t="s">
        <v>33</v>
      </c>
      <c r="G2" s="6">
        <v>30900</v>
      </c>
      <c r="H2" s="7">
        <v>313700</v>
      </c>
      <c r="I2" s="8">
        <v>1.03E-2</v>
      </c>
    </row>
    <row r="3" spans="1:9" ht="15.5">
      <c r="A3" s="2" t="s">
        <v>34</v>
      </c>
      <c r="B3" s="3" t="s">
        <v>35</v>
      </c>
      <c r="C3" s="4">
        <v>29</v>
      </c>
      <c r="D3" s="2" t="s">
        <v>36</v>
      </c>
      <c r="E3" s="2"/>
      <c r="F3" s="5" t="s">
        <v>37</v>
      </c>
      <c r="G3" s="6">
        <v>49800</v>
      </c>
      <c r="H3" s="7">
        <v>672500</v>
      </c>
      <c r="I3" s="9">
        <v>1.3599999999999999E-2</v>
      </c>
    </row>
    <row r="4" spans="1:9" ht="15.5">
      <c r="A4" s="10" t="s">
        <v>38</v>
      </c>
      <c r="B4" s="3" t="s">
        <v>39</v>
      </c>
      <c r="C4" s="4">
        <v>24</v>
      </c>
      <c r="D4" s="2" t="s">
        <v>36</v>
      </c>
      <c r="E4" s="2"/>
      <c r="F4" s="5" t="s">
        <v>40</v>
      </c>
      <c r="G4" s="6">
        <v>11300</v>
      </c>
      <c r="H4" s="7" t="s">
        <v>183</v>
      </c>
      <c r="I4" s="9">
        <v>1.03E-2</v>
      </c>
    </row>
    <row r="5" spans="1:9" ht="15.5">
      <c r="A5" s="2" t="s">
        <v>41</v>
      </c>
      <c r="B5" s="3" t="s">
        <v>42</v>
      </c>
      <c r="C5" s="4">
        <v>32</v>
      </c>
      <c r="D5" s="2" t="s">
        <v>36</v>
      </c>
      <c r="E5" s="2"/>
      <c r="F5" s="5" t="s">
        <v>43</v>
      </c>
      <c r="G5" s="6">
        <v>52000</v>
      </c>
      <c r="H5" s="7">
        <v>14600</v>
      </c>
      <c r="I5" s="9">
        <v>6.8999999999999999E-3</v>
      </c>
    </row>
    <row r="6" spans="1:9" ht="15.5">
      <c r="A6" s="2" t="s">
        <v>44</v>
      </c>
      <c r="B6" s="3" t="s">
        <v>45</v>
      </c>
      <c r="C6" s="4">
        <v>34</v>
      </c>
      <c r="D6" s="2" t="s">
        <v>32</v>
      </c>
      <c r="E6" s="2"/>
      <c r="F6" s="5" t="s">
        <v>37</v>
      </c>
      <c r="G6" s="6">
        <v>46900</v>
      </c>
      <c r="H6" s="7">
        <v>43100</v>
      </c>
      <c r="I6" s="9">
        <v>1.0500000000000001E-2</v>
      </c>
    </row>
    <row r="7" spans="1:9" ht="15.5">
      <c r="A7" s="2" t="s">
        <v>46</v>
      </c>
      <c r="B7" s="3" t="s">
        <v>47</v>
      </c>
      <c r="C7" s="4">
        <v>22</v>
      </c>
      <c r="D7" s="2" t="s">
        <v>32</v>
      </c>
      <c r="E7" s="2"/>
      <c r="F7" s="5" t="s">
        <v>48</v>
      </c>
      <c r="G7" s="6">
        <v>42000</v>
      </c>
      <c r="H7" s="7">
        <v>134600</v>
      </c>
      <c r="I7" s="9">
        <v>1.6400000000000001E-2</v>
      </c>
    </row>
    <row r="8" spans="1:9" ht="15.5">
      <c r="A8" s="2" t="s">
        <v>49</v>
      </c>
      <c r="B8" s="3" t="s">
        <v>50</v>
      </c>
      <c r="C8" s="4">
        <v>27</v>
      </c>
      <c r="D8" s="2" t="s">
        <v>32</v>
      </c>
      <c r="E8" s="2"/>
      <c r="F8" s="5" t="s">
        <v>51</v>
      </c>
      <c r="G8" s="6">
        <v>26000</v>
      </c>
      <c r="H8" s="7">
        <v>93400</v>
      </c>
      <c r="I8" s="9">
        <v>2.0400000000000001E-2</v>
      </c>
    </row>
    <row r="9" spans="1:9" ht="15.5">
      <c r="A9" s="2" t="s">
        <v>52</v>
      </c>
      <c r="B9" s="3" t="s">
        <v>53</v>
      </c>
      <c r="C9" s="4">
        <v>23</v>
      </c>
      <c r="D9" s="2" t="s">
        <v>32</v>
      </c>
      <c r="E9" s="2"/>
      <c r="F9" s="5" t="s">
        <v>54</v>
      </c>
      <c r="G9" s="6">
        <v>22000</v>
      </c>
      <c r="H9" s="7">
        <v>102400</v>
      </c>
      <c r="I9" s="9">
        <v>1.78E-2</v>
      </c>
    </row>
    <row r="10" spans="1:9" ht="15.5">
      <c r="A10" s="2" t="s">
        <v>55</v>
      </c>
      <c r="B10" s="3" t="s">
        <v>56</v>
      </c>
      <c r="C10" s="4">
        <v>20</v>
      </c>
      <c r="D10" s="2" t="s">
        <v>32</v>
      </c>
      <c r="E10" s="2"/>
      <c r="F10" s="5" t="s">
        <v>40</v>
      </c>
      <c r="G10" s="6">
        <v>71000</v>
      </c>
      <c r="H10" s="7">
        <v>72500</v>
      </c>
      <c r="I10" s="9">
        <v>8.0000000000000002E-3</v>
      </c>
    </row>
    <row r="11" spans="1:9" ht="15.5">
      <c r="A11" s="2" t="s">
        <v>57</v>
      </c>
      <c r="B11" s="3" t="s">
        <v>58</v>
      </c>
      <c r="C11" s="4">
        <v>26</v>
      </c>
      <c r="D11" s="2" t="s">
        <v>32</v>
      </c>
      <c r="E11" s="2"/>
      <c r="F11" s="5" t="s">
        <v>33</v>
      </c>
      <c r="G11" s="6">
        <v>23000</v>
      </c>
      <c r="H11" s="7">
        <v>72100</v>
      </c>
      <c r="I11" s="9">
        <v>2.18E-2</v>
      </c>
    </row>
    <row r="12" spans="1:9" ht="15.5">
      <c r="A12" s="2" t="s">
        <v>59</v>
      </c>
      <c r="B12" s="3" t="s">
        <v>60</v>
      </c>
      <c r="C12" s="4">
        <v>24</v>
      </c>
      <c r="D12" s="2" t="s">
        <v>32</v>
      </c>
      <c r="E12" s="2"/>
      <c r="F12" s="5" t="s">
        <v>61</v>
      </c>
      <c r="G12" s="6">
        <v>26000</v>
      </c>
      <c r="H12" s="7">
        <v>108000</v>
      </c>
      <c r="I12" s="9">
        <v>1.6500000000000001E-2</v>
      </c>
    </row>
    <row r="13" spans="1:9" ht="15.5">
      <c r="A13" s="2" t="s">
        <v>62</v>
      </c>
      <c r="B13" s="3" t="s">
        <v>63</v>
      </c>
      <c r="C13" s="4">
        <v>35</v>
      </c>
      <c r="D13" s="2" t="s">
        <v>32</v>
      </c>
      <c r="E13" s="2"/>
      <c r="F13" s="5" t="s">
        <v>64</v>
      </c>
      <c r="G13" s="6">
        <v>190000</v>
      </c>
      <c r="H13" s="7">
        <v>192800</v>
      </c>
      <c r="I13" s="9">
        <v>2.8199999999999999E-2</v>
      </c>
    </row>
    <row r="14" spans="1:9" ht="15.5">
      <c r="A14" s="2" t="s">
        <v>65</v>
      </c>
      <c r="B14" s="3" t="s">
        <v>66</v>
      </c>
      <c r="C14" s="4">
        <v>30</v>
      </c>
      <c r="D14" s="2" t="s">
        <v>32</v>
      </c>
      <c r="E14" s="2"/>
      <c r="F14" s="5" t="s">
        <v>48</v>
      </c>
      <c r="G14" s="6">
        <v>30000</v>
      </c>
      <c r="H14" s="7">
        <v>85100</v>
      </c>
      <c r="I14" s="9">
        <v>2.8899999999999999E-2</v>
      </c>
    </row>
    <row r="15" spans="1:9" ht="15.5">
      <c r="A15" s="2" t="s">
        <v>67</v>
      </c>
      <c r="B15" s="3" t="s">
        <v>68</v>
      </c>
      <c r="C15" s="4">
        <v>30</v>
      </c>
      <c r="D15" s="2" t="s">
        <v>32</v>
      </c>
      <c r="E15" s="2"/>
      <c r="F15" s="5" t="s">
        <v>43</v>
      </c>
      <c r="G15" s="6">
        <v>77000</v>
      </c>
      <c r="H15" s="7">
        <v>26200</v>
      </c>
      <c r="I15" s="9">
        <v>7.1000000000000004E-3</v>
      </c>
    </row>
    <row r="16" spans="1:9" ht="15.5">
      <c r="A16" s="2" t="s">
        <v>69</v>
      </c>
      <c r="B16" s="3" t="s">
        <v>70</v>
      </c>
      <c r="C16" s="4">
        <v>26</v>
      </c>
      <c r="D16" s="2" t="s">
        <v>32</v>
      </c>
      <c r="E16" s="2"/>
      <c r="F16" s="5" t="s">
        <v>54</v>
      </c>
      <c r="G16" s="6">
        <v>24000</v>
      </c>
      <c r="H16" s="7">
        <v>117100</v>
      </c>
      <c r="I16" s="9">
        <v>2.18E-2</v>
      </c>
    </row>
    <row r="17" spans="1:9" ht="15.5">
      <c r="A17" s="2" t="s">
        <v>71</v>
      </c>
      <c r="B17" s="3" t="s">
        <v>72</v>
      </c>
      <c r="C17" s="4">
        <v>24</v>
      </c>
      <c r="D17" s="2" t="s">
        <v>32</v>
      </c>
      <c r="E17" s="2"/>
      <c r="F17" s="5" t="s">
        <v>73</v>
      </c>
      <c r="G17" s="6">
        <v>29000</v>
      </c>
      <c r="H17" s="7">
        <v>139200</v>
      </c>
      <c r="I17" s="8">
        <v>4.8300000000000003E-2</v>
      </c>
    </row>
    <row r="18" spans="1:9" ht="15.5">
      <c r="A18" s="2" t="s">
        <v>74</v>
      </c>
      <c r="B18" s="3" t="s">
        <v>75</v>
      </c>
      <c r="C18" s="4">
        <v>28</v>
      </c>
      <c r="D18" s="2" t="s">
        <v>32</v>
      </c>
      <c r="E18" s="2"/>
      <c r="F18" s="5" t="s">
        <v>48</v>
      </c>
      <c r="G18" s="6">
        <v>12000</v>
      </c>
      <c r="H18" s="7">
        <v>13700</v>
      </c>
      <c r="I18" s="9">
        <v>1.15E-2</v>
      </c>
    </row>
    <row r="19" spans="1:9" ht="15.5">
      <c r="A19" s="2" t="s">
        <v>76</v>
      </c>
      <c r="B19" s="3" t="s">
        <v>77</v>
      </c>
      <c r="C19" s="4">
        <v>32</v>
      </c>
      <c r="D19" s="2" t="s">
        <v>36</v>
      </c>
      <c r="E19" s="2"/>
      <c r="F19" s="5" t="s">
        <v>73</v>
      </c>
      <c r="G19" s="6">
        <v>294000</v>
      </c>
      <c r="H19" s="7">
        <v>205800</v>
      </c>
      <c r="I19" s="9">
        <v>5.4600000000000003E-2</v>
      </c>
    </row>
    <row r="20" spans="1:9" ht="15.5">
      <c r="A20" s="2" t="s">
        <v>78</v>
      </c>
      <c r="B20" s="3" t="s">
        <v>79</v>
      </c>
      <c r="C20" s="4">
        <v>27</v>
      </c>
      <c r="D20" s="2" t="s">
        <v>36</v>
      </c>
      <c r="E20" s="2"/>
      <c r="F20" s="5" t="s">
        <v>61</v>
      </c>
      <c r="G20" s="6">
        <v>34000</v>
      </c>
      <c r="H20" s="7">
        <v>6000</v>
      </c>
      <c r="I20" s="9">
        <v>2E-3</v>
      </c>
    </row>
    <row r="21" spans="1:9" ht="15.5">
      <c r="A21" s="2" t="s">
        <v>80</v>
      </c>
      <c r="B21" s="3" t="s">
        <v>81</v>
      </c>
      <c r="C21" s="4">
        <v>18</v>
      </c>
      <c r="D21" s="11" t="s">
        <v>32</v>
      </c>
      <c r="E21" s="2"/>
      <c r="F21" s="5" t="s">
        <v>33</v>
      </c>
      <c r="G21" s="6">
        <v>84190</v>
      </c>
      <c r="H21" s="7">
        <v>6900</v>
      </c>
      <c r="I21" s="9">
        <v>1E-4</v>
      </c>
    </row>
    <row r="22" spans="1:9" ht="15.5">
      <c r="A22" s="12" t="s">
        <v>82</v>
      </c>
      <c r="B22" s="23" t="s">
        <v>83</v>
      </c>
      <c r="C22" s="4">
        <v>20</v>
      </c>
      <c r="D22" s="12" t="s">
        <v>36</v>
      </c>
      <c r="E22" s="2"/>
      <c r="F22" s="12" t="s">
        <v>54</v>
      </c>
      <c r="G22" s="13">
        <v>49600</v>
      </c>
      <c r="H22" s="14">
        <v>593000</v>
      </c>
      <c r="I22" s="15">
        <v>3.7999999999999999E-2</v>
      </c>
    </row>
    <row r="23" spans="1:9" ht="15.5">
      <c r="A23" s="12" t="s">
        <v>84</v>
      </c>
      <c r="B23" s="23" t="s">
        <v>85</v>
      </c>
      <c r="C23" s="4">
        <v>33</v>
      </c>
      <c r="D23" s="12" t="s">
        <v>36</v>
      </c>
      <c r="E23" s="2"/>
      <c r="F23" s="12" t="s">
        <v>73</v>
      </c>
      <c r="G23" s="13">
        <v>46700</v>
      </c>
      <c r="H23" s="16">
        <v>20000</v>
      </c>
      <c r="I23" s="15">
        <v>1.29E-2</v>
      </c>
    </row>
    <row r="24" spans="1:9" ht="15.5">
      <c r="A24" s="2" t="s">
        <v>86</v>
      </c>
      <c r="B24" s="23" t="s">
        <v>87</v>
      </c>
      <c r="C24" s="4">
        <v>18</v>
      </c>
      <c r="D24" s="12" t="s">
        <v>36</v>
      </c>
      <c r="E24" s="2"/>
      <c r="F24" s="5" t="s">
        <v>48</v>
      </c>
      <c r="G24" s="13">
        <v>22700</v>
      </c>
      <c r="H24" s="7">
        <v>43000</v>
      </c>
      <c r="I24" s="9">
        <v>1.3899999999999999E-2</v>
      </c>
    </row>
    <row r="25" spans="1:9" ht="15.5">
      <c r="A25" s="17" t="s">
        <v>88</v>
      </c>
      <c r="B25" s="23" t="s">
        <v>89</v>
      </c>
      <c r="C25" s="4">
        <v>26</v>
      </c>
      <c r="D25" s="12" t="s">
        <v>32</v>
      </c>
      <c r="E25" s="2"/>
      <c r="F25" s="12" t="s">
        <v>51</v>
      </c>
      <c r="G25" s="13">
        <v>24900</v>
      </c>
      <c r="H25" s="7">
        <v>27000</v>
      </c>
      <c r="I25" s="15">
        <v>0.03</v>
      </c>
    </row>
    <row r="31" spans="1:9">
      <c r="E31" t="s">
        <v>184</v>
      </c>
    </row>
  </sheetData>
  <dataValidations count="2">
    <dataValidation type="list" allowBlank="1" showErrorMessage="1" sqref="D2:D25" xr:uid="{8E9F291B-CCAC-41F4-B6B5-CBB4169DCB36}">
      <formula1>"Female,Male,Other"</formula1>
    </dataValidation>
    <dataValidation type="list" allowBlank="1" showInputMessage="1" showErrorMessage="1" sqref="E3:E25" xr:uid="{38FBA2D8-64F9-44ED-BA85-CDBAD4F10142}">
      <formula1>$K$8:$K$12</formula1>
    </dataValidation>
  </dataValidations>
  <hyperlinks>
    <hyperlink ref="B2" r:id="rId1" xr:uid="{C1141445-702F-4962-B201-8CEC58122CDA}"/>
    <hyperlink ref="B3" r:id="rId2" xr:uid="{1E95382E-530D-4743-8B90-0257F1C99360}"/>
    <hyperlink ref="B4" r:id="rId3" xr:uid="{12531838-604E-4D09-9088-D27584E33E87}"/>
    <hyperlink ref="B12" r:id="rId4" xr:uid="{50FC30A2-FE27-4452-8943-5E6F115F8B3A}"/>
    <hyperlink ref="B10" r:id="rId5" xr:uid="{C635D719-A816-4901-970C-1065F610D5B2}"/>
    <hyperlink ref="B7" r:id="rId6" xr:uid="{4D6E9304-4BF7-47EE-8C85-9B608F9A84CD}"/>
    <hyperlink ref="B8" r:id="rId7" xr:uid="{4F3D7C90-BA9E-4766-A3B1-5A35CEADF5BF}"/>
    <hyperlink ref="B9" r:id="rId8" xr:uid="{CE077CD1-DDAE-4325-8444-20277C6C9DEF}"/>
    <hyperlink ref="B16" r:id="rId9" xr:uid="{6279BF82-A5DA-43AC-8417-47416DC2BEE7}"/>
    <hyperlink ref="B11" r:id="rId10" xr:uid="{BE7716A6-F761-4CF1-8B6F-1E86A3FC2606}"/>
    <hyperlink ref="B6" r:id="rId11" xr:uid="{0F882DD6-DE4B-477C-8A59-0B097723C549}"/>
    <hyperlink ref="B13" r:id="rId12" xr:uid="{A705495C-1455-4AA1-AD02-A202768F1EE7}"/>
    <hyperlink ref="B14" r:id="rId13" xr:uid="{193A33A4-5883-41D2-93CE-D18101A44302}"/>
    <hyperlink ref="B15" r:id="rId14" xr:uid="{D6BE09A9-D371-44D9-8D14-32D041D2B0E6}"/>
    <hyperlink ref="B17" r:id="rId15" xr:uid="{D325C0EA-8031-4335-8940-DF048C0012F4}"/>
    <hyperlink ref="B5" r:id="rId16" xr:uid="{1F4D52A9-BA51-4D33-A9FD-832C90E58FA1}"/>
    <hyperlink ref="B18" r:id="rId17" xr:uid="{17F00DCD-27BA-4DE3-A4CE-05B24132295A}"/>
    <hyperlink ref="B19" r:id="rId18" xr:uid="{5328A860-3EA7-4ECB-A03C-8A27F2E6E415}"/>
    <hyperlink ref="B20" r:id="rId19" xr:uid="{3C0C775A-F419-4BF8-9E7E-2A2034C3D7E9}"/>
    <hyperlink ref="B21" r:id="rId20" xr:uid="{D7125528-43F7-47B9-9580-A56A31C1CB6A}"/>
    <hyperlink ref="B23" r:id="rId21" xr:uid="{94E6FB41-864B-4116-8808-C11D0C1E13A5}"/>
    <hyperlink ref="B22" r:id="rId22" xr:uid="{8421F69A-BFB1-4D4C-8261-46337A290FCF}"/>
    <hyperlink ref="B24" r:id="rId23" xr:uid="{2AB39137-CDEF-4733-8623-8E2499A04423}"/>
    <hyperlink ref="B25" r:id="rId24" xr:uid="{CEFF6A5A-430C-4288-B345-B25A8F55B6BD}"/>
  </hyperlinks>
  <pageMargins left="0.7" right="0.7" top="0.75" bottom="0.75" header="0.3" footer="0.3"/>
  <pageSetup orientation="portrait" horizontalDpi="360" verticalDpi="360"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4C7C-BD54-48EA-8096-E11C1C8BDE66}">
  <dimension ref="B2:T31"/>
  <sheetViews>
    <sheetView topLeftCell="C6" zoomScale="108" zoomScaleNormal="54" workbookViewId="0">
      <selection activeCell="J14" sqref="J14"/>
    </sheetView>
  </sheetViews>
  <sheetFormatPr defaultRowHeight="15" customHeight="1"/>
  <cols>
    <col min="2" max="2" width="13" customWidth="1"/>
    <col min="3" max="3" width="16.1796875" bestFit="1" customWidth="1"/>
    <col min="4" max="4" width="17.453125" customWidth="1"/>
    <col min="5" max="5" width="19.7265625" customWidth="1"/>
    <col min="7" max="7" width="10.81640625" bestFit="1" customWidth="1"/>
    <col min="8" max="8" width="19.453125" bestFit="1" customWidth="1"/>
    <col min="9" max="9" width="12.7265625" customWidth="1"/>
    <col min="10" max="10" width="17.08984375" customWidth="1"/>
    <col min="11" max="11" width="17.6328125" customWidth="1"/>
    <col min="14" max="14" width="8.7265625" bestFit="1" customWidth="1"/>
    <col min="15" max="16" width="10.453125" customWidth="1"/>
    <col min="19" max="19" width="10.1796875" customWidth="1"/>
    <col min="20" max="20" width="9.81640625" customWidth="1"/>
  </cols>
  <sheetData>
    <row r="2" spans="2:20" ht="14.5">
      <c r="B2" s="74" t="s">
        <v>90</v>
      </c>
      <c r="C2" s="66"/>
      <c r="D2" s="74" t="s">
        <v>91</v>
      </c>
      <c r="E2" s="66"/>
      <c r="F2" s="66"/>
    </row>
    <row r="3" spans="2:20" ht="14.5">
      <c r="B3" s="58" t="s">
        <v>92</v>
      </c>
      <c r="D3" s="59" t="s">
        <v>93</v>
      </c>
      <c r="G3" s="76"/>
      <c r="I3" s="75" t="s">
        <v>94</v>
      </c>
      <c r="N3" s="67" t="s">
        <v>94</v>
      </c>
    </row>
    <row r="4" spans="2:20" ht="14.5">
      <c r="B4" s="31">
        <v>30000</v>
      </c>
      <c r="D4" s="32" t="s">
        <v>95</v>
      </c>
      <c r="F4" s="22"/>
      <c r="I4" s="46" t="s">
        <v>92</v>
      </c>
      <c r="J4" s="30" t="s">
        <v>93</v>
      </c>
      <c r="K4" s="47" t="s">
        <v>96</v>
      </c>
      <c r="M4" s="67">
        <v>1</v>
      </c>
      <c r="N4" s="129" t="s">
        <v>97</v>
      </c>
      <c r="O4" s="129"/>
      <c r="P4" s="129"/>
      <c r="Q4" s="129"/>
      <c r="R4" s="129"/>
      <c r="S4" s="129"/>
      <c r="T4" s="129"/>
    </row>
    <row r="5" spans="2:20" ht="14.5">
      <c r="B5" s="33">
        <v>50000</v>
      </c>
      <c r="D5" s="34" t="s">
        <v>98</v>
      </c>
      <c r="I5" s="48">
        <v>120000</v>
      </c>
      <c r="J5" s="49" t="s">
        <v>100</v>
      </c>
      <c r="K5" s="50">
        <f>$I$5*20%</f>
        <v>24000</v>
      </c>
      <c r="M5" s="67">
        <v>2</v>
      </c>
      <c r="N5" s="1" t="s">
        <v>99</v>
      </c>
      <c r="O5" s="1"/>
      <c r="P5" s="1"/>
      <c r="Q5" s="1"/>
      <c r="R5" s="1"/>
      <c r="S5" s="1"/>
      <c r="T5" s="1"/>
    </row>
    <row r="6" spans="2:20" ht="14.5">
      <c r="B6" s="33">
        <v>80000</v>
      </c>
      <c r="D6" s="35" t="s">
        <v>100</v>
      </c>
    </row>
    <row r="7" spans="2:20" ht="14.5">
      <c r="B7" s="33">
        <v>120000</v>
      </c>
      <c r="H7" s="75" t="s">
        <v>101</v>
      </c>
      <c r="N7" s="75" t="s">
        <v>101</v>
      </c>
    </row>
    <row r="8" spans="2:20" ht="14.5">
      <c r="B8" s="33">
        <v>150000</v>
      </c>
      <c r="H8" s="60"/>
      <c r="I8" s="61" t="s">
        <v>102</v>
      </c>
      <c r="J8" s="62" t="s">
        <v>103</v>
      </c>
      <c r="K8" s="63" t="s">
        <v>104</v>
      </c>
      <c r="M8" s="67">
        <v>3</v>
      </c>
      <c r="N8" s="65" t="s">
        <v>105</v>
      </c>
      <c r="O8" s="64"/>
      <c r="P8" s="64"/>
      <c r="Q8" s="64"/>
      <c r="R8" s="64"/>
      <c r="S8" s="64"/>
      <c r="T8" s="64"/>
    </row>
    <row r="9" spans="2:20" ht="14.5">
      <c r="B9" s="36">
        <v>200000</v>
      </c>
      <c r="H9" s="30" t="s">
        <v>106</v>
      </c>
      <c r="I9" s="73">
        <f>IF($J$5="Brand Awareness",INDEX($B$14:$F$19,MATCH($I$5,$B$14:$B$19,0),MATCH(I$8,$B$13:$F$13,0)),IF($J$5="Sales",INDEX($B$20:$F$25,MATCH($I$5,$B$14:$B$19,0),MATCH(I$8,$B$13:$F$13,0)),IF($J$5="Page visits",INDEX($B$26:$F$31,MATCH($I$5,$B$14:$B$19,0),MATCH(I$8,$B$13:$F$13,0)))))</f>
        <v>2</v>
      </c>
      <c r="J9" s="73">
        <f t="shared" ref="J9:K9" si="0">IF($J$5="Brand Awareness",INDEX($B$14:$F$19,MATCH($I$5,$B$14:$B$19,0),MATCH(J$8,$B$13:$F$13,0)),IF($J$5="Sales",INDEX($B$20:$F$25,MATCH($I$5,$B$14:$B$19,0),MATCH(J$8,$B$13:$F$13,0)),IF($J$5="Page visits",INDEX($B$26:$F$31,MATCH($I$5,$B$14:$B$19,0),MATCH(J$8,$B$13:$F$13,0)))))</f>
        <v>7</v>
      </c>
      <c r="K9" s="73">
        <f t="shared" si="0"/>
        <v>8</v>
      </c>
      <c r="N9" s="130" t="s">
        <v>107</v>
      </c>
      <c r="O9" s="130"/>
      <c r="P9" s="130"/>
      <c r="Q9" s="130"/>
      <c r="R9" s="130"/>
      <c r="S9" s="130"/>
      <c r="T9" s="130"/>
    </row>
    <row r="10" spans="2:20" ht="14.5">
      <c r="H10" s="67"/>
      <c r="N10" s="130"/>
      <c r="O10" s="130"/>
      <c r="P10" s="130"/>
      <c r="Q10" s="130"/>
      <c r="R10" s="130"/>
      <c r="S10" s="130"/>
      <c r="T10" s="130"/>
    </row>
    <row r="11" spans="2:20" ht="14.5">
      <c r="H11" s="67"/>
      <c r="I11" s="78"/>
      <c r="N11" s="79" t="s">
        <v>112</v>
      </c>
      <c r="O11" s="77"/>
      <c r="P11" s="77"/>
      <c r="Q11" s="77"/>
      <c r="R11" s="77"/>
      <c r="S11" s="77"/>
      <c r="T11" s="77"/>
    </row>
    <row r="12" spans="2:20" ht="15" customHeight="1">
      <c r="B12" s="74" t="s">
        <v>108</v>
      </c>
      <c r="H12" s="75" t="s">
        <v>109</v>
      </c>
      <c r="N12" s="75" t="s">
        <v>109</v>
      </c>
    </row>
    <row r="13" spans="2:20" thickBot="1">
      <c r="B13" s="53" t="s">
        <v>110</v>
      </c>
      <c r="C13" s="54" t="s">
        <v>93</v>
      </c>
      <c r="D13" s="55" t="s">
        <v>102</v>
      </c>
      <c r="E13" s="56" t="s">
        <v>103</v>
      </c>
      <c r="F13" s="57" t="s">
        <v>104</v>
      </c>
      <c r="H13" s="114" t="s">
        <v>170</v>
      </c>
      <c r="I13" s="46" t="s">
        <v>102</v>
      </c>
      <c r="J13" s="30" t="s">
        <v>103</v>
      </c>
      <c r="K13" s="47" t="s">
        <v>104</v>
      </c>
      <c r="M13" s="67">
        <v>4</v>
      </c>
      <c r="N13" s="130" t="s">
        <v>111</v>
      </c>
      <c r="O13" s="130"/>
      <c r="P13" s="130"/>
      <c r="Q13" s="130"/>
      <c r="R13" s="130"/>
      <c r="S13" s="130"/>
      <c r="T13" s="130"/>
    </row>
    <row r="14" spans="2:20" ht="14.5">
      <c r="B14" s="24">
        <v>30000</v>
      </c>
      <c r="C14" s="25" t="s">
        <v>100</v>
      </c>
      <c r="D14" s="37">
        <v>0</v>
      </c>
      <c r="E14" s="38">
        <v>2</v>
      </c>
      <c r="F14" s="39">
        <v>2</v>
      </c>
      <c r="H14">
        <v>1</v>
      </c>
      <c r="I14" s="51" t="str" cm="1">
        <f t="array" ref="I14">IF($I$9&gt;=$H14,INDEX('Copy Of Raw Data'!$A$15:$K$25,'Packages Offered'!$H14,1)," ")</f>
        <v>Barkha Singh</v>
      </c>
      <c r="J14" s="51" t="str" cm="1">
        <f t="array" ref="J14">IF($J$9&gt;$H14,INDEX('Copy Of Raw Data'!$A$7:$K$14,'Packages Offered'!$H14,1)," ")</f>
        <v>Raj Aryan</v>
      </c>
      <c r="K14" s="51" t="str" cm="1">
        <f t="array" ref="K14">IF($K$9&gt;$H14,INDEX('Copy Of Raw Data'!$A$2:$K$6,'Packages Offered'!$H14,1)," ")</f>
        <v>Beer Biceps</v>
      </c>
      <c r="N14" s="130"/>
      <c r="O14" s="130"/>
      <c r="P14" s="130"/>
      <c r="Q14" s="130"/>
      <c r="R14" s="130"/>
      <c r="S14" s="130"/>
      <c r="T14" s="130"/>
    </row>
    <row r="15" spans="2:20" ht="14.5">
      <c r="B15" s="26">
        <v>50000</v>
      </c>
      <c r="C15" s="27" t="s">
        <v>100</v>
      </c>
      <c r="D15" s="40">
        <v>0</v>
      </c>
      <c r="E15" s="41">
        <v>2</v>
      </c>
      <c r="F15" s="42">
        <v>4</v>
      </c>
      <c r="H15">
        <v>2</v>
      </c>
      <c r="I15" s="51" t="str" cm="1">
        <f t="array" ref="I15">IF($I$9&gt;=$H15,INDEX('Copy Of Raw Data'!$A$15:$K$25,'Packages Offered'!$H15,1)," ")</f>
        <v>Arpita</v>
      </c>
      <c r="J15" s="51" t="str" cm="1">
        <f t="array" ref="J15">IF($J$9&gt;$H15,INDEX('Copy Of Raw Data'!$A$7:$K$14,'Packages Offered'!$H15,1)," ")</f>
        <v>Nagma</v>
      </c>
      <c r="K15" s="51" t="str" cm="1">
        <f t="array" ref="K15">IF($K$9&gt;$H15,INDEX('Copy Of Raw Data'!$A$2:$K$6,'Packages Offered'!$H15,1)," ")</f>
        <v>Rits Badiani (Ritika)</v>
      </c>
      <c r="N15" s="79"/>
    </row>
    <row r="16" spans="2:20" ht="14.5">
      <c r="B16" s="26">
        <v>80000</v>
      </c>
      <c r="C16" s="27" t="s">
        <v>100</v>
      </c>
      <c r="D16" s="40">
        <v>2</v>
      </c>
      <c r="E16" s="41">
        <v>3</v>
      </c>
      <c r="F16" s="42">
        <v>6</v>
      </c>
      <c r="H16">
        <v>3</v>
      </c>
      <c r="I16" s="51" t="str" cm="1">
        <f t="array" ref="I16">IF($I$9&gt;=$H16,INDEX('Copy Of Raw Data'!$A$15:$K$25,'Packages Offered'!$H16,1)," ")</f>
        <v xml:space="preserve"> </v>
      </c>
      <c r="J16" s="51" t="str" cm="1">
        <f t="array" ref="J16">IF($J$9&gt;$H16,INDEX('Copy Of Raw Data'!$A$7:$K$14,'Packages Offered'!$H16,1)," ")</f>
        <v>Jannat Zubair Rahmani</v>
      </c>
      <c r="K16" s="51" t="str" cm="1">
        <f t="array" ref="K16">IF($K$9&gt;$H16,INDEX('Copy Of Raw Data'!$A$2:$K$6,'Packages Offered'!$H16,1)," ")</f>
        <v>Nisha Gurgain</v>
      </c>
    </row>
    <row r="17" spans="2:11" ht="14.5">
      <c r="B17" s="26">
        <v>120000</v>
      </c>
      <c r="C17" s="27" t="s">
        <v>100</v>
      </c>
      <c r="D17" s="40">
        <v>2</v>
      </c>
      <c r="E17" s="41">
        <v>7</v>
      </c>
      <c r="F17" s="42">
        <v>8</v>
      </c>
      <c r="H17">
        <v>4</v>
      </c>
      <c r="I17" s="51" t="str" cm="1">
        <f t="array" ref="I17">IF($I$9&gt;=$H17,INDEX('Copy Of Raw Data'!$A$15:$K$25,'Packages Offered'!$H17,1)," ")</f>
        <v xml:space="preserve"> </v>
      </c>
      <c r="J17" s="51" t="str" cm="1">
        <f t="array" ref="J17">IF($J$9&gt;$H17,INDEX('Copy Of Raw Data'!$A$7:$K$14,'Packages Offered'!$H17,1)," ")</f>
        <v>Arnav</v>
      </c>
      <c r="K17" s="51" t="str" cm="1">
        <f t="array" ref="K17">IF($K$9&gt;$H17,INDEX('Copy Of Raw Data'!$A$2:$K$6,'Packages Offered'!$H17,1)," ")</f>
        <v>Ritabhari Chakraborty</v>
      </c>
    </row>
    <row r="18" spans="2:11" ht="14.5">
      <c r="B18" s="26">
        <v>150000</v>
      </c>
      <c r="C18" s="27" t="s">
        <v>100</v>
      </c>
      <c r="D18" s="40">
        <v>4</v>
      </c>
      <c r="E18" s="41">
        <v>8</v>
      </c>
      <c r="F18" s="42">
        <v>10</v>
      </c>
      <c r="H18">
        <v>5</v>
      </c>
      <c r="I18" s="51" t="str" cm="1">
        <f t="array" ref="I18">IF($I$9&gt;=$H18,INDEX('Copy Of Raw Data'!$A$15:$K$25,'Packages Offered'!$H18,1)," ")</f>
        <v xml:space="preserve"> </v>
      </c>
      <c r="J18" s="51" t="str" cm="1">
        <f t="array" ref="J18">IF($J$9&gt;$H18,INDEX('Copy Of Raw Data'!$A$7:$K$14,'Packages Offered'!$H18,1)," ")</f>
        <v>Neha Malik</v>
      </c>
      <c r="K18" s="51" t="str" cm="1">
        <f t="array" ref="K18">IF($K$9&gt;$H18,INDEX('Copy Of Raw Data'!$A$2:$K$6,'Packages Offered'!$H18,1)," ")</f>
        <v>Shivani Singh</v>
      </c>
    </row>
    <row r="19" spans="2:11" thickBot="1">
      <c r="B19" s="28">
        <v>200000</v>
      </c>
      <c r="C19" s="29" t="s">
        <v>100</v>
      </c>
      <c r="D19" s="43">
        <v>4</v>
      </c>
      <c r="E19" s="44">
        <v>10</v>
      </c>
      <c r="F19" s="45">
        <v>14</v>
      </c>
      <c r="H19">
        <v>6</v>
      </c>
      <c r="I19" s="51" t="str" cm="1">
        <f t="array" ref="I19">IF($I$9&gt;=$H19,INDEX('Copy Of Raw Data'!$A$15:$K$25,'Packages Offered'!$H19,1)," ")</f>
        <v xml:space="preserve"> </v>
      </c>
      <c r="J19" s="51" t="str" cm="1">
        <f t="array" ref="J19">IF($J$9&gt;$H19,INDEX('Copy Of Raw Data'!$A$7:$K$14,'Packages Offered'!$H19,1)," ")</f>
        <v>Arishfa Khan</v>
      </c>
      <c r="K19" s="52"/>
    </row>
    <row r="20" spans="2:11" ht="14.5">
      <c r="B20" s="24">
        <v>30000</v>
      </c>
      <c r="C20" s="25" t="s">
        <v>95</v>
      </c>
      <c r="D20" s="37">
        <v>2</v>
      </c>
      <c r="E20" s="38">
        <v>5</v>
      </c>
      <c r="F20" s="39">
        <v>0</v>
      </c>
      <c r="H20">
        <v>7</v>
      </c>
      <c r="I20" s="51" t="str" cm="1">
        <f t="array" ref="I20">IF($I$9&gt;=$H20,INDEX('Copy Of Raw Data'!$A$15:$K$25,'Packages Offered'!$H20,1)," ")</f>
        <v xml:space="preserve"> </v>
      </c>
      <c r="J20" s="51" t="str" cm="1">
        <f t="array" ref="J20">IF($J$9&gt;$H20,INDEX('Copy Of Raw Data'!$A$7:$K$14,'Packages Offered'!$H20,1)," ")</f>
        <v xml:space="preserve"> </v>
      </c>
      <c r="K20" s="52"/>
    </row>
    <row r="21" spans="2:11" ht="14.5">
      <c r="B21" s="26">
        <v>50000</v>
      </c>
      <c r="C21" s="27" t="s">
        <v>95</v>
      </c>
      <c r="D21" s="40">
        <v>2</v>
      </c>
      <c r="E21" s="41">
        <v>7</v>
      </c>
      <c r="F21" s="42">
        <v>1</v>
      </c>
      <c r="H21">
        <v>8</v>
      </c>
      <c r="I21" s="51" t="str" cm="1">
        <f t="array" ref="I21">IF($I$9&gt;=$H21,INDEX('Copy Of Raw Data'!$A$15:$K$25,'Packages Offered'!$H21,1)," ")</f>
        <v xml:space="preserve"> </v>
      </c>
      <c r="J21" s="51" t="str" cm="1">
        <f t="array" ref="J21">IF($J$9&gt;$H21,INDEX('Copy Of Raw Data'!$A$7:$K$14,'Packages Offered'!$H21,1)," ")</f>
        <v xml:space="preserve"> </v>
      </c>
      <c r="K21" s="52"/>
    </row>
    <row r="22" spans="2:11" ht="14.5">
      <c r="B22" s="26">
        <v>80000</v>
      </c>
      <c r="C22" s="27" t="s">
        <v>95</v>
      </c>
      <c r="D22" s="40">
        <v>4</v>
      </c>
      <c r="E22" s="41">
        <v>10</v>
      </c>
      <c r="F22" s="42">
        <v>2</v>
      </c>
      <c r="H22">
        <v>9</v>
      </c>
      <c r="I22" s="51" t="str" cm="1">
        <f t="array" ref="I22">IF($I$9&gt;=$H22,INDEX('Copy Of Raw Data'!$A$15:$K$25,'Packages Offered'!$H22,1)," ")</f>
        <v xml:space="preserve"> </v>
      </c>
      <c r="J22" s="52"/>
      <c r="K22" s="52"/>
    </row>
    <row r="23" spans="2:11" ht="14.5">
      <c r="B23" s="26">
        <v>120000</v>
      </c>
      <c r="C23" s="27" t="s">
        <v>95</v>
      </c>
      <c r="D23" s="40">
        <v>6</v>
      </c>
      <c r="E23" s="41">
        <v>13</v>
      </c>
      <c r="F23" s="42">
        <v>4</v>
      </c>
      <c r="H23">
        <v>10</v>
      </c>
      <c r="I23" s="51" t="str" cm="1">
        <f t="array" ref="I23">IF($I$9&gt;=$H23,INDEX('Copy Of Raw Data'!$A$15:$K$25,'Packages Offered'!$H23,1)," ")</f>
        <v xml:space="preserve"> </v>
      </c>
      <c r="J23" s="52"/>
      <c r="K23" s="52"/>
    </row>
    <row r="24" spans="2:11" ht="14.5">
      <c r="B24" s="26">
        <v>150000</v>
      </c>
      <c r="C24" s="27" t="s">
        <v>95</v>
      </c>
      <c r="D24" s="40">
        <v>8</v>
      </c>
      <c r="E24" s="41">
        <v>16</v>
      </c>
      <c r="F24" s="42">
        <v>5</v>
      </c>
      <c r="H24">
        <v>11</v>
      </c>
      <c r="I24" s="51" t="str" cm="1">
        <f t="array" ref="I24">IF($I$9&gt;=$H24,INDEX('Copy Of Raw Data'!$A$15:$K$25,'Packages Offered'!$H24,1)," ")</f>
        <v xml:space="preserve"> </v>
      </c>
      <c r="J24" s="52"/>
      <c r="K24" s="52"/>
    </row>
    <row r="25" spans="2:11" thickBot="1">
      <c r="B25" s="28">
        <v>200000</v>
      </c>
      <c r="C25" s="29" t="s">
        <v>95</v>
      </c>
      <c r="D25" s="43">
        <v>12</v>
      </c>
      <c r="E25" s="44">
        <v>20</v>
      </c>
      <c r="F25" s="45">
        <v>7</v>
      </c>
      <c r="H25">
        <v>12</v>
      </c>
      <c r="I25" s="51" t="str" cm="1">
        <f t="array" ref="I25">IF($I$9&gt;=$H25,INDEX('Copy Of Raw Data'!$A$15:$K$25,'Packages Offered'!$H25,1)," ")</f>
        <v xml:space="preserve"> </v>
      </c>
      <c r="J25" s="52"/>
      <c r="K25" s="52"/>
    </row>
    <row r="26" spans="2:11" ht="14.5">
      <c r="B26" s="24">
        <v>30000</v>
      </c>
      <c r="C26" s="25" t="s">
        <v>98</v>
      </c>
      <c r="D26" s="37">
        <v>0</v>
      </c>
      <c r="E26" s="38">
        <v>4</v>
      </c>
      <c r="F26" s="39">
        <v>1</v>
      </c>
    </row>
    <row r="27" spans="2:11" ht="14.5">
      <c r="B27" s="26">
        <v>50000</v>
      </c>
      <c r="C27" s="27" t="s">
        <v>98</v>
      </c>
      <c r="D27" s="40">
        <v>2</v>
      </c>
      <c r="E27" s="41">
        <v>5</v>
      </c>
      <c r="F27" s="42">
        <v>2</v>
      </c>
    </row>
    <row r="28" spans="2:11" ht="14.5">
      <c r="B28" s="26">
        <v>80000</v>
      </c>
      <c r="C28" s="27" t="s">
        <v>98</v>
      </c>
      <c r="D28" s="40">
        <v>2</v>
      </c>
      <c r="E28" s="41">
        <v>7</v>
      </c>
      <c r="F28" s="42">
        <v>4</v>
      </c>
    </row>
    <row r="29" spans="2:11" ht="14.5">
      <c r="B29" s="26">
        <v>120000</v>
      </c>
      <c r="C29" s="27" t="s">
        <v>98</v>
      </c>
      <c r="D29" s="40">
        <v>4</v>
      </c>
      <c r="E29" s="41">
        <v>10</v>
      </c>
      <c r="F29" s="42">
        <v>6</v>
      </c>
    </row>
    <row r="30" spans="2:11" ht="14.5">
      <c r="B30" s="26">
        <v>150000</v>
      </c>
      <c r="C30" s="27" t="s">
        <v>98</v>
      </c>
      <c r="D30" s="40">
        <v>4</v>
      </c>
      <c r="E30" s="41">
        <v>12</v>
      </c>
      <c r="F30" s="42">
        <v>8</v>
      </c>
    </row>
    <row r="31" spans="2:11" ht="14.5">
      <c r="B31" s="28">
        <v>200000</v>
      </c>
      <c r="C31" s="29" t="s">
        <v>98</v>
      </c>
      <c r="D31" s="43">
        <v>2</v>
      </c>
      <c r="E31" s="44">
        <v>15</v>
      </c>
      <c r="F31" s="45">
        <v>12</v>
      </c>
    </row>
  </sheetData>
  <mergeCells count="3">
    <mergeCell ref="N4:T4"/>
    <mergeCell ref="N13:T14"/>
    <mergeCell ref="N9:T10"/>
  </mergeCells>
  <dataValidations disablePrompts="1" count="2">
    <dataValidation type="list" allowBlank="1" showInputMessage="1" showErrorMessage="1" sqref="I5" xr:uid="{DD4293C1-D4C9-4D5D-B3FC-FEE02A4E525E}">
      <formula1>$B$4:$B$9</formula1>
    </dataValidation>
    <dataValidation type="list" allowBlank="1" showInputMessage="1" showErrorMessage="1" sqref="J5" xr:uid="{61F7448F-DB6D-43C3-9EE3-CDA21202E495}">
      <formula1>$D$4:$D$6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B2D5-2326-47C5-A681-9D25C740EB4F}">
  <dimension ref="A1:B25"/>
  <sheetViews>
    <sheetView zoomScale="90" workbookViewId="0">
      <selection activeCell="B8" sqref="B8"/>
    </sheetView>
  </sheetViews>
  <sheetFormatPr defaultRowHeight="14.5"/>
  <cols>
    <col min="1" max="1" width="21" customWidth="1"/>
    <col min="2" max="2" width="14.6328125" customWidth="1"/>
  </cols>
  <sheetData>
    <row r="1" spans="1:2" ht="16">
      <c r="A1" s="68" t="s">
        <v>21</v>
      </c>
      <c r="B1" s="105" t="s">
        <v>130</v>
      </c>
    </row>
    <row r="2" spans="1:2">
      <c r="A2" s="2" t="s">
        <v>30</v>
      </c>
      <c r="B2" t="str">
        <f>VLOOKUP($A2,'Copy Of Raw Data'!$A$1:$K$25,10,)</f>
        <v>Micro</v>
      </c>
    </row>
    <row r="3" spans="1:2">
      <c r="A3" s="2" t="s">
        <v>34</v>
      </c>
      <c r="B3" t="str">
        <f>VLOOKUP($A3,'Copy Of Raw Data'!$A$1:$K$25,10,)</f>
        <v>Micro</v>
      </c>
    </row>
    <row r="4" spans="1:2">
      <c r="A4" s="10" t="s">
        <v>38</v>
      </c>
      <c r="B4" t="str">
        <f>VLOOKUP($A4,'Copy Of Raw Data'!$A$1:$K$25,10,)</f>
        <v>Nano</v>
      </c>
    </row>
    <row r="5" spans="1:2">
      <c r="A5" s="2" t="s">
        <v>41</v>
      </c>
      <c r="B5" t="str">
        <f>VLOOKUP($A5,'Copy Of Raw Data'!$A$1:$K$25,10,)</f>
        <v>Micro</v>
      </c>
    </row>
    <row r="6" spans="1:2">
      <c r="A6" s="2" t="s">
        <v>44</v>
      </c>
      <c r="B6" t="str">
        <f>VLOOKUP($A6,'Copy Of Raw Data'!$A$1:$K$25,10,)</f>
        <v>Micro</v>
      </c>
    </row>
    <row r="7" spans="1:2">
      <c r="A7" s="2" t="s">
        <v>46</v>
      </c>
      <c r="B7" t="str">
        <f>VLOOKUP($A7,'Copy Of Raw Data'!$A$1:$K$25,10,)</f>
        <v>Micro</v>
      </c>
    </row>
    <row r="8" spans="1:2">
      <c r="A8" s="2" t="s">
        <v>49</v>
      </c>
      <c r="B8" t="str">
        <f>VLOOKUP($A8,'Copy Of Raw Data'!$A$1:$K$25,10,)</f>
        <v>Nano</v>
      </c>
    </row>
    <row r="9" spans="1:2">
      <c r="A9" s="2" t="s">
        <v>52</v>
      </c>
      <c r="B9" t="str">
        <f>VLOOKUP($A9,'Copy Of Raw Data'!$A$1:$K$25,10,)</f>
        <v>Nano</v>
      </c>
    </row>
    <row r="10" spans="1:2">
      <c r="A10" s="2" t="s">
        <v>55</v>
      </c>
      <c r="B10" t="str">
        <f>VLOOKUP($A10,'Copy Of Raw Data'!$A$1:$K$25,10,)</f>
        <v>Macro</v>
      </c>
    </row>
    <row r="11" spans="1:2">
      <c r="A11" s="2" t="s">
        <v>57</v>
      </c>
      <c r="B11" t="str">
        <f>VLOOKUP($A11,'Copy Of Raw Data'!$A$1:$K$25,10,)</f>
        <v>Nano</v>
      </c>
    </row>
    <row r="12" spans="1:2">
      <c r="A12" s="2" t="s">
        <v>59</v>
      </c>
      <c r="B12" t="str">
        <f>VLOOKUP($A12,'Copy Of Raw Data'!$A$1:$K$25,10,)</f>
        <v>Nano</v>
      </c>
    </row>
    <row r="13" spans="1:2">
      <c r="A13" s="2" t="s">
        <v>62</v>
      </c>
      <c r="B13" t="str">
        <f>VLOOKUP($A13,'Copy Of Raw Data'!$A$1:$K$25,10,)</f>
        <v>Macro</v>
      </c>
    </row>
    <row r="14" spans="1:2">
      <c r="A14" s="2" t="s">
        <v>65</v>
      </c>
      <c r="B14" t="str">
        <f>VLOOKUP($A14,'Copy Of Raw Data'!$A$1:$K$25,10,)</f>
        <v>Nano</v>
      </c>
    </row>
    <row r="15" spans="1:2">
      <c r="A15" s="2" t="s">
        <v>67</v>
      </c>
      <c r="B15" t="str">
        <f>VLOOKUP($A15,'Copy Of Raw Data'!$A$1:$K$25,10,)</f>
        <v>Macro</v>
      </c>
    </row>
    <row r="16" spans="1:2">
      <c r="A16" s="2" t="s">
        <v>69</v>
      </c>
      <c r="B16" t="str">
        <f>VLOOKUP($A16,'Copy Of Raw Data'!$A$1:$K$25,10,)</f>
        <v>Nano</v>
      </c>
    </row>
    <row r="17" spans="1:2">
      <c r="A17" s="2" t="s">
        <v>71</v>
      </c>
      <c r="B17" t="str">
        <f>VLOOKUP($A17,'Copy Of Raw Data'!$A$1:$K$25,10,)</f>
        <v>Nano</v>
      </c>
    </row>
    <row r="18" spans="1:2">
      <c r="A18" s="2" t="s">
        <v>74</v>
      </c>
      <c r="B18" t="str">
        <f>VLOOKUP($A18,'Copy Of Raw Data'!$A$1:$K$25,10,)</f>
        <v>Nano</v>
      </c>
    </row>
    <row r="19" spans="1:2">
      <c r="A19" s="2" t="s">
        <v>76</v>
      </c>
      <c r="B19" t="str">
        <f>VLOOKUP($A19,'Copy Of Raw Data'!$A$1:$K$25,10,)</f>
        <v>Macro</v>
      </c>
    </row>
    <row r="20" spans="1:2">
      <c r="A20" s="2" t="s">
        <v>78</v>
      </c>
      <c r="B20" t="str">
        <f>VLOOKUP($A20,'Copy Of Raw Data'!$A$1:$K$25,10,)</f>
        <v>Micro</v>
      </c>
    </row>
    <row r="21" spans="1:2">
      <c r="A21" s="2" t="s">
        <v>80</v>
      </c>
      <c r="B21" t="str">
        <f>VLOOKUP($A21,'Copy Of Raw Data'!$A$1:$K$25,10,)</f>
        <v>Macro</v>
      </c>
    </row>
    <row r="22" spans="1:2">
      <c r="A22" s="12" t="s">
        <v>82</v>
      </c>
      <c r="B22" t="str">
        <f>VLOOKUP($A22,'Copy Of Raw Data'!$A$1:$K$25,10,)</f>
        <v>Micro</v>
      </c>
    </row>
    <row r="23" spans="1:2">
      <c r="A23" s="12" t="s">
        <v>84</v>
      </c>
      <c r="B23" t="str">
        <f>VLOOKUP($A23,'Copy Of Raw Data'!$A$1:$K$25,10,)</f>
        <v>Micro</v>
      </c>
    </row>
    <row r="24" spans="1:2">
      <c r="A24" s="2" t="s">
        <v>86</v>
      </c>
      <c r="B24" t="str">
        <f>VLOOKUP($A24,'Copy Of Raw Data'!$A$1:$K$25,10,)</f>
        <v>Nano</v>
      </c>
    </row>
    <row r="25" spans="1:2">
      <c r="A25" s="17" t="s">
        <v>88</v>
      </c>
      <c r="B25" t="str">
        <f>VLOOKUP($A25,'Copy Of Raw Data'!$A$1:$K$25,10,)</f>
        <v>Nano</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2C6F-3CA7-405D-A882-DB63410DF691}">
  <dimension ref="A1:N25"/>
  <sheetViews>
    <sheetView zoomScale="85" workbookViewId="0">
      <selection activeCell="H7" sqref="H7"/>
    </sheetView>
  </sheetViews>
  <sheetFormatPr defaultRowHeight="14.5"/>
  <cols>
    <col min="1" max="1" width="21.08984375" bestFit="1" customWidth="1"/>
    <col min="2" max="2" width="19.1796875" customWidth="1"/>
    <col min="3" max="3" width="10.6328125" customWidth="1"/>
    <col min="5" max="5" width="11.1796875" customWidth="1"/>
    <col min="6" max="6" width="19.1796875" customWidth="1"/>
    <col min="7" max="7" width="11.90625" customWidth="1"/>
    <col min="8" max="8" width="12.36328125" customWidth="1"/>
    <col min="9" max="9" width="17.453125" customWidth="1"/>
    <col min="10" max="10" width="12.36328125" customWidth="1"/>
    <col min="12" max="12" width="15.36328125" customWidth="1"/>
    <col min="13" max="13" width="12.6328125" customWidth="1"/>
  </cols>
  <sheetData>
    <row r="1" spans="1:14" ht="16">
      <c r="A1" s="68" t="s">
        <v>21</v>
      </c>
      <c r="B1" s="68" t="s">
        <v>22</v>
      </c>
      <c r="C1" s="68" t="s">
        <v>23</v>
      </c>
      <c r="D1" s="68" t="s">
        <v>24</v>
      </c>
      <c r="E1" s="68" t="s">
        <v>25</v>
      </c>
      <c r="F1" s="69" t="s">
        <v>26</v>
      </c>
      <c r="G1" s="70" t="s">
        <v>27</v>
      </c>
      <c r="H1" s="71" t="s">
        <v>28</v>
      </c>
      <c r="I1" s="72" t="s">
        <v>29</v>
      </c>
      <c r="J1" s="106" t="s">
        <v>130</v>
      </c>
      <c r="K1" s="106" t="s">
        <v>131</v>
      </c>
      <c r="L1" s="108"/>
      <c r="M1" s="108"/>
      <c r="N1" s="67"/>
    </row>
    <row r="2" spans="1:14" ht="16">
      <c r="A2" s="2" t="s">
        <v>76</v>
      </c>
      <c r="B2" s="3" t="s">
        <v>77</v>
      </c>
      <c r="C2" s="4">
        <v>32</v>
      </c>
      <c r="D2" s="2" t="s">
        <v>36</v>
      </c>
      <c r="E2" s="2" t="s">
        <v>133</v>
      </c>
      <c r="F2" s="5" t="s">
        <v>73</v>
      </c>
      <c r="G2" s="6">
        <v>294000</v>
      </c>
      <c r="H2" s="7">
        <v>205800</v>
      </c>
      <c r="I2" s="9">
        <v>5.4600000000000003E-2</v>
      </c>
      <c r="J2" s="107" t="str">
        <f>IF(AND(Database!$G19&gt;=1000,Database!$G19&lt;=30000),"Nano",IF(Database!$G19&lt;=70000,"Micro",IF(Database!G19&lt;=500000,"Macro")))</f>
        <v>Macro</v>
      </c>
      <c r="K2" s="107" t="s">
        <v>154</v>
      </c>
      <c r="L2" s="107"/>
      <c r="M2" s="107"/>
    </row>
    <row r="3" spans="1:14" ht="16">
      <c r="A3" s="2" t="s">
        <v>62</v>
      </c>
      <c r="B3" s="3" t="s">
        <v>63</v>
      </c>
      <c r="C3" s="4">
        <v>35</v>
      </c>
      <c r="D3" s="2" t="s">
        <v>32</v>
      </c>
      <c r="E3" s="2" t="s">
        <v>134</v>
      </c>
      <c r="F3" s="5" t="s">
        <v>64</v>
      </c>
      <c r="G3" s="6">
        <v>190000</v>
      </c>
      <c r="H3" s="7">
        <v>192800</v>
      </c>
      <c r="I3" s="9">
        <v>2.8199999999999999E-2</v>
      </c>
      <c r="J3" s="107" t="str">
        <f>IF(AND(Database!$G13&gt;=1000,Database!$G13&lt;=30000),"Nano",IF(Database!$G13&lt;=70000,"Micro",IF(Database!G13&lt;=500000,"Macro")))</f>
        <v>Macro</v>
      </c>
      <c r="K3" s="107" t="s">
        <v>148</v>
      </c>
      <c r="L3" s="107"/>
      <c r="M3" s="107"/>
    </row>
    <row r="4" spans="1:14" ht="16">
      <c r="A4" s="2" t="s">
        <v>55</v>
      </c>
      <c r="B4" s="3" t="s">
        <v>56</v>
      </c>
      <c r="C4" s="4">
        <v>20</v>
      </c>
      <c r="D4" s="2" t="s">
        <v>32</v>
      </c>
      <c r="E4" s="2" t="s">
        <v>133</v>
      </c>
      <c r="F4" s="5" t="s">
        <v>40</v>
      </c>
      <c r="G4" s="6">
        <v>71000</v>
      </c>
      <c r="H4" s="7">
        <v>72500</v>
      </c>
      <c r="I4" s="9">
        <v>8.0000000000000002E-3</v>
      </c>
      <c r="J4" s="107" t="str">
        <f>IF(AND(Database!$G10&gt;=1000,Database!$G10&lt;=30000),"Nano",IF(Database!$G10&lt;=70000,"Micro",IF(Database!G10&lt;=500000,"Macro")))</f>
        <v>Macro</v>
      </c>
      <c r="K4" s="107" t="s">
        <v>145</v>
      </c>
      <c r="L4" s="107"/>
      <c r="M4" s="107"/>
    </row>
    <row r="5" spans="1:14" ht="16">
      <c r="A5" s="2" t="s">
        <v>67</v>
      </c>
      <c r="B5" s="3" t="s">
        <v>68</v>
      </c>
      <c r="C5" s="4">
        <v>30</v>
      </c>
      <c r="D5" s="2" t="s">
        <v>32</v>
      </c>
      <c r="E5" s="2" t="s">
        <v>132</v>
      </c>
      <c r="F5" s="5" t="s">
        <v>43</v>
      </c>
      <c r="G5" s="6">
        <v>77000</v>
      </c>
      <c r="H5" s="7">
        <v>26200</v>
      </c>
      <c r="I5" s="9">
        <v>7.1000000000000004E-3</v>
      </c>
      <c r="J5" s="107" t="str">
        <f>IF(AND(Database!$G15&gt;=1000,Database!$G15&lt;=30000),"Nano",IF(Database!$G15&lt;=70000,"Micro",IF(Database!G15&lt;=500000,"Macro")))</f>
        <v>Macro</v>
      </c>
      <c r="K5" s="107" t="s">
        <v>150</v>
      </c>
      <c r="L5" s="107"/>
      <c r="M5" s="107"/>
    </row>
    <row r="6" spans="1:14" ht="16">
      <c r="A6" s="2" t="s">
        <v>80</v>
      </c>
      <c r="B6" s="3" t="s">
        <v>81</v>
      </c>
      <c r="C6" s="4">
        <v>18</v>
      </c>
      <c r="D6" s="11" t="s">
        <v>32</v>
      </c>
      <c r="E6" s="2" t="s">
        <v>134</v>
      </c>
      <c r="F6" s="5" t="s">
        <v>33</v>
      </c>
      <c r="G6" s="6">
        <v>84190</v>
      </c>
      <c r="H6" s="7">
        <v>6900</v>
      </c>
      <c r="I6" s="9">
        <v>1E-4</v>
      </c>
      <c r="J6" s="107" t="str">
        <f>IF(AND(Database!$G21&gt;=1000,Database!$G21&lt;=30000),"Nano",IF(Database!$G21&lt;=70000,"Micro",IF(Database!G21&lt;=500000,"Macro")))</f>
        <v>Macro</v>
      </c>
      <c r="K6" s="107" t="s">
        <v>156</v>
      </c>
      <c r="L6" s="107"/>
      <c r="M6" s="107"/>
    </row>
    <row r="7" spans="1:14" ht="16">
      <c r="A7" s="12" t="s">
        <v>82</v>
      </c>
      <c r="B7" s="23" t="s">
        <v>83</v>
      </c>
      <c r="C7" s="4">
        <v>20</v>
      </c>
      <c r="D7" s="12" t="s">
        <v>36</v>
      </c>
      <c r="E7" s="2" t="s">
        <v>136</v>
      </c>
      <c r="F7" s="12" t="s">
        <v>54</v>
      </c>
      <c r="G7" s="13">
        <v>49600</v>
      </c>
      <c r="H7" s="14">
        <v>593000</v>
      </c>
      <c r="I7" s="15">
        <v>3.7999999999999999E-2</v>
      </c>
      <c r="J7" s="107" t="str">
        <f>IF(AND(Database!$G22&gt;=1000,Database!$G22&lt;=30000),"Nano",IF(Database!$G22&lt;=70000,"Micro",IF(Database!G22&lt;=500000,"Macro")))</f>
        <v>Micro</v>
      </c>
      <c r="K7" s="107" t="s">
        <v>157</v>
      </c>
      <c r="L7" s="107"/>
      <c r="M7" s="107"/>
    </row>
    <row r="8" spans="1:14" ht="16">
      <c r="A8" s="2" t="s">
        <v>46</v>
      </c>
      <c r="B8" s="3" t="s">
        <v>47</v>
      </c>
      <c r="C8" s="4">
        <v>22</v>
      </c>
      <c r="D8" s="2" t="s">
        <v>32</v>
      </c>
      <c r="E8" s="2" t="s">
        <v>134</v>
      </c>
      <c r="F8" s="5" t="s">
        <v>48</v>
      </c>
      <c r="G8" s="6">
        <v>42000</v>
      </c>
      <c r="H8" s="7">
        <v>134600</v>
      </c>
      <c r="I8" s="9">
        <v>1.6400000000000001E-2</v>
      </c>
      <c r="J8" s="107" t="str">
        <f>IF(AND(Database!$G7&gt;=1000,Database!$G7&lt;=30000),"Nano",IF(Database!$G7&lt;=70000,"Micro",IF(Database!G7&lt;=500000,"Macro")))</f>
        <v>Micro</v>
      </c>
      <c r="K8" s="107" t="s">
        <v>142</v>
      </c>
      <c r="L8" s="107"/>
      <c r="M8" s="107"/>
    </row>
    <row r="9" spans="1:14" ht="16">
      <c r="A9" s="2" t="s">
        <v>34</v>
      </c>
      <c r="B9" s="3" t="s">
        <v>35</v>
      </c>
      <c r="C9" s="4">
        <v>29</v>
      </c>
      <c r="D9" s="2" t="s">
        <v>36</v>
      </c>
      <c r="E9" s="2" t="s">
        <v>133</v>
      </c>
      <c r="F9" s="5" t="s">
        <v>37</v>
      </c>
      <c r="G9" s="6">
        <v>49800</v>
      </c>
      <c r="H9" s="7">
        <v>672500</v>
      </c>
      <c r="I9" s="9">
        <v>1.3599999999999999E-2</v>
      </c>
      <c r="J9" s="107" t="str">
        <f>IF(AND(Database!$G3&gt;=1000,Database!$G3&lt;=30000),"Nano",IF(Database!$G3&lt;=70000,"Micro",IF(Database!G3&lt;=500000,"Macro")))</f>
        <v>Micro</v>
      </c>
      <c r="K9" s="107" t="s">
        <v>138</v>
      </c>
      <c r="L9" s="107"/>
      <c r="M9" s="107"/>
    </row>
    <row r="10" spans="1:14" ht="16">
      <c r="A10" s="12" t="s">
        <v>84</v>
      </c>
      <c r="B10" s="23" t="s">
        <v>85</v>
      </c>
      <c r="C10" s="4">
        <v>33</v>
      </c>
      <c r="D10" s="12" t="s">
        <v>36</v>
      </c>
      <c r="E10" s="2" t="s">
        <v>132</v>
      </c>
      <c r="F10" s="12" t="s">
        <v>73</v>
      </c>
      <c r="G10" s="13">
        <v>46700</v>
      </c>
      <c r="H10" s="16">
        <v>20000</v>
      </c>
      <c r="I10" s="15">
        <v>1.29E-2</v>
      </c>
      <c r="J10" s="107" t="str">
        <f>IF(AND(Database!$G23&gt;=1000,Database!$G23&lt;=30000),"Nano",IF(Database!$G23&lt;=70000,"Micro",IF(Database!G23&lt;=500000,"Macro")))</f>
        <v>Micro</v>
      </c>
      <c r="K10" s="107" t="s">
        <v>158</v>
      </c>
      <c r="L10" s="107"/>
      <c r="M10" s="107"/>
    </row>
    <row r="11" spans="1:14" ht="16">
      <c r="A11" s="2" t="s">
        <v>44</v>
      </c>
      <c r="B11" s="3" t="s">
        <v>45</v>
      </c>
      <c r="C11" s="4">
        <v>34</v>
      </c>
      <c r="D11" s="2" t="s">
        <v>32</v>
      </c>
      <c r="E11" s="2" t="s">
        <v>136</v>
      </c>
      <c r="F11" s="5" t="s">
        <v>37</v>
      </c>
      <c r="G11" s="6">
        <v>46900</v>
      </c>
      <c r="H11" s="7">
        <v>43100</v>
      </c>
      <c r="I11" s="9">
        <v>1.0500000000000001E-2</v>
      </c>
      <c r="J11" s="107" t="str">
        <f>IF(AND(Database!$G6&gt;=1000,Database!$G6&lt;=30000),"Nano",IF(Database!$G6&lt;=70000,"Micro",IF(Database!G6&lt;=500000,"Macro")))</f>
        <v>Micro</v>
      </c>
      <c r="K11" s="107" t="s">
        <v>141</v>
      </c>
      <c r="L11" s="107"/>
      <c r="M11" s="107"/>
    </row>
    <row r="12" spans="1:14" ht="16">
      <c r="A12" s="2" t="s">
        <v>30</v>
      </c>
      <c r="B12" s="3" t="s">
        <v>31</v>
      </c>
      <c r="C12" s="4">
        <v>31</v>
      </c>
      <c r="D12" s="2" t="s">
        <v>32</v>
      </c>
      <c r="E12" s="2" t="s">
        <v>132</v>
      </c>
      <c r="F12" s="5" t="s">
        <v>33</v>
      </c>
      <c r="G12" s="6">
        <v>30900</v>
      </c>
      <c r="H12" s="7">
        <v>313700</v>
      </c>
      <c r="I12" s="8">
        <v>1.03E-2</v>
      </c>
      <c r="J12" s="107" t="str">
        <f>IF(AND(Database!$G2&gt;=1000,Database!$G2&lt;=30000),"Nano",IF(Database!$G2&lt;=70000,"Micro",IF(Database!G2&lt;=500000,"Macro")))</f>
        <v>Micro</v>
      </c>
      <c r="K12" s="107" t="s">
        <v>137</v>
      </c>
      <c r="L12" s="107"/>
      <c r="M12" s="107"/>
    </row>
    <row r="13" spans="1:14" ht="16">
      <c r="A13" s="2" t="s">
        <v>41</v>
      </c>
      <c r="B13" s="3" t="s">
        <v>42</v>
      </c>
      <c r="C13" s="4">
        <v>32</v>
      </c>
      <c r="D13" s="2" t="s">
        <v>36</v>
      </c>
      <c r="E13" s="2" t="s">
        <v>136</v>
      </c>
      <c r="F13" s="5" t="s">
        <v>43</v>
      </c>
      <c r="G13" s="6">
        <v>52000</v>
      </c>
      <c r="H13" s="7">
        <v>14600</v>
      </c>
      <c r="I13" s="9">
        <v>6.8999999999999999E-3</v>
      </c>
      <c r="J13" s="107" t="str">
        <f>IF(AND(Database!$G5&gt;=1000,Database!$G5&lt;=30000),"Nano",IF(Database!$G5&lt;=70000,"Micro",IF(Database!G5&lt;=500000,"Macro")))</f>
        <v>Micro</v>
      </c>
      <c r="K13" s="107" t="s">
        <v>140</v>
      </c>
      <c r="L13" s="107"/>
      <c r="M13" s="107"/>
    </row>
    <row r="14" spans="1:14" ht="16">
      <c r="A14" s="2" t="s">
        <v>78</v>
      </c>
      <c r="B14" s="3" t="s">
        <v>79</v>
      </c>
      <c r="C14" s="4">
        <v>27</v>
      </c>
      <c r="D14" s="2" t="s">
        <v>36</v>
      </c>
      <c r="E14" s="2" t="s">
        <v>133</v>
      </c>
      <c r="F14" s="5" t="s">
        <v>61</v>
      </c>
      <c r="G14" s="6">
        <v>34000</v>
      </c>
      <c r="H14" s="7">
        <v>6000</v>
      </c>
      <c r="I14" s="9">
        <v>2E-3</v>
      </c>
      <c r="J14" s="107" t="str">
        <f>IF(AND(Database!$G20&gt;=1000,Database!$G20&lt;=30000),"Nano",IF(Database!$G20&lt;=70000,"Micro",IF(Database!G20&lt;=500000,"Macro")))</f>
        <v>Micro</v>
      </c>
      <c r="K14" s="107" t="s">
        <v>155</v>
      </c>
      <c r="L14" s="107"/>
      <c r="M14" s="107"/>
    </row>
    <row r="15" spans="1:14" ht="16">
      <c r="A15" s="2" t="s">
        <v>71</v>
      </c>
      <c r="B15" s="3" t="s">
        <v>72</v>
      </c>
      <c r="C15" s="4">
        <v>24</v>
      </c>
      <c r="D15" s="2" t="s">
        <v>32</v>
      </c>
      <c r="E15" s="2" t="s">
        <v>133</v>
      </c>
      <c r="F15" s="5" t="s">
        <v>73</v>
      </c>
      <c r="G15" s="6">
        <v>29000</v>
      </c>
      <c r="H15" s="7">
        <v>139200</v>
      </c>
      <c r="I15" s="8">
        <v>4.8300000000000003E-2</v>
      </c>
      <c r="J15" s="107" t="str">
        <f>IF(AND(Database!$G17&gt;=1000,Database!$G17&lt;=30000),"Nano",IF(Database!$G17&lt;=70000,"Micro",IF(Database!G17&lt;=500000,"Macro")))</f>
        <v>Nano</v>
      </c>
      <c r="K15" s="107" t="s">
        <v>152</v>
      </c>
      <c r="L15" s="107"/>
      <c r="M15" s="107"/>
    </row>
    <row r="16" spans="1:14" ht="16">
      <c r="A16" s="17" t="s">
        <v>88</v>
      </c>
      <c r="B16" s="23" t="s">
        <v>89</v>
      </c>
      <c r="C16" s="4">
        <v>26</v>
      </c>
      <c r="D16" s="12" t="s">
        <v>32</v>
      </c>
      <c r="E16" s="2" t="s">
        <v>132</v>
      </c>
      <c r="F16" s="12" t="s">
        <v>51</v>
      </c>
      <c r="G16" s="13">
        <v>24900</v>
      </c>
      <c r="H16" s="7">
        <v>27000</v>
      </c>
      <c r="I16" s="15">
        <v>0.03</v>
      </c>
      <c r="J16" s="107" t="str">
        <f>IF(AND(Database!$G25&gt;=1000,Database!$G25&lt;=30000),"Nano",IF(Database!$G25&lt;=70000,"Micro",IF(Database!G25&lt;=500000,"Macro")))</f>
        <v>Nano</v>
      </c>
      <c r="K16" s="107" t="s">
        <v>160</v>
      </c>
      <c r="L16" s="107"/>
      <c r="M16" s="107"/>
    </row>
    <row r="17" spans="1:13" ht="16">
      <c r="A17" s="2" t="s">
        <v>65</v>
      </c>
      <c r="B17" s="3" t="s">
        <v>66</v>
      </c>
      <c r="C17" s="4">
        <v>30</v>
      </c>
      <c r="D17" s="2" t="s">
        <v>32</v>
      </c>
      <c r="E17" s="2" t="s">
        <v>133</v>
      </c>
      <c r="F17" s="5" t="s">
        <v>48</v>
      </c>
      <c r="G17" s="6">
        <v>30000</v>
      </c>
      <c r="H17" s="7">
        <v>85100</v>
      </c>
      <c r="I17" s="9">
        <v>2.8899999999999999E-2</v>
      </c>
      <c r="J17" s="107" t="str">
        <f>IF(AND(Database!$G14&gt;=1000,Database!$G14&lt;=30000),"Nano",IF(Database!$G14&lt;=70000,"Micro",IF(Database!G14&lt;=500000,"Macro")))</f>
        <v>Nano</v>
      </c>
      <c r="K17" s="107" t="s">
        <v>149</v>
      </c>
      <c r="L17" s="107"/>
      <c r="M17" s="107"/>
    </row>
    <row r="18" spans="1:13" ht="16">
      <c r="A18" s="2" t="s">
        <v>57</v>
      </c>
      <c r="B18" s="3" t="s">
        <v>58</v>
      </c>
      <c r="C18" s="4">
        <v>26</v>
      </c>
      <c r="D18" s="2" t="s">
        <v>32</v>
      </c>
      <c r="E18" s="2" t="s">
        <v>134</v>
      </c>
      <c r="F18" s="5" t="s">
        <v>33</v>
      </c>
      <c r="G18" s="6">
        <v>23000</v>
      </c>
      <c r="H18" s="7">
        <v>72100</v>
      </c>
      <c r="I18" s="9">
        <v>2.18E-2</v>
      </c>
      <c r="J18" s="107" t="str">
        <f>IF(AND(Database!$G11&gt;=1000,Database!$G11&lt;=30000),"Nano",IF(Database!$G11&lt;=70000,"Micro",IF(Database!G11&lt;=500000,"Macro")))</f>
        <v>Nano</v>
      </c>
      <c r="K18" s="107" t="s">
        <v>146</v>
      </c>
      <c r="L18" s="107"/>
      <c r="M18" s="107"/>
    </row>
    <row r="19" spans="1:13" ht="16">
      <c r="A19" s="2" t="s">
        <v>69</v>
      </c>
      <c r="B19" s="3" t="s">
        <v>70</v>
      </c>
      <c r="C19" s="4">
        <v>26</v>
      </c>
      <c r="D19" s="2" t="s">
        <v>32</v>
      </c>
      <c r="E19" s="2" t="s">
        <v>135</v>
      </c>
      <c r="F19" s="5" t="s">
        <v>54</v>
      </c>
      <c r="G19" s="6">
        <v>24000</v>
      </c>
      <c r="H19" s="7">
        <v>117100</v>
      </c>
      <c r="I19" s="9">
        <v>2.18E-2</v>
      </c>
      <c r="J19" s="107" t="str">
        <f>IF(AND(Database!$G16&gt;=1000,Database!$G16&lt;=30000),"Nano",IF(Database!$G16&lt;=70000,"Micro",IF(Database!G16&lt;=500000,"Macro")))</f>
        <v>Nano</v>
      </c>
      <c r="K19" s="107" t="s">
        <v>151</v>
      </c>
      <c r="L19" s="107"/>
      <c r="M19" s="107"/>
    </row>
    <row r="20" spans="1:13" ht="16">
      <c r="A20" s="2" t="s">
        <v>49</v>
      </c>
      <c r="B20" s="3" t="s">
        <v>50</v>
      </c>
      <c r="C20" s="4">
        <v>27</v>
      </c>
      <c r="D20" s="2" t="s">
        <v>32</v>
      </c>
      <c r="E20" s="2" t="s">
        <v>135</v>
      </c>
      <c r="F20" s="5" t="s">
        <v>51</v>
      </c>
      <c r="G20" s="6">
        <v>26000</v>
      </c>
      <c r="H20" s="7">
        <v>93400</v>
      </c>
      <c r="I20" s="9">
        <v>2.0400000000000001E-2</v>
      </c>
      <c r="J20" s="107" t="str">
        <f>IF(AND(Database!$G8&gt;=1000,Database!$G8&lt;=30000),"Nano",IF(Database!$G8&lt;=70000,"Micro",IF(Database!G8&lt;=500000,"Macro")))</f>
        <v>Nano</v>
      </c>
      <c r="K20" s="107" t="s">
        <v>143</v>
      </c>
      <c r="L20" s="107"/>
      <c r="M20" s="107"/>
    </row>
    <row r="21" spans="1:13" ht="16">
      <c r="A21" s="2" t="s">
        <v>52</v>
      </c>
      <c r="B21" s="3" t="s">
        <v>53</v>
      </c>
      <c r="C21" s="4">
        <v>23</v>
      </c>
      <c r="D21" s="2" t="s">
        <v>32</v>
      </c>
      <c r="E21" s="2" t="s">
        <v>132</v>
      </c>
      <c r="F21" s="5" t="s">
        <v>54</v>
      </c>
      <c r="G21" s="6">
        <v>22000</v>
      </c>
      <c r="H21" s="7">
        <v>102400</v>
      </c>
      <c r="I21" s="9">
        <v>1.78E-2</v>
      </c>
      <c r="J21" s="107" t="str">
        <f>IF(AND(Database!$G9&gt;=1000,Database!$G9&lt;=30000),"Nano",IF(Database!$G9&lt;=70000,"Micro",IF(Database!G9&lt;=500000,"Macro")))</f>
        <v>Nano</v>
      </c>
      <c r="K21" s="107" t="s">
        <v>144</v>
      </c>
      <c r="L21" s="107"/>
      <c r="M21" s="107"/>
    </row>
    <row r="22" spans="1:13" ht="16">
      <c r="A22" s="2" t="s">
        <v>59</v>
      </c>
      <c r="B22" s="3" t="s">
        <v>60</v>
      </c>
      <c r="C22" s="4">
        <v>24</v>
      </c>
      <c r="D22" s="2" t="s">
        <v>32</v>
      </c>
      <c r="E22" s="2" t="s">
        <v>136</v>
      </c>
      <c r="F22" s="5" t="s">
        <v>61</v>
      </c>
      <c r="G22" s="6">
        <v>26000</v>
      </c>
      <c r="H22" s="7">
        <v>108000</v>
      </c>
      <c r="I22" s="9">
        <v>1.6500000000000001E-2</v>
      </c>
      <c r="J22" s="107" t="str">
        <f>IF(AND(Database!$G12&gt;=1000,Database!$G12&lt;=30000),"Nano",IF(Database!$G12&lt;=70000,"Micro",IF(Database!G12&lt;=500000,"Macro")))</f>
        <v>Nano</v>
      </c>
      <c r="K22" s="107" t="s">
        <v>147</v>
      </c>
      <c r="L22" s="107"/>
      <c r="M22" s="107"/>
    </row>
    <row r="23" spans="1:13" ht="16">
      <c r="A23" s="2" t="s">
        <v>86</v>
      </c>
      <c r="B23" s="23" t="s">
        <v>87</v>
      </c>
      <c r="C23" s="4">
        <v>18</v>
      </c>
      <c r="D23" s="12" t="s">
        <v>36</v>
      </c>
      <c r="E23" s="2" t="s">
        <v>133</v>
      </c>
      <c r="F23" s="5" t="s">
        <v>48</v>
      </c>
      <c r="G23" s="13">
        <v>22700</v>
      </c>
      <c r="H23" s="7">
        <v>43000</v>
      </c>
      <c r="I23" s="9">
        <v>1.3899999999999999E-2</v>
      </c>
      <c r="J23" s="107" t="str">
        <f>IF(AND(Database!$G24&gt;=1000,Database!$G24&lt;=30000),"Nano",IF(Database!$G24&lt;=70000,"Micro",IF(Database!G24&lt;=500000,"Macro")))</f>
        <v>Nano</v>
      </c>
      <c r="K23" s="107" t="s">
        <v>159</v>
      </c>
      <c r="L23" s="107"/>
      <c r="M23" s="107"/>
    </row>
    <row r="24" spans="1:13" ht="16">
      <c r="A24" s="2" t="s">
        <v>74</v>
      </c>
      <c r="B24" s="3" t="s">
        <v>75</v>
      </c>
      <c r="C24" s="4">
        <v>28</v>
      </c>
      <c r="D24" s="2" t="s">
        <v>32</v>
      </c>
      <c r="E24" s="2" t="s">
        <v>133</v>
      </c>
      <c r="F24" s="5" t="s">
        <v>48</v>
      </c>
      <c r="G24" s="6">
        <v>12000</v>
      </c>
      <c r="H24" s="7">
        <v>13700</v>
      </c>
      <c r="I24" s="9">
        <v>1.15E-2</v>
      </c>
      <c r="J24" s="107" t="str">
        <f>IF(AND(Database!$G18&gt;=1000,Database!$G18&lt;=30000),"Nano",IF(Database!$G18&lt;=70000,"Micro",IF(Database!G18&lt;=500000,"Macro")))</f>
        <v>Nano</v>
      </c>
      <c r="K24" s="107" t="s">
        <v>153</v>
      </c>
      <c r="L24" s="107"/>
      <c r="M24" s="107"/>
    </row>
    <row r="25" spans="1:13" ht="16">
      <c r="A25" s="10" t="s">
        <v>38</v>
      </c>
      <c r="B25" s="3" t="s">
        <v>39</v>
      </c>
      <c r="C25" s="4">
        <v>24</v>
      </c>
      <c r="D25" s="2" t="s">
        <v>36</v>
      </c>
      <c r="E25" s="2" t="s">
        <v>133</v>
      </c>
      <c r="F25" s="5" t="s">
        <v>40</v>
      </c>
      <c r="G25" s="6">
        <v>11300</v>
      </c>
      <c r="H25" s="7">
        <v>116100</v>
      </c>
      <c r="I25" s="9">
        <v>1.03E-2</v>
      </c>
      <c r="J25" s="107" t="str">
        <f>IF(AND(Database!$G4&gt;=1000,Database!$G4&lt;=30000),"Nano",IF(Database!$G4&lt;=70000,"Micro",IF(Database!G4&lt;=500000,"Macro")))</f>
        <v>Nano</v>
      </c>
      <c r="K25" s="107" t="s">
        <v>139</v>
      </c>
      <c r="L25" s="107"/>
      <c r="M25" s="107"/>
    </row>
  </sheetData>
  <sortState xmlns:xlrd2="http://schemas.microsoft.com/office/spreadsheetml/2017/richdata2" ref="A2:K25">
    <sortCondition ref="J2:J25"/>
    <sortCondition descending="1" ref="I2:I25"/>
  </sortState>
  <conditionalFormatting sqref="J1:J25">
    <cfRule type="cellIs" dxfId="4" priority="2" operator="equal">
      <formula>"Macro"</formula>
    </cfRule>
  </conditionalFormatting>
  <conditionalFormatting sqref="J2:J25">
    <cfRule type="cellIs" dxfId="3" priority="1" operator="equal">
      <formula>"Macro"</formula>
    </cfRule>
    <cfRule type="containsText" dxfId="2" priority="3" operator="containsText" text="macro">
      <formula>NOT(ISERROR(SEARCH("macro",J2)))</formula>
    </cfRule>
    <cfRule type="containsText" dxfId="1" priority="4" operator="containsText" text="micro">
      <formula>NOT(ISERROR(SEARCH("micro",J2)))</formula>
    </cfRule>
    <cfRule type="containsText" dxfId="0" priority="5" operator="containsText" text="nano">
      <formula>NOT(ISERROR(SEARCH("nano",J2)))</formula>
    </cfRule>
  </conditionalFormatting>
  <dataValidations count="2">
    <dataValidation type="list" allowBlank="1" showErrorMessage="1" sqref="D2:D25" xr:uid="{D745B858-DA86-4B1A-97B6-B238088098D8}">
      <formula1>"Female,Male,Other"</formula1>
    </dataValidation>
    <dataValidation type="list" allowBlank="1" showInputMessage="1" showErrorMessage="1" sqref="E2:E25" xr:uid="{B9672351-D47B-4D91-91CB-ECB0EE611EB4}">
      <formula1>#REF!</formula1>
    </dataValidation>
  </dataValidations>
  <hyperlinks>
    <hyperlink ref="B12" r:id="rId1" xr:uid="{87D203D7-177D-4728-A270-CB649224E72B}"/>
    <hyperlink ref="B9" r:id="rId2" xr:uid="{170BBA38-8920-46BA-9D23-F24EACA18394}"/>
    <hyperlink ref="B25" r:id="rId3" xr:uid="{F71219F6-D688-4D3C-91C7-EFB740C6205F}"/>
    <hyperlink ref="B22" r:id="rId4" xr:uid="{06DBE3C3-B899-4374-9234-3468D31F8834}"/>
    <hyperlink ref="B4" r:id="rId5" xr:uid="{F274162A-56D2-4196-984F-720C752F1107}"/>
    <hyperlink ref="B8" r:id="rId6" xr:uid="{E1AD2DEB-B124-4267-A8A7-29F9F8F67D28}"/>
    <hyperlink ref="B20" r:id="rId7" xr:uid="{7AB16DEC-3AA7-4341-95B8-15AA49B230FC}"/>
    <hyperlink ref="B21" r:id="rId8" xr:uid="{080C252A-387B-4AE9-93D9-4BD619FDE241}"/>
    <hyperlink ref="B19" r:id="rId9" xr:uid="{43C71951-1108-4079-BD2F-034C9105DAC3}"/>
    <hyperlink ref="B18" r:id="rId10" xr:uid="{BBF7967C-A083-40A9-A733-BB67A54BD6AA}"/>
    <hyperlink ref="B11" r:id="rId11" xr:uid="{32004F54-8626-4758-83F9-4C9AF60E4B69}"/>
    <hyperlink ref="B3" r:id="rId12" xr:uid="{274D8E7E-5C9D-4BE9-A5EF-058066D3E7A4}"/>
    <hyperlink ref="B17" r:id="rId13" xr:uid="{9ECCBFA1-2B77-4FD1-B357-2874BA2812F9}"/>
    <hyperlink ref="B5" r:id="rId14" xr:uid="{4328C78A-EE24-48CD-A019-C9D3F21FB107}"/>
    <hyperlink ref="B15" r:id="rId15" xr:uid="{221B0852-1D94-4B44-94A8-0E5DB0F8BF84}"/>
    <hyperlink ref="B13" r:id="rId16" xr:uid="{3FCAD725-2365-46EC-B21A-330DDEDE1579}"/>
    <hyperlink ref="B24" r:id="rId17" xr:uid="{64BF0B41-4F2D-43B4-B863-38B9AB3111BE}"/>
    <hyperlink ref="B2" r:id="rId18" xr:uid="{4844370A-0B83-4D31-A5B2-57C9A73CDD13}"/>
    <hyperlink ref="B14" r:id="rId19" xr:uid="{C565E8C2-4AFB-4344-BC0F-BBDCD6FA8686}"/>
    <hyperlink ref="B6" r:id="rId20" xr:uid="{84798F40-7083-485A-920A-A6289968EE64}"/>
    <hyperlink ref="B10" r:id="rId21" xr:uid="{BEDB4E4C-86DE-4E55-9795-69B76CD7FBED}"/>
    <hyperlink ref="B7" r:id="rId22" xr:uid="{9B936737-97A2-4EAC-B0AA-1B5A9AED25FD}"/>
    <hyperlink ref="B23" r:id="rId23" xr:uid="{94FDF082-F293-4039-824A-A21969E98867}"/>
    <hyperlink ref="B16" r:id="rId24" xr:uid="{44478BCD-5B36-4EC2-BFCA-60E0603C50D0}"/>
  </hyperlinks>
  <pageMargins left="0.7" right="0.7" top="0.75" bottom="0.75" header="0.3" footer="0.3"/>
  <drawing r:id="rId2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82CE-5FEF-46AB-B1F4-6DADF4722682}">
  <dimension ref="A1:R25"/>
  <sheetViews>
    <sheetView zoomScale="83" zoomScaleNormal="83" workbookViewId="0">
      <selection activeCell="I15" sqref="I15"/>
    </sheetView>
  </sheetViews>
  <sheetFormatPr defaultRowHeight="14.5"/>
  <cols>
    <col min="1" max="2" width="12.08984375" customWidth="1"/>
    <col min="3" max="3" width="18.90625" customWidth="1"/>
    <col min="16" max="16" width="13.36328125" customWidth="1"/>
    <col min="17" max="17" width="12.1796875" customWidth="1"/>
    <col min="18" max="18" width="19.08984375" customWidth="1"/>
  </cols>
  <sheetData>
    <row r="1" spans="1:18" ht="16">
      <c r="A1" s="109" t="s">
        <v>27</v>
      </c>
      <c r="B1" s="110" t="s">
        <v>28</v>
      </c>
      <c r="C1" s="111" t="s">
        <v>29</v>
      </c>
      <c r="P1" s="109" t="s">
        <v>27</v>
      </c>
      <c r="Q1" s="110" t="s">
        <v>28</v>
      </c>
      <c r="R1" s="111" t="s">
        <v>29</v>
      </c>
    </row>
    <row r="2" spans="1:18" ht="15.5">
      <c r="A2" s="6">
        <v>294000</v>
      </c>
      <c r="B2" s="7">
        <v>205800</v>
      </c>
      <c r="C2" s="9">
        <v>5.4600000000000003E-2</v>
      </c>
      <c r="P2" s="6">
        <v>294000</v>
      </c>
      <c r="Q2" s="7">
        <v>205800</v>
      </c>
      <c r="R2" s="9">
        <v>5.4600000000000003E-2</v>
      </c>
    </row>
    <row r="3" spans="1:18" ht="15.5">
      <c r="A3" s="6">
        <v>190000</v>
      </c>
      <c r="B3" s="7">
        <v>192800</v>
      </c>
      <c r="C3" s="9">
        <v>2.8199999999999999E-2</v>
      </c>
      <c r="P3" s="6">
        <v>190000</v>
      </c>
      <c r="Q3" s="7">
        <v>192800</v>
      </c>
      <c r="R3" s="9">
        <v>2.8199999999999999E-2</v>
      </c>
    </row>
    <row r="4" spans="1:18" ht="15.5">
      <c r="A4" s="6">
        <v>84190</v>
      </c>
      <c r="B4" s="7">
        <v>6900</v>
      </c>
      <c r="C4" s="9">
        <v>1E-4</v>
      </c>
      <c r="P4" s="6">
        <v>84190</v>
      </c>
      <c r="Q4" s="7">
        <v>6900</v>
      </c>
      <c r="R4" s="9">
        <v>1E-4</v>
      </c>
    </row>
    <row r="5" spans="1:18" ht="15.5">
      <c r="A5" s="6">
        <v>77000</v>
      </c>
      <c r="B5" s="7">
        <v>26200</v>
      </c>
      <c r="C5" s="9">
        <v>7.1000000000000004E-3</v>
      </c>
      <c r="P5" s="6">
        <v>77000</v>
      </c>
      <c r="Q5" s="7">
        <v>26200</v>
      </c>
      <c r="R5" s="9">
        <v>7.1000000000000004E-3</v>
      </c>
    </row>
    <row r="6" spans="1:18" ht="15.5">
      <c r="A6" s="6">
        <v>71000</v>
      </c>
      <c r="B6" s="7">
        <v>72500</v>
      </c>
      <c r="C6" s="9">
        <v>8.0000000000000002E-3</v>
      </c>
      <c r="P6" s="6">
        <v>71000</v>
      </c>
      <c r="Q6" s="7">
        <v>72500</v>
      </c>
      <c r="R6" s="9">
        <v>8.0000000000000002E-3</v>
      </c>
    </row>
    <row r="7" spans="1:18" ht="15.5">
      <c r="A7" s="6">
        <v>52000</v>
      </c>
      <c r="B7" s="7">
        <v>14600</v>
      </c>
      <c r="C7" s="9">
        <v>6.8999999999999999E-3</v>
      </c>
      <c r="P7" s="6">
        <v>52000</v>
      </c>
      <c r="Q7" s="7">
        <v>14600</v>
      </c>
      <c r="R7" s="9">
        <v>6.8999999999999999E-3</v>
      </c>
    </row>
    <row r="8" spans="1:18" ht="15.5">
      <c r="A8" s="6">
        <v>49800</v>
      </c>
      <c r="B8" s="7">
        <v>672500</v>
      </c>
      <c r="C8" s="9">
        <v>1.3599999999999999E-2</v>
      </c>
      <c r="P8" s="6">
        <v>49800</v>
      </c>
      <c r="Q8" s="7">
        <v>672500</v>
      </c>
      <c r="R8" s="9">
        <v>1.3599999999999999E-2</v>
      </c>
    </row>
    <row r="9" spans="1:18">
      <c r="A9" s="13">
        <v>49600</v>
      </c>
      <c r="B9" s="14">
        <v>593000</v>
      </c>
      <c r="C9" s="15">
        <v>3.7999999999999999E-2</v>
      </c>
      <c r="P9" s="13">
        <v>49600</v>
      </c>
      <c r="Q9" s="14">
        <v>593000</v>
      </c>
      <c r="R9" s="15">
        <v>3.7999999999999999E-2</v>
      </c>
    </row>
    <row r="10" spans="1:18" ht="15.5">
      <c r="A10" s="6">
        <v>46900</v>
      </c>
      <c r="B10" s="7">
        <v>43100</v>
      </c>
      <c r="C10" s="9">
        <v>1.0500000000000001E-2</v>
      </c>
      <c r="P10" s="6">
        <v>46900</v>
      </c>
      <c r="Q10" s="7">
        <v>43100</v>
      </c>
      <c r="R10" s="9">
        <v>1.0500000000000001E-2</v>
      </c>
    </row>
    <row r="11" spans="1:18" ht="15.5">
      <c r="A11" s="13">
        <v>46700</v>
      </c>
      <c r="B11" s="16">
        <v>20000</v>
      </c>
      <c r="C11" s="15">
        <v>1.29E-2</v>
      </c>
      <c r="P11" s="13">
        <v>46700</v>
      </c>
      <c r="Q11" s="16">
        <v>20000</v>
      </c>
      <c r="R11" s="15">
        <v>1.29E-2</v>
      </c>
    </row>
    <row r="12" spans="1:18" ht="15.5">
      <c r="A12" s="6">
        <v>42000</v>
      </c>
      <c r="B12" s="7">
        <v>134600</v>
      </c>
      <c r="C12" s="9">
        <v>1.6400000000000001E-2</v>
      </c>
      <c r="P12" s="6">
        <v>42000</v>
      </c>
      <c r="Q12" s="7">
        <v>134600</v>
      </c>
      <c r="R12" s="9">
        <v>1.6400000000000001E-2</v>
      </c>
    </row>
    <row r="13" spans="1:18" ht="15.5">
      <c r="A13" s="6">
        <v>34000</v>
      </c>
      <c r="B13" s="7">
        <v>6000</v>
      </c>
      <c r="C13" s="9">
        <v>2E-3</v>
      </c>
      <c r="P13" s="6">
        <v>34000</v>
      </c>
      <c r="Q13" s="7">
        <v>6000</v>
      </c>
      <c r="R13" s="9">
        <v>2E-3</v>
      </c>
    </row>
    <row r="14" spans="1:18" ht="15.5">
      <c r="A14" s="6">
        <v>30900</v>
      </c>
      <c r="B14" s="7">
        <v>313700</v>
      </c>
      <c r="C14" s="8">
        <v>1.03E-2</v>
      </c>
      <c r="P14" s="6">
        <v>30900</v>
      </c>
      <c r="Q14" s="7">
        <v>313700</v>
      </c>
      <c r="R14" s="8">
        <v>1.03E-2</v>
      </c>
    </row>
    <row r="15" spans="1:18" ht="15.5">
      <c r="A15" s="6">
        <v>30000</v>
      </c>
      <c r="B15" s="7">
        <v>85100</v>
      </c>
      <c r="C15" s="9">
        <v>2.8899999999999999E-2</v>
      </c>
      <c r="P15" s="6">
        <v>30000</v>
      </c>
      <c r="Q15" s="7">
        <v>85100</v>
      </c>
      <c r="R15" s="9">
        <v>2.8899999999999999E-2</v>
      </c>
    </row>
    <row r="16" spans="1:18" ht="15.5">
      <c r="A16" s="6">
        <v>29000</v>
      </c>
      <c r="B16" s="7">
        <v>139200</v>
      </c>
      <c r="C16" s="8">
        <v>4.8300000000000003E-2</v>
      </c>
      <c r="P16" s="6">
        <v>29000</v>
      </c>
      <c r="Q16" s="7">
        <v>139200</v>
      </c>
      <c r="R16" s="8">
        <v>4.8300000000000003E-2</v>
      </c>
    </row>
    <row r="17" spans="1:18" ht="15.5">
      <c r="A17" s="6">
        <v>26000</v>
      </c>
      <c r="B17" s="7">
        <v>108000</v>
      </c>
      <c r="C17" s="9">
        <v>1.6500000000000001E-2</v>
      </c>
      <c r="P17" s="6">
        <v>26000</v>
      </c>
      <c r="Q17" s="7">
        <v>93400</v>
      </c>
      <c r="R17" s="9">
        <v>2.0400000000000001E-2</v>
      </c>
    </row>
    <row r="18" spans="1:18" ht="15.5">
      <c r="A18" s="6">
        <v>26000</v>
      </c>
      <c r="B18" s="7">
        <v>93400</v>
      </c>
      <c r="C18" s="9">
        <v>2.0400000000000001E-2</v>
      </c>
      <c r="P18" s="6">
        <v>26000</v>
      </c>
      <c r="Q18" s="7">
        <v>108000</v>
      </c>
      <c r="R18" s="9">
        <v>1.6500000000000001E-2</v>
      </c>
    </row>
    <row r="19" spans="1:18" ht="15.5">
      <c r="A19" s="13">
        <v>24900</v>
      </c>
      <c r="B19" s="7">
        <v>27000</v>
      </c>
      <c r="C19" s="15">
        <v>0.03</v>
      </c>
      <c r="P19" s="13">
        <v>24900</v>
      </c>
      <c r="Q19" s="7">
        <v>27000</v>
      </c>
      <c r="R19" s="15">
        <v>0.03</v>
      </c>
    </row>
    <row r="20" spans="1:18" ht="15.5">
      <c r="A20" s="6">
        <v>24000</v>
      </c>
      <c r="B20" s="7">
        <v>117100</v>
      </c>
      <c r="C20" s="9">
        <v>2.18E-2</v>
      </c>
      <c r="P20" s="6">
        <v>24000</v>
      </c>
      <c r="Q20" s="7">
        <v>117100</v>
      </c>
      <c r="R20" s="9">
        <v>2.18E-2</v>
      </c>
    </row>
    <row r="21" spans="1:18" ht="15.5">
      <c r="A21" s="6">
        <v>23000</v>
      </c>
      <c r="B21" s="7">
        <v>72100</v>
      </c>
      <c r="C21" s="9">
        <v>2.18E-2</v>
      </c>
      <c r="P21" s="6">
        <v>23000</v>
      </c>
      <c r="Q21" s="7">
        <v>72100</v>
      </c>
      <c r="R21" s="9">
        <v>2.18E-2</v>
      </c>
    </row>
    <row r="22" spans="1:18" ht="15.5">
      <c r="A22" s="13">
        <v>22700</v>
      </c>
      <c r="B22" s="7">
        <v>43000</v>
      </c>
      <c r="C22" s="9">
        <v>1.3899999999999999E-2</v>
      </c>
      <c r="P22" s="13">
        <v>22700</v>
      </c>
      <c r="Q22" s="7">
        <v>43000</v>
      </c>
      <c r="R22" s="9">
        <v>1.3899999999999999E-2</v>
      </c>
    </row>
    <row r="23" spans="1:18" ht="15.5">
      <c r="A23" s="6">
        <v>22000</v>
      </c>
      <c r="B23" s="7">
        <v>102400</v>
      </c>
      <c r="C23" s="9">
        <v>1.78E-2</v>
      </c>
      <c r="P23" s="6">
        <v>22000</v>
      </c>
      <c r="Q23" s="7">
        <v>102400</v>
      </c>
      <c r="R23" s="9">
        <v>1.78E-2</v>
      </c>
    </row>
    <row r="24" spans="1:18" ht="15.5">
      <c r="A24" s="6">
        <v>12000</v>
      </c>
      <c r="B24" s="7">
        <v>13700</v>
      </c>
      <c r="C24" s="9">
        <v>1.15E-2</v>
      </c>
      <c r="P24" s="6">
        <v>12000</v>
      </c>
      <c r="Q24" s="7">
        <v>13700</v>
      </c>
      <c r="R24" s="9">
        <v>1.15E-2</v>
      </c>
    </row>
    <row r="25" spans="1:18" ht="15.5">
      <c r="A25" s="6">
        <v>11300</v>
      </c>
      <c r="B25" s="7">
        <v>116100</v>
      </c>
      <c r="C25" s="9">
        <v>1.03E-2</v>
      </c>
      <c r="P25" s="6">
        <v>11300</v>
      </c>
      <c r="Q25" s="7">
        <v>116100</v>
      </c>
      <c r="R25" s="9">
        <v>1.03E-2</v>
      </c>
    </row>
  </sheetData>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1C88-CCAC-4668-A123-C2B4E4CFD978}">
  <dimension ref="I4:U8"/>
  <sheetViews>
    <sheetView zoomScale="94" workbookViewId="0">
      <selection activeCell="M7" sqref="M7"/>
    </sheetView>
  </sheetViews>
  <sheetFormatPr defaultRowHeight="14.5"/>
  <cols>
    <col min="9" max="9" width="17.26953125" bestFit="1" customWidth="1"/>
    <col min="10" max="10" width="10.36328125" bestFit="1" customWidth="1"/>
    <col min="11" max="11" width="17.54296875" bestFit="1" customWidth="1"/>
    <col min="12" max="12" width="8.6328125" bestFit="1" customWidth="1"/>
    <col min="17" max="17" width="12.08984375" customWidth="1"/>
  </cols>
  <sheetData>
    <row r="4" spans="9:21">
      <c r="I4" s="115" t="s">
        <v>182</v>
      </c>
      <c r="J4" s="67" t="s">
        <v>34</v>
      </c>
      <c r="K4" s="67" t="s">
        <v>44</v>
      </c>
      <c r="L4" s="67" t="s">
        <v>41</v>
      </c>
      <c r="M4" s="67" t="s">
        <v>88</v>
      </c>
      <c r="N4" s="67" t="s">
        <v>34</v>
      </c>
    </row>
    <row r="5" spans="9:21">
      <c r="I5" s="115" t="s">
        <v>130</v>
      </c>
      <c r="J5" t="str">
        <f>_xlfn.XLOOKUP($J$4,'Copy Of Raw Data'!$A$2:$A$25,'Copy Of Raw Data'!$J$2:$J$25)</f>
        <v>Micro</v>
      </c>
      <c r="K5" t="str">
        <f>_xlfn.XLOOKUP($K$4,'Copy Of Raw Data'!$A$2:$A$25,'Copy Of Raw Data'!$J$2:$J$25)</f>
        <v>Micro</v>
      </c>
      <c r="L5" t="str">
        <f>_xlfn.XLOOKUP($L$4,'Copy Of Raw Data'!$A$2:$A$25,'Copy Of Raw Data'!$J$2:$J$25)</f>
        <v>Micro</v>
      </c>
      <c r="M5" t="str">
        <f>_xlfn.XLOOKUP($M$4,'Copy Of Raw Data'!$A$2:$A$25,'Copy Of Raw Data'!$J$2:$J$25)</f>
        <v>Nano</v>
      </c>
      <c r="N5" t="str">
        <f>_xlfn.XLOOKUP($N$4,'Copy Of Raw Data'!$A$2:$A$25,'Copy Of Raw Data'!$J$2:$J$25)</f>
        <v>Micro</v>
      </c>
      <c r="Q5" t="str">
        <f>_xlfn.XLOOKUP(J$4,'Copy Of Raw Data'!$A$2:$A$25,'Copy Of Raw Data'!$J$2:$J$25)</f>
        <v>Micro</v>
      </c>
      <c r="R5" t="str">
        <f>_xlfn.XLOOKUP(K$4,'Copy Of Raw Data'!$A$2:$A$25,'Copy Of Raw Data'!$J$2:$J$25)</f>
        <v>Micro</v>
      </c>
      <c r="S5" t="str">
        <f>_xlfn.XLOOKUP(L$4,'Copy Of Raw Data'!$A$2:$A$25,'Copy Of Raw Data'!$J$2:$J$25)</f>
        <v>Micro</v>
      </c>
      <c r="T5" t="str">
        <f>_xlfn.XLOOKUP(M$4,'Copy Of Raw Data'!$A$2:$A$25,'Copy Of Raw Data'!$J$2:$J$25)</f>
        <v>Nano</v>
      </c>
      <c r="U5" t="str">
        <f>_xlfn.XLOOKUP(N$4,'Copy Of Raw Data'!$A$2:$A$25,'Copy Of Raw Data'!$J$2:$J$25)</f>
        <v>Micro</v>
      </c>
    </row>
    <row r="6" spans="9:21">
      <c r="I6" s="115" t="s">
        <v>27</v>
      </c>
      <c r="J6">
        <f>_xlfn.XLOOKUP($J$4,'Copy Of Raw Data'!$A$2:$A$25,'Copy Of Raw Data'!$G$2:$G$25)</f>
        <v>49800</v>
      </c>
      <c r="K6">
        <f>_xlfn.XLOOKUP($K$4,'Copy Of Raw Data'!$A$2:$A$25,'Copy Of Raw Data'!$G$2:$G$25)</f>
        <v>46900</v>
      </c>
      <c r="L6">
        <f>_xlfn.XLOOKUP($L$4,'Copy Of Raw Data'!$A$2:$A$25,'Copy Of Raw Data'!$G$2:$G$25)</f>
        <v>52000</v>
      </c>
      <c r="M6">
        <f>_xlfn.XLOOKUP($M$4,'Copy Of Raw Data'!$A$2:$A$25,'Copy Of Raw Data'!$G$2:$G$25)</f>
        <v>24900</v>
      </c>
      <c r="N6">
        <f>_xlfn.XLOOKUP($N$4,'Copy Of Raw Data'!$A$2:$A$25,'Copy Of Raw Data'!$G$2:$G$25)</f>
        <v>49800</v>
      </c>
      <c r="Q6">
        <f>_xlfn.XLOOKUP(J$4,'Copy Of Raw Data'!$A$2:$A$25,'Copy Of Raw Data'!$G$2:$G$25)</f>
        <v>49800</v>
      </c>
      <c r="R6">
        <f>_xlfn.XLOOKUP(K$4,'Copy Of Raw Data'!$A$2:$A$25,'Copy Of Raw Data'!$G$2:$G$25)</f>
        <v>46900</v>
      </c>
      <c r="S6">
        <f>_xlfn.XLOOKUP(L$4,'Copy Of Raw Data'!$A$2:$A$25,'Copy Of Raw Data'!$G$2:$G$25)</f>
        <v>52000</v>
      </c>
      <c r="T6">
        <f>_xlfn.XLOOKUP(M$4,'Copy Of Raw Data'!$A$2:$A$25,'Copy Of Raw Data'!$G$2:$G$25)</f>
        <v>24900</v>
      </c>
      <c r="U6">
        <f>_xlfn.XLOOKUP(N$4,'Copy Of Raw Data'!$A$2:$A$25,'Copy Of Raw Data'!$G$2:$G$25)</f>
        <v>49800</v>
      </c>
    </row>
    <row r="7" spans="9:21" ht="16">
      <c r="I7" s="116" t="s">
        <v>28</v>
      </c>
      <c r="J7">
        <f>_xlfn.XLOOKUP('Q-7'!$J$4,'Copy Of Raw Data'!$A$2:$A$25,'Copy Of Raw Data'!$H$2:$H$25)</f>
        <v>672500</v>
      </c>
      <c r="K7">
        <f>_xlfn.XLOOKUP('Q-7'!$K$4,'Copy Of Raw Data'!$A$2:$A$25,'Copy Of Raw Data'!$H$2:$H$25)</f>
        <v>43100</v>
      </c>
      <c r="L7">
        <f>_xlfn.XLOOKUP('Q-7'!$L$4,'Copy Of Raw Data'!$A$2:$A$25,'Copy Of Raw Data'!$H$2:$H$25)</f>
        <v>14600</v>
      </c>
      <c r="M7">
        <f>_xlfn.XLOOKUP('Q-7'!$M$4,'Copy Of Raw Data'!$A$2:$A$25,'Copy Of Raw Data'!$H$2:$H$25)</f>
        <v>27000</v>
      </c>
      <c r="N7">
        <f>_xlfn.XLOOKUP('Q-7'!$N$4,'Copy Of Raw Data'!$A$2:$A$25,'Copy Of Raw Data'!$H$2:$H$25)</f>
        <v>672500</v>
      </c>
    </row>
    <row r="8" spans="9:21" ht="16">
      <c r="I8" s="117" t="s">
        <v>29</v>
      </c>
      <c r="J8">
        <f>_xlfn.XLOOKUP('Q-7'!$J$4,Database!$A$2:$A$25,Database!$I$2:$I$25)</f>
        <v>1.3599999999999999E-2</v>
      </c>
      <c r="K8">
        <f>_xlfn.XLOOKUP('Q-7'!$K$4,Database!$A$2:$A$25,Database!$I$2:$I$25)</f>
        <v>1.0500000000000001E-2</v>
      </c>
      <c r="L8">
        <f>_xlfn.XLOOKUP('Q-7'!$L$4,Database!$A$2:$A$25,Database!$I$2:$I$25)</f>
        <v>6.8999999999999999E-3</v>
      </c>
      <c r="M8">
        <f>_xlfn.XLOOKUP('Q-7'!$M$4,Database!$A$2:$A$25,Database!$I$2:$I$25)</f>
        <v>0.03</v>
      </c>
      <c r="N8">
        <f>_xlfn.XLOOKUP('Q-7'!$N$4,Database!$A$2:$A$25,Database!$I$2:$I$25)</f>
        <v>1.3599999999999999E-2</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67A21C4-BC37-4992-99E0-A62A55B3191B}">
          <x14:formula1>
            <xm:f>'Copy Of Raw Data'!$A$2:$A$25</xm:f>
          </x14:formula1>
          <xm:sqref>J4:N4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4BAC-DFDD-4B16-AF02-3DC8929DA69C}">
  <dimension ref="B3:H91"/>
  <sheetViews>
    <sheetView tabSelected="1" topLeftCell="A28" zoomScale="74" zoomScaleNormal="85" workbookViewId="0">
      <selection activeCell="C65" sqref="C65"/>
    </sheetView>
  </sheetViews>
  <sheetFormatPr defaultRowHeight="14.5"/>
  <cols>
    <col min="2" max="2" width="20.26953125" bestFit="1" customWidth="1"/>
    <col min="3" max="3" width="16.81640625" bestFit="1" customWidth="1"/>
    <col min="4" max="4" width="6.90625" bestFit="1" customWidth="1"/>
    <col min="5" max="5" width="16.54296875" bestFit="1" customWidth="1"/>
    <col min="6" max="6" width="4.81640625" bestFit="1" customWidth="1"/>
    <col min="7" max="7" width="20.08984375" bestFit="1" customWidth="1"/>
    <col min="8" max="8" width="21" bestFit="1" customWidth="1"/>
  </cols>
  <sheetData>
    <row r="3" spans="2:4">
      <c r="B3" s="67" t="s">
        <v>114</v>
      </c>
    </row>
    <row r="5" spans="2:4">
      <c r="B5" s="113" t="s">
        <v>161</v>
      </c>
      <c r="C5" t="s">
        <v>163</v>
      </c>
    </row>
    <row r="6" spans="2:4">
      <c r="B6" s="66" t="s">
        <v>32</v>
      </c>
      <c r="C6" s="112">
        <v>0.66666666666666663</v>
      </c>
    </row>
    <row r="7" spans="2:4">
      <c r="B7" s="66" t="s">
        <v>36</v>
      </c>
      <c r="C7" s="112">
        <v>0.33333333333333331</v>
      </c>
    </row>
    <row r="8" spans="2:4">
      <c r="B8" s="66" t="s">
        <v>162</v>
      </c>
      <c r="C8" s="112">
        <v>1</v>
      </c>
    </row>
    <row r="11" spans="2:4">
      <c r="B11" s="67" t="s">
        <v>164</v>
      </c>
    </row>
    <row r="13" spans="2:4">
      <c r="B13" s="113" t="s">
        <v>161</v>
      </c>
      <c r="C13" t="s">
        <v>165</v>
      </c>
      <c r="D13" t="s">
        <v>168</v>
      </c>
    </row>
    <row r="14" spans="2:4">
      <c r="B14" s="66" t="s">
        <v>32</v>
      </c>
      <c r="C14">
        <v>26.5</v>
      </c>
      <c r="D14">
        <v>4.7328638264796927</v>
      </c>
    </row>
    <row r="15" spans="2:4">
      <c r="B15" s="66" t="s">
        <v>36</v>
      </c>
      <c r="C15">
        <v>26.875</v>
      </c>
      <c r="D15">
        <v>5.7180790980388307</v>
      </c>
    </row>
    <row r="16" spans="2:4">
      <c r="B16" s="66" t="s">
        <v>162</v>
      </c>
      <c r="C16">
        <v>26.625</v>
      </c>
      <c r="D16">
        <v>4.9590716171827793</v>
      </c>
    </row>
    <row r="21" spans="2:8">
      <c r="B21" s="113" t="s">
        <v>161</v>
      </c>
      <c r="C21" t="s">
        <v>166</v>
      </c>
      <c r="D21" t="s">
        <v>167</v>
      </c>
    </row>
    <row r="22" spans="2:8">
      <c r="B22" s="66" t="s">
        <v>32</v>
      </c>
      <c r="C22">
        <v>18</v>
      </c>
      <c r="D22">
        <v>35</v>
      </c>
    </row>
    <row r="23" spans="2:8">
      <c r="B23" s="66" t="s">
        <v>36</v>
      </c>
      <c r="C23">
        <v>18</v>
      </c>
      <c r="D23">
        <v>33</v>
      </c>
    </row>
    <row r="24" spans="2:8">
      <c r="B24" s="66" t="s">
        <v>162</v>
      </c>
      <c r="C24">
        <v>18</v>
      </c>
      <c r="D24">
        <v>35</v>
      </c>
    </row>
    <row r="27" spans="2:8">
      <c r="B27" s="67" t="s">
        <v>116</v>
      </c>
    </row>
    <row r="28" spans="2:8">
      <c r="B28" s="67"/>
    </row>
    <row r="29" spans="2:8">
      <c r="B29" s="113" t="s">
        <v>130</v>
      </c>
      <c r="C29" t="s">
        <v>169</v>
      </c>
    </row>
    <row r="31" spans="2:8">
      <c r="C31" s="113" t="s">
        <v>179</v>
      </c>
    </row>
    <row r="32" spans="2:8">
      <c r="C32" t="s">
        <v>171</v>
      </c>
      <c r="E32" t="s">
        <v>172</v>
      </c>
      <c r="G32" t="s">
        <v>180</v>
      </c>
      <c r="H32" t="s">
        <v>181</v>
      </c>
    </row>
    <row r="33" spans="2:8">
      <c r="B33" s="113" t="s">
        <v>161</v>
      </c>
      <c r="C33" t="s">
        <v>32</v>
      </c>
      <c r="D33" t="s">
        <v>36</v>
      </c>
      <c r="E33" t="s">
        <v>32</v>
      </c>
      <c r="F33" t="s">
        <v>36</v>
      </c>
    </row>
    <row r="34" spans="2:8">
      <c r="B34" s="66" t="s">
        <v>37</v>
      </c>
      <c r="C34">
        <v>1</v>
      </c>
      <c r="D34">
        <v>1</v>
      </c>
      <c r="E34">
        <v>1</v>
      </c>
      <c r="F34">
        <v>1</v>
      </c>
      <c r="G34">
        <v>2</v>
      </c>
      <c r="H34">
        <v>2</v>
      </c>
    </row>
    <row r="35" spans="2:8">
      <c r="B35" s="66" t="s">
        <v>64</v>
      </c>
      <c r="C35">
        <v>1</v>
      </c>
      <c r="E35">
        <v>1</v>
      </c>
      <c r="G35">
        <v>1</v>
      </c>
      <c r="H35">
        <v>1</v>
      </c>
    </row>
    <row r="36" spans="2:8">
      <c r="B36" s="66" t="s">
        <v>40</v>
      </c>
      <c r="C36">
        <v>1</v>
      </c>
      <c r="D36">
        <v>1</v>
      </c>
      <c r="E36">
        <v>1</v>
      </c>
      <c r="F36">
        <v>1</v>
      </c>
      <c r="G36">
        <v>2</v>
      </c>
      <c r="H36">
        <v>2</v>
      </c>
    </row>
    <row r="37" spans="2:8">
      <c r="B37" s="66" t="s">
        <v>48</v>
      </c>
      <c r="C37">
        <v>3</v>
      </c>
      <c r="D37">
        <v>1</v>
      </c>
      <c r="E37">
        <v>3</v>
      </c>
      <c r="F37">
        <v>1</v>
      </c>
      <c r="G37">
        <v>4</v>
      </c>
      <c r="H37">
        <v>4</v>
      </c>
    </row>
    <row r="38" spans="2:8">
      <c r="B38" s="66" t="s">
        <v>43</v>
      </c>
      <c r="C38">
        <v>1</v>
      </c>
      <c r="D38">
        <v>1</v>
      </c>
      <c r="E38">
        <v>1</v>
      </c>
      <c r="F38">
        <v>1</v>
      </c>
      <c r="G38">
        <v>2</v>
      </c>
      <c r="H38">
        <v>2</v>
      </c>
    </row>
    <row r="39" spans="2:8">
      <c r="B39" s="66" t="s">
        <v>51</v>
      </c>
      <c r="C39">
        <v>2</v>
      </c>
      <c r="E39">
        <v>2</v>
      </c>
      <c r="G39">
        <v>2</v>
      </c>
      <c r="H39">
        <v>2</v>
      </c>
    </row>
    <row r="40" spans="2:8">
      <c r="B40" s="66" t="s">
        <v>33</v>
      </c>
      <c r="C40">
        <v>3</v>
      </c>
      <c r="E40">
        <v>3</v>
      </c>
      <c r="G40">
        <v>3</v>
      </c>
      <c r="H40">
        <v>3</v>
      </c>
    </row>
    <row r="41" spans="2:8">
      <c r="B41" s="66" t="s">
        <v>54</v>
      </c>
      <c r="C41">
        <v>2</v>
      </c>
      <c r="D41">
        <v>1</v>
      </c>
      <c r="E41">
        <v>2</v>
      </c>
      <c r="F41">
        <v>1</v>
      </c>
      <c r="G41">
        <v>3</v>
      </c>
      <c r="H41">
        <v>3</v>
      </c>
    </row>
    <row r="42" spans="2:8">
      <c r="B42" s="66" t="s">
        <v>61</v>
      </c>
      <c r="C42">
        <v>1</v>
      </c>
      <c r="D42">
        <v>1</v>
      </c>
      <c r="E42">
        <v>1</v>
      </c>
      <c r="F42">
        <v>1</v>
      </c>
      <c r="G42">
        <v>2</v>
      </c>
      <c r="H42">
        <v>2</v>
      </c>
    </row>
    <row r="43" spans="2:8">
      <c r="B43" s="66" t="s">
        <v>73</v>
      </c>
      <c r="C43">
        <v>1</v>
      </c>
      <c r="D43">
        <v>2</v>
      </c>
      <c r="E43">
        <v>1</v>
      </c>
      <c r="F43">
        <v>2</v>
      </c>
      <c r="G43">
        <v>3</v>
      </c>
      <c r="H43">
        <v>3</v>
      </c>
    </row>
    <row r="44" spans="2:8">
      <c r="B44" s="66" t="s">
        <v>162</v>
      </c>
      <c r="C44">
        <v>16</v>
      </c>
      <c r="D44">
        <v>8</v>
      </c>
      <c r="E44">
        <v>16</v>
      </c>
      <c r="F44">
        <v>8</v>
      </c>
      <c r="G44">
        <v>24</v>
      </c>
      <c r="H44">
        <v>24</v>
      </c>
    </row>
    <row r="47" spans="2:8">
      <c r="B47" s="113" t="s">
        <v>130</v>
      </c>
      <c r="C47" t="s">
        <v>169</v>
      </c>
    </row>
    <row r="49" spans="2:5">
      <c r="B49" s="113" t="s">
        <v>161</v>
      </c>
      <c r="C49" t="s">
        <v>165</v>
      </c>
      <c r="D49" t="s">
        <v>173</v>
      </c>
      <c r="E49" t="s">
        <v>174</v>
      </c>
    </row>
    <row r="50" spans="2:5">
      <c r="B50" s="66" t="s">
        <v>37</v>
      </c>
      <c r="C50">
        <v>31.5</v>
      </c>
      <c r="D50">
        <v>2</v>
      </c>
      <c r="E50" s="112">
        <v>8.3333333333333329E-2</v>
      </c>
    </row>
    <row r="51" spans="2:5">
      <c r="B51" s="66" t="s">
        <v>64</v>
      </c>
      <c r="C51">
        <v>35</v>
      </c>
      <c r="D51">
        <v>1</v>
      </c>
      <c r="E51" s="112">
        <v>4.1666666666666664E-2</v>
      </c>
    </row>
    <row r="52" spans="2:5">
      <c r="B52" s="66" t="s">
        <v>40</v>
      </c>
      <c r="C52">
        <v>22</v>
      </c>
      <c r="D52">
        <v>2</v>
      </c>
      <c r="E52" s="112">
        <v>8.3333333333333329E-2</v>
      </c>
    </row>
    <row r="53" spans="2:5">
      <c r="B53" s="66" t="s">
        <v>48</v>
      </c>
      <c r="C53">
        <v>24.5</v>
      </c>
      <c r="D53">
        <v>4</v>
      </c>
      <c r="E53" s="112">
        <v>0.16666666666666666</v>
      </c>
    </row>
    <row r="54" spans="2:5">
      <c r="B54" s="66" t="s">
        <v>43</v>
      </c>
      <c r="C54">
        <v>31</v>
      </c>
      <c r="D54">
        <v>2</v>
      </c>
      <c r="E54" s="112">
        <v>8.3333333333333329E-2</v>
      </c>
    </row>
    <row r="55" spans="2:5">
      <c r="B55" s="66" t="s">
        <v>51</v>
      </c>
      <c r="C55">
        <v>26.5</v>
      </c>
      <c r="D55">
        <v>2</v>
      </c>
      <c r="E55" s="112">
        <v>8.3333333333333329E-2</v>
      </c>
    </row>
    <row r="56" spans="2:5">
      <c r="B56" s="66" t="s">
        <v>33</v>
      </c>
      <c r="C56">
        <v>25</v>
      </c>
      <c r="D56">
        <v>3</v>
      </c>
      <c r="E56" s="112">
        <v>0.125</v>
      </c>
    </row>
    <row r="57" spans="2:5">
      <c r="B57" s="66" t="s">
        <v>54</v>
      </c>
      <c r="C57">
        <v>23</v>
      </c>
      <c r="D57">
        <v>3</v>
      </c>
      <c r="E57" s="112">
        <v>0.125</v>
      </c>
    </row>
    <row r="58" spans="2:5">
      <c r="B58" s="66" t="s">
        <v>61</v>
      </c>
      <c r="C58">
        <v>25.5</v>
      </c>
      <c r="D58">
        <v>2</v>
      </c>
      <c r="E58" s="112">
        <v>8.3333333333333329E-2</v>
      </c>
    </row>
    <row r="59" spans="2:5">
      <c r="B59" s="66" t="s">
        <v>73</v>
      </c>
      <c r="C59">
        <v>29.666666666666668</v>
      </c>
      <c r="D59">
        <v>3</v>
      </c>
      <c r="E59" s="112">
        <v>0.125</v>
      </c>
    </row>
    <row r="60" spans="2:5">
      <c r="B60" s="66" t="s">
        <v>162</v>
      </c>
      <c r="C60">
        <v>26.625</v>
      </c>
      <c r="D60">
        <v>24</v>
      </c>
      <c r="E60" s="112">
        <v>1</v>
      </c>
    </row>
    <row r="62" spans="2:5">
      <c r="B62" s="113" t="s">
        <v>130</v>
      </c>
      <c r="C62" t="s">
        <v>169</v>
      </c>
    </row>
    <row r="64" spans="2:5">
      <c r="B64" s="113" t="s">
        <v>161</v>
      </c>
      <c r="C64" t="s">
        <v>175</v>
      </c>
      <c r="D64" t="s">
        <v>176</v>
      </c>
    </row>
    <row r="65" spans="2:4">
      <c r="B65" s="66" t="s">
        <v>37</v>
      </c>
      <c r="C65">
        <v>672500</v>
      </c>
      <c r="D65">
        <v>43100</v>
      </c>
    </row>
    <row r="66" spans="2:4">
      <c r="B66" s="66" t="s">
        <v>64</v>
      </c>
      <c r="C66">
        <v>192800</v>
      </c>
      <c r="D66">
        <v>192800</v>
      </c>
    </row>
    <row r="67" spans="2:4">
      <c r="B67" s="66" t="s">
        <v>40</v>
      </c>
      <c r="C67">
        <v>116100</v>
      </c>
      <c r="D67">
        <v>72500</v>
      </c>
    </row>
    <row r="68" spans="2:4">
      <c r="B68" s="66" t="s">
        <v>48</v>
      </c>
      <c r="C68">
        <v>134600</v>
      </c>
      <c r="D68">
        <v>13700</v>
      </c>
    </row>
    <row r="69" spans="2:4">
      <c r="B69" s="66" t="s">
        <v>43</v>
      </c>
      <c r="C69">
        <v>26200</v>
      </c>
      <c r="D69">
        <v>14600</v>
      </c>
    </row>
    <row r="70" spans="2:4">
      <c r="B70" s="66" t="s">
        <v>51</v>
      </c>
      <c r="C70">
        <v>93400</v>
      </c>
      <c r="D70">
        <v>27000</v>
      </c>
    </row>
    <row r="71" spans="2:4">
      <c r="B71" s="66" t="s">
        <v>33</v>
      </c>
      <c r="C71">
        <v>313700</v>
      </c>
      <c r="D71">
        <v>6900</v>
      </c>
    </row>
    <row r="72" spans="2:4">
      <c r="B72" s="66" t="s">
        <v>54</v>
      </c>
      <c r="C72">
        <v>593000</v>
      </c>
      <c r="D72">
        <v>102400</v>
      </c>
    </row>
    <row r="73" spans="2:4">
      <c r="B73" s="66" t="s">
        <v>61</v>
      </c>
      <c r="C73">
        <v>108000</v>
      </c>
      <c r="D73">
        <v>6000</v>
      </c>
    </row>
    <row r="74" spans="2:4">
      <c r="B74" s="66" t="s">
        <v>73</v>
      </c>
      <c r="C74">
        <v>205800</v>
      </c>
      <c r="D74">
        <v>20000</v>
      </c>
    </row>
    <row r="75" spans="2:4">
      <c r="B75" s="66" t="s">
        <v>162</v>
      </c>
      <c r="C75">
        <v>672500</v>
      </c>
      <c r="D75">
        <v>6000</v>
      </c>
    </row>
    <row r="78" spans="2:4">
      <c r="B78" s="113" t="s">
        <v>130</v>
      </c>
      <c r="C78" t="s">
        <v>169</v>
      </c>
    </row>
    <row r="80" spans="2:4">
      <c r="B80" s="113" t="s">
        <v>161</v>
      </c>
      <c r="C80" t="s">
        <v>177</v>
      </c>
      <c r="D80" t="s">
        <v>178</v>
      </c>
    </row>
    <row r="81" spans="2:4">
      <c r="B81" s="66" t="s">
        <v>37</v>
      </c>
      <c r="C81">
        <v>1.205E-2</v>
      </c>
      <c r="D81">
        <v>2.1920310216783047E-3</v>
      </c>
    </row>
    <row r="82" spans="2:4">
      <c r="B82" s="66" t="s">
        <v>64</v>
      </c>
      <c r="C82">
        <v>2.8199999999999999E-2</v>
      </c>
      <c r="D82" t="e">
        <v>#DIV/0!</v>
      </c>
    </row>
    <row r="83" spans="2:4">
      <c r="B83" s="66" t="s">
        <v>40</v>
      </c>
      <c r="C83">
        <v>9.1500000000000001E-3</v>
      </c>
      <c r="D83">
        <v>1.6263455967290633E-3</v>
      </c>
    </row>
    <row r="84" spans="2:4">
      <c r="B84" s="66" t="s">
        <v>48</v>
      </c>
      <c r="C84">
        <v>1.7675E-2</v>
      </c>
      <c r="D84">
        <v>7.7461280650399783E-3</v>
      </c>
    </row>
    <row r="85" spans="2:4">
      <c r="B85" s="66" t="s">
        <v>43</v>
      </c>
      <c r="C85">
        <v>7.0000000000000001E-3</v>
      </c>
      <c r="D85">
        <v>1.4142135623732081E-4</v>
      </c>
    </row>
    <row r="86" spans="2:4">
      <c r="B86" s="66" t="s">
        <v>51</v>
      </c>
      <c r="C86">
        <v>2.52E-2</v>
      </c>
      <c r="D86">
        <v>6.788225099390856E-3</v>
      </c>
    </row>
    <row r="87" spans="2:4">
      <c r="B87" s="66" t="s">
        <v>33</v>
      </c>
      <c r="C87">
        <v>1.0733333333333336E-2</v>
      </c>
      <c r="D87">
        <v>1.0856488075493534E-2</v>
      </c>
    </row>
    <row r="88" spans="2:4">
      <c r="B88" s="66" t="s">
        <v>54</v>
      </c>
      <c r="C88">
        <v>2.5866666666666666E-2</v>
      </c>
      <c r="D88">
        <v>1.0696416845529778E-2</v>
      </c>
    </row>
    <row r="89" spans="2:4">
      <c r="B89" s="66" t="s">
        <v>61</v>
      </c>
      <c r="C89">
        <v>9.2500000000000013E-3</v>
      </c>
      <c r="D89">
        <v>1.0253048327204937E-2</v>
      </c>
    </row>
    <row r="90" spans="2:4">
      <c r="B90" s="66" t="s">
        <v>73</v>
      </c>
      <c r="C90">
        <v>3.8600000000000002E-2</v>
      </c>
      <c r="D90">
        <v>2.2478656543485874E-2</v>
      </c>
    </row>
    <row r="91" spans="2:4">
      <c r="B91" s="66" t="s">
        <v>162</v>
      </c>
      <c r="C91">
        <v>1.8741666666666663E-2</v>
      </c>
      <c r="D91">
        <v>1.3591042979674606E-2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95653-3C63-479E-8CB3-39A30177C864}">
  <dimension ref="A1"/>
  <sheetViews>
    <sheetView topLeftCell="A5" zoomScale="46" zoomScaleNormal="49" workbookViewId="0">
      <selection activeCell="AA23" sqref="AA23"/>
    </sheetView>
  </sheetViews>
  <sheetFormatPr defaultRowHeight="14.5"/>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8869-12D1-4E9F-929A-433A70540C4F}">
  <dimension ref="D5:D9"/>
  <sheetViews>
    <sheetView workbookViewId="0">
      <selection activeCell="D5" sqref="D5"/>
    </sheetView>
  </sheetViews>
  <sheetFormatPr defaultRowHeight="14.5"/>
  <sheetData>
    <row r="5" spans="4:4">
      <c r="D5" t="s">
        <v>132</v>
      </c>
    </row>
    <row r="6" spans="4:4">
      <c r="D6" t="s">
        <v>133</v>
      </c>
    </row>
    <row r="7" spans="4:4">
      <c r="D7" t="s">
        <v>134</v>
      </c>
    </row>
    <row r="8" spans="4:4">
      <c r="D8" t="s">
        <v>136</v>
      </c>
    </row>
    <row r="9" spans="4:4">
      <c r="D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Problem Statement</vt:lpstr>
      <vt:lpstr>Database</vt:lpstr>
      <vt:lpstr>Packages Offered</vt:lpstr>
      <vt:lpstr>Q-5</vt:lpstr>
      <vt:lpstr>Copy Of Raw Data</vt:lpstr>
      <vt:lpstr>Q-6</vt:lpstr>
      <vt:lpstr>Q-7</vt:lpstr>
      <vt:lpstr>Q-9</vt:lpstr>
      <vt:lpstr>Dashboard</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Aryan Paida</dc:creator>
  <cp:keywords/>
  <dc:description/>
  <cp:lastModifiedBy>HARSH GOYAL</cp:lastModifiedBy>
  <cp:revision/>
  <dcterms:created xsi:type="dcterms:W3CDTF">2024-07-10T06:35:35Z</dcterms:created>
  <dcterms:modified xsi:type="dcterms:W3CDTF">2024-12-31T11:02:55Z</dcterms:modified>
  <cp:category/>
  <cp:contentStatus/>
</cp:coreProperties>
</file>