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DEM_paper\"/>
    </mc:Choice>
  </mc:AlternateContent>
  <bookViews>
    <workbookView xWindow="0" yWindow="0" windowWidth="11640" windowHeight="7530" activeTab="1"/>
  </bookViews>
  <sheets>
    <sheet name="data" sheetId="1" r:id="rId1"/>
    <sheet name="bd" sheetId="7" r:id="rId2"/>
    <sheet name="number_mf" sheetId="3" r:id="rId3"/>
    <sheet name="shear_fraction" sheetId="4" r:id="rId4"/>
    <sheet name="energy" sheetId="2" r:id="rId5"/>
    <sheet name="moment" sheetId="8" r:id="rId6"/>
    <sheet name="b_value" sheetId="5" r:id="rId7"/>
    <sheet name="d_value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7" l="1"/>
  <c r="C14" i="7"/>
  <c r="B2" i="8"/>
  <c r="C13" i="7" l="1"/>
  <c r="C12" i="7"/>
  <c r="C11" i="7"/>
  <c r="C10" i="7"/>
  <c r="AC66" i="1"/>
  <c r="AC65" i="1"/>
  <c r="AC64" i="1"/>
  <c r="AC63" i="1"/>
  <c r="AC62" i="1"/>
  <c r="AC61" i="1"/>
  <c r="AC60" i="1"/>
  <c r="AC59" i="1"/>
  <c r="Y48" i="1" l="1"/>
  <c r="M48" i="1"/>
  <c r="N48" i="1" s="1"/>
  <c r="H48" i="1"/>
  <c r="I48" i="1" s="1"/>
  <c r="AC47" i="1"/>
  <c r="AC48" i="1"/>
  <c r="AC49" i="1"/>
  <c r="I53" i="1"/>
  <c r="I57" i="1"/>
  <c r="Y43" i="1"/>
  <c r="Y35" i="1"/>
  <c r="Y36" i="1"/>
  <c r="Y37" i="1"/>
  <c r="Y38" i="1"/>
  <c r="Y39" i="1"/>
  <c r="Y40" i="1"/>
  <c r="Y41" i="1"/>
  <c r="Y42" i="1"/>
  <c r="Y44" i="1"/>
  <c r="Y45" i="1"/>
  <c r="Y46" i="1"/>
  <c r="Y47" i="1"/>
  <c r="Y49" i="1"/>
  <c r="M41" i="1"/>
  <c r="N41" i="1" s="1"/>
  <c r="H41" i="1"/>
  <c r="I41" i="1" s="1"/>
  <c r="M39" i="1"/>
  <c r="N39" i="1" s="1"/>
  <c r="M40" i="1"/>
  <c r="N40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/>
  <c r="M55" i="1"/>
  <c r="N55" i="1" s="1"/>
  <c r="M56" i="1"/>
  <c r="N56" i="1" s="1"/>
  <c r="M57" i="1"/>
  <c r="N57" i="1" s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H50" i="1"/>
  <c r="I50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9" i="1"/>
  <c r="I49" i="1" s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10" i="1"/>
  <c r="H40" i="1" l="1"/>
  <c r="I40" i="1" s="1"/>
  <c r="H39" i="1"/>
  <c r="I39" i="1" s="1"/>
  <c r="M38" i="1"/>
  <c r="N38" i="1" s="1"/>
  <c r="H38" i="1"/>
  <c r="I38" i="1" s="1"/>
  <c r="M37" i="1"/>
  <c r="N37" i="1" s="1"/>
  <c r="H37" i="1"/>
  <c r="I37" i="1" s="1"/>
  <c r="M36" i="1"/>
  <c r="N36" i="1" s="1"/>
  <c r="H36" i="1"/>
  <c r="I36" i="1" s="1"/>
  <c r="M35" i="1"/>
  <c r="N35" i="1" s="1"/>
  <c r="H35" i="1"/>
  <c r="I35" i="1" s="1"/>
  <c r="Y34" i="1"/>
  <c r="M34" i="1"/>
  <c r="N34" i="1" s="1"/>
  <c r="H34" i="1"/>
  <c r="I34" i="1" s="1"/>
  <c r="Y33" i="1"/>
  <c r="M33" i="1"/>
  <c r="N33" i="1" s="1"/>
  <c r="H33" i="1"/>
  <c r="I33" i="1" s="1"/>
  <c r="Y32" i="1"/>
  <c r="M32" i="1"/>
  <c r="N32" i="1" s="1"/>
  <c r="H32" i="1"/>
  <c r="I32" i="1" s="1"/>
  <c r="Y31" i="1"/>
  <c r="M31" i="1"/>
  <c r="N31" i="1" s="1"/>
  <c r="H31" i="1"/>
  <c r="I31" i="1" s="1"/>
  <c r="Y30" i="1"/>
  <c r="M30" i="1"/>
  <c r="N30" i="1" s="1"/>
  <c r="H30" i="1"/>
  <c r="I30" i="1" s="1"/>
  <c r="Y29" i="1"/>
  <c r="M29" i="1"/>
  <c r="N29" i="1" s="1"/>
  <c r="H29" i="1"/>
  <c r="I29" i="1" s="1"/>
  <c r="Y28" i="1"/>
  <c r="Y27" i="1"/>
  <c r="M28" i="1"/>
  <c r="N28" i="1" s="1"/>
  <c r="H28" i="1"/>
  <c r="I28" i="1" s="1"/>
  <c r="M27" i="1"/>
  <c r="N27" i="1" s="1"/>
  <c r="H27" i="1"/>
  <c r="I27" i="1" s="1"/>
  <c r="Y26" i="1"/>
  <c r="M26" i="1"/>
  <c r="N26" i="1" s="1"/>
  <c r="H26" i="1"/>
  <c r="I26" i="1" s="1"/>
  <c r="Y25" i="1"/>
  <c r="M25" i="1"/>
  <c r="N25" i="1" s="1"/>
  <c r="H25" i="1"/>
  <c r="I25" i="1" s="1"/>
  <c r="Y24" i="1"/>
  <c r="M24" i="1"/>
  <c r="N24" i="1" s="1"/>
  <c r="H24" i="1"/>
  <c r="I24" i="1" s="1"/>
  <c r="Y23" i="1"/>
  <c r="M23" i="1"/>
  <c r="N23" i="1" s="1"/>
  <c r="H23" i="1"/>
  <c r="I23" i="1" s="1"/>
  <c r="Y22" i="1"/>
  <c r="M22" i="1"/>
  <c r="N22" i="1" s="1"/>
  <c r="H22" i="1"/>
  <c r="I22" i="1" s="1"/>
  <c r="Y21" i="1"/>
  <c r="M21" i="1"/>
  <c r="N21" i="1" s="1"/>
  <c r="H21" i="1"/>
  <c r="I21" i="1" s="1"/>
  <c r="Y20" i="1"/>
  <c r="M20" i="1"/>
  <c r="N20" i="1" s="1"/>
  <c r="H20" i="1"/>
  <c r="I20" i="1" s="1"/>
  <c r="Y19" i="1"/>
  <c r="M19" i="1"/>
  <c r="N19" i="1" s="1"/>
  <c r="H19" i="1"/>
  <c r="I19" i="1" s="1"/>
  <c r="Y18" i="1"/>
  <c r="M18" i="1"/>
  <c r="N18" i="1" s="1"/>
  <c r="H18" i="1"/>
  <c r="I18" i="1" s="1"/>
  <c r="Z10" i="1"/>
  <c r="Y11" i="1"/>
  <c r="Y12" i="1"/>
  <c r="Y13" i="1"/>
  <c r="Y14" i="1"/>
  <c r="Y15" i="1"/>
  <c r="Y16" i="1"/>
  <c r="Y17" i="1"/>
  <c r="Y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0" i="1"/>
  <c r="N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0" i="1"/>
  <c r="I10" i="1" s="1"/>
  <c r="B2" i="1"/>
</calcChain>
</file>

<file path=xl/sharedStrings.xml><?xml version="1.0" encoding="utf-8"?>
<sst xmlns="http://schemas.openxmlformats.org/spreadsheetml/2006/main" count="110" uniqueCount="72">
  <si>
    <t>Wall Velocity</t>
  </si>
  <si>
    <t>Time Step</t>
  </si>
  <si>
    <t>Cycles</t>
  </si>
  <si>
    <t>Clump cycle limit</t>
  </si>
  <si>
    <t>Clump distance limit</t>
  </si>
  <si>
    <t>Grain Size Distribution</t>
  </si>
  <si>
    <t>Bimodal</t>
  </si>
  <si>
    <t>Material Number</t>
  </si>
  <si>
    <t>Youngs Modulus</t>
  </si>
  <si>
    <t>Shear Modulus</t>
  </si>
  <si>
    <t>Confining Pressure</t>
  </si>
  <si>
    <t>Max Strain</t>
  </si>
  <si>
    <t>Shear MF</t>
  </si>
  <si>
    <t>Tensile Shear MF</t>
  </si>
  <si>
    <t>Tensile MF</t>
  </si>
  <si>
    <t>Total MF</t>
  </si>
  <si>
    <t>Energy from Shear</t>
  </si>
  <si>
    <t>Energy from Tensile Shear</t>
  </si>
  <si>
    <t>Energy from Tensile</t>
  </si>
  <si>
    <t>Total Energy</t>
  </si>
  <si>
    <t>Max S1</t>
  </si>
  <si>
    <t>Max Shear Stress</t>
  </si>
  <si>
    <t>Mean at Max Shear Stress</t>
  </si>
  <si>
    <t>Mean S3</t>
  </si>
  <si>
    <t>Elastic Properties</t>
  </si>
  <si>
    <t>Number of Microfractures</t>
  </si>
  <si>
    <t>Microfracturing energy</t>
  </si>
  <si>
    <t>Strain at Max Shear</t>
  </si>
  <si>
    <t>Max EQ Moment</t>
  </si>
  <si>
    <t>Strain at Inelastic deformation onset</t>
  </si>
  <si>
    <t>Stress and Strain</t>
  </si>
  <si>
    <t>D-value</t>
  </si>
  <si>
    <t>Single events</t>
  </si>
  <si>
    <t>Clumped events</t>
  </si>
  <si>
    <t>Total events</t>
  </si>
  <si>
    <t>Clumping data</t>
  </si>
  <si>
    <t>b-value</t>
  </si>
  <si>
    <t>Shear/Total</t>
  </si>
  <si>
    <t>Mohr-Coulomb</t>
  </si>
  <si>
    <t>phi</t>
  </si>
  <si>
    <t>Cohesion (MPa)</t>
  </si>
  <si>
    <t>Slope (tan(phi))</t>
  </si>
  <si>
    <t>Angle of Fracture (Theta)</t>
  </si>
  <si>
    <t>.</t>
  </si>
  <si>
    <t>Paper</t>
  </si>
  <si>
    <t>b</t>
  </si>
  <si>
    <t>D</t>
  </si>
  <si>
    <t>amitrano, 2003</t>
  </si>
  <si>
    <t>DEM simulations</t>
  </si>
  <si>
    <t>Oncel, 1996</t>
  </si>
  <si>
    <t>Anatolian Fault zone</t>
  </si>
  <si>
    <t>Japan Earthquakes</t>
  </si>
  <si>
    <t>Wyss, 2004</t>
  </si>
  <si>
    <t>San Andreas</t>
  </si>
  <si>
    <t>Hirata, 1986</t>
  </si>
  <si>
    <t>Aki</t>
  </si>
  <si>
    <t>Material 1</t>
  </si>
  <si>
    <t>Material 2</t>
  </si>
  <si>
    <t>Material 3</t>
  </si>
  <si>
    <t>Material 4</t>
  </si>
  <si>
    <t>Material 5</t>
  </si>
  <si>
    <t>Study</t>
  </si>
  <si>
    <t>Experiments, simulations</t>
  </si>
  <si>
    <t>Amitrano, 2003</t>
  </si>
  <si>
    <t>Wyss et. al, 2004</t>
  </si>
  <si>
    <t>Earthquakes in Japan</t>
  </si>
  <si>
    <t>Anatolian fault zone</t>
  </si>
  <si>
    <t>Aki, 1981</t>
  </si>
  <si>
    <t>Ponomarev, 1996</t>
  </si>
  <si>
    <t>Experiments</t>
  </si>
  <si>
    <t>Earthquakes</t>
  </si>
  <si>
    <t>This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</si>
</sst>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5" fillId="3" borderId="0" applyNumberFormat="0" applyBorder="0" applyAlignment="0" applyProtection="0"/>
    <xf numFmtId="0" fontId="6" fillId="4" borderId="31" applyNumberFormat="0" applyAlignment="0" applyProtection="0"/>
    <xf numFmtId="0" fontId="4" fillId="5" borderId="0" applyNumberFormat="0" applyBorder="0" applyAlignment="0" applyProtection="0"/>
  </cellStyleXfs>
  <cellXfs count="79">
    <xf numFmtId="0" fontId="0" fillId="0" borderId="0" xfId="0"/>
    <xf numFmtId="0" fontId="1" fillId="0" borderId="1" xfId="1" applyFill="1"/>
    <xf numFmtId="0" fontId="2" fillId="2" borderId="3" xfId="2" applyBorder="1"/>
    <xf numFmtId="0" fontId="2" fillId="2" borderId="4" xfId="2" applyBorder="1"/>
    <xf numFmtId="0" fontId="2" fillId="2" borderId="5" xfId="2" applyBorder="1"/>
    <xf numFmtId="0" fontId="1" fillId="0" borderId="6" xfId="1" applyFill="1" applyBorder="1"/>
    <xf numFmtId="0" fontId="0" fillId="0" borderId="7" xfId="0" applyBorder="1"/>
    <xf numFmtId="0" fontId="0" fillId="0" borderId="8" xfId="0" applyBorder="1"/>
    <xf numFmtId="0" fontId="1" fillId="0" borderId="9" xfId="1" applyFill="1" applyBorder="1"/>
    <xf numFmtId="0" fontId="1" fillId="0" borderId="1" xfId="1" applyFill="1" applyBorder="1"/>
    <xf numFmtId="0" fontId="0" fillId="0" borderId="0" xfId="0" applyBorder="1"/>
    <xf numFmtId="11" fontId="0" fillId="0" borderId="7" xfId="0" applyNumberFormat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0" xfId="0" applyFill="1" applyBorder="1"/>
    <xf numFmtId="11" fontId="0" fillId="0" borderId="10" xfId="0" applyNumberFormat="1" applyBorder="1"/>
    <xf numFmtId="11" fontId="0" fillId="0" borderId="11" xfId="0" applyNumberFormat="1" applyBorder="1"/>
    <xf numFmtId="0" fontId="0" fillId="0" borderId="10" xfId="0" applyFill="1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1" fillId="0" borderId="20" xfId="1" applyFill="1" applyBorder="1"/>
    <xf numFmtId="0" fontId="1" fillId="0" borderId="21" xfId="1" applyFill="1" applyBorder="1"/>
    <xf numFmtId="0" fontId="0" fillId="0" borderId="22" xfId="0" applyBorder="1"/>
    <xf numFmtId="11" fontId="0" fillId="0" borderId="0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1" fontId="0" fillId="0" borderId="27" xfId="0" applyNumberFormat="1" applyBorder="1"/>
    <xf numFmtId="11" fontId="0" fillId="0" borderId="28" xfId="0" applyNumberFormat="1" applyBorder="1"/>
    <xf numFmtId="0" fontId="0" fillId="0" borderId="29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11" fontId="0" fillId="0" borderId="0" xfId="0" applyNumberFormat="1" applyFill="1" applyBorder="1"/>
    <xf numFmtId="0" fontId="3" fillId="0" borderId="22" xfId="0" applyFont="1" applyBorder="1"/>
    <xf numFmtId="11" fontId="3" fillId="0" borderId="0" xfId="0" applyNumberFormat="1" applyFont="1" applyBorder="1"/>
    <xf numFmtId="11" fontId="3" fillId="0" borderId="7" xfId="0" applyNumberFormat="1" applyFont="1" applyBorder="1"/>
    <xf numFmtId="0" fontId="3" fillId="0" borderId="8" xfId="0" applyFont="1" applyBorder="1"/>
    <xf numFmtId="0" fontId="3" fillId="0" borderId="0" xfId="0" applyFont="1" applyFill="1" applyBorder="1"/>
    <xf numFmtId="0" fontId="3" fillId="0" borderId="7" xfId="0" applyFont="1" applyBorder="1"/>
    <xf numFmtId="11" fontId="3" fillId="0" borderId="0" xfId="0" applyNumberFormat="1" applyFont="1" applyFill="1" applyBorder="1"/>
    <xf numFmtId="0" fontId="3" fillId="0" borderId="0" xfId="0" applyFont="1" applyBorder="1"/>
    <xf numFmtId="0" fontId="3" fillId="0" borderId="23" xfId="0" applyFont="1" applyBorder="1"/>
    <xf numFmtId="0" fontId="3" fillId="0" borderId="0" xfId="0" applyFont="1"/>
    <xf numFmtId="0" fontId="1" fillId="0" borderId="33" xfId="1" applyFill="1" applyBorder="1"/>
    <xf numFmtId="0" fontId="0" fillId="0" borderId="34" xfId="0" applyBorder="1"/>
    <xf numFmtId="0" fontId="0" fillId="0" borderId="35" xfId="0" applyBorder="1"/>
    <xf numFmtId="0" fontId="5" fillId="3" borderId="0" xfId="3" applyBorder="1"/>
    <xf numFmtId="0" fontId="0" fillId="0" borderId="36" xfId="0" applyBorder="1"/>
    <xf numFmtId="0" fontId="4" fillId="5" borderId="7" xfId="5" applyBorder="1"/>
    <xf numFmtId="11" fontId="4" fillId="5" borderId="0" xfId="5" applyNumberFormat="1" applyBorder="1"/>
    <xf numFmtId="11" fontId="4" fillId="5" borderId="7" xfId="5" applyNumberFormat="1" applyBorder="1"/>
    <xf numFmtId="0" fontId="4" fillId="5" borderId="8" xfId="5" applyBorder="1"/>
    <xf numFmtId="0" fontId="4" fillId="5" borderId="0" xfId="5"/>
    <xf numFmtId="0" fontId="4" fillId="5" borderId="0" xfId="5" applyBorder="1"/>
    <xf numFmtId="11" fontId="4" fillId="5" borderId="11" xfId="5" applyNumberFormat="1" applyBorder="1"/>
    <xf numFmtId="0" fontId="4" fillId="5" borderId="12" xfId="5" applyBorder="1"/>
    <xf numFmtId="0" fontId="4" fillId="5" borderId="10" xfId="5" applyBorder="1"/>
    <xf numFmtId="0" fontId="4" fillId="5" borderId="11" xfId="5" applyBorder="1"/>
    <xf numFmtId="0" fontId="0" fillId="0" borderId="27" xfId="0" applyFill="1" applyBorder="1"/>
    <xf numFmtId="0" fontId="3" fillId="0" borderId="27" xfId="0" applyFont="1" applyFill="1" applyBorder="1"/>
    <xf numFmtId="0" fontId="3" fillId="0" borderId="28" xfId="0" applyFont="1" applyBorder="1"/>
    <xf numFmtId="0" fontId="0" fillId="5" borderId="0" xfId="5" applyFont="1"/>
    <xf numFmtId="0" fontId="3" fillId="0" borderId="10" xfId="0" applyFont="1" applyFill="1" applyBorder="1"/>
    <xf numFmtId="0" fontId="3" fillId="0" borderId="11" xfId="0" applyFont="1" applyBorder="1"/>
    <xf numFmtId="0" fontId="3" fillId="0" borderId="7" xfId="0" applyFont="1" applyFill="1" applyBorder="1"/>
    <xf numFmtId="0" fontId="3" fillId="0" borderId="34" xfId="0" applyFont="1" applyBorder="1"/>
    <xf numFmtId="0" fontId="6" fillId="4" borderId="31" xfId="4" applyBorder="1"/>
    <xf numFmtId="0" fontId="6" fillId="4" borderId="37" xfId="4" applyBorder="1"/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7" xfId="1" applyBorder="1" applyAlignment="1">
      <alignment horizontal="center"/>
    </xf>
  </cellXfs>
  <cellStyles count="6">
    <cellStyle name="20% - Accent2" xfId="5" builtinId="34"/>
    <cellStyle name="Check Cell" xfId="4" builtinId="23"/>
    <cellStyle name="Good" xfId="3" builtinId="26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data!$AA$10:$AA$17</c:f>
              <c:numCache>
                <c:formatCode>General</c:formatCode>
                <c:ptCount val="8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B-4EF1-8F06-283D683A76D4}"/>
            </c:ext>
          </c:extLst>
        </c:ser>
        <c:ser>
          <c:idx val="1"/>
          <c:order val="1"/>
          <c:tx>
            <c:v>Material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data!$AA$18:$AA$25</c:f>
              <c:numCache>
                <c:formatCode>General</c:formatCode>
                <c:ptCount val="8"/>
                <c:pt idx="0">
                  <c:v>1.2370000000000001</c:v>
                </c:pt>
                <c:pt idx="1">
                  <c:v>1.2302999999999999</c:v>
                </c:pt>
                <c:pt idx="2">
                  <c:v>1.1706000000000001</c:v>
                </c:pt>
                <c:pt idx="3">
                  <c:v>1.0711999999999999</c:v>
                </c:pt>
                <c:pt idx="4">
                  <c:v>1.0541</c:v>
                </c:pt>
                <c:pt idx="5">
                  <c:v>1.0287999999999999</c:v>
                </c:pt>
                <c:pt idx="6">
                  <c:v>0.96550000000000002</c:v>
                </c:pt>
                <c:pt idx="7">
                  <c:v>0.94779999999999998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0B-4EF1-8F06-283D683A76D4}"/>
            </c:ext>
          </c:extLst>
        </c:ser>
        <c:ser>
          <c:idx val="2"/>
          <c:order val="2"/>
          <c:tx>
            <c:v>Material 3</c:v>
          </c:tx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data!$AA$26:$AA$33</c:f>
              <c:numCache>
                <c:formatCode>General</c:formatCode>
                <c:ptCount val="8"/>
                <c:pt idx="0">
                  <c:v>1.22</c:v>
                </c:pt>
                <c:pt idx="1">
                  <c:v>1.1526000000000001</c:v>
                </c:pt>
                <c:pt idx="2">
                  <c:v>1.1046</c:v>
                </c:pt>
                <c:pt idx="3">
                  <c:v>1.1003000000000001</c:v>
                </c:pt>
                <c:pt idx="4">
                  <c:v>1.042</c:v>
                </c:pt>
                <c:pt idx="5">
                  <c:v>0.98365000000000002</c:v>
                </c:pt>
                <c:pt idx="6">
                  <c:v>0.96619999999999995</c:v>
                </c:pt>
                <c:pt idx="7">
                  <c:v>0.94179999999999997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0B-4EF1-8F06-283D683A76D4}"/>
            </c:ext>
          </c:extLst>
        </c:ser>
        <c:ser>
          <c:idx val="3"/>
          <c:order val="3"/>
          <c:tx>
            <c:v>Material 4</c:v>
          </c:tx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data!$AA$34:$AA$41</c:f>
              <c:numCache>
                <c:formatCode>General</c:formatCode>
                <c:ptCount val="8"/>
                <c:pt idx="0">
                  <c:v>1.4232</c:v>
                </c:pt>
                <c:pt idx="1">
                  <c:v>1.3420000000000001</c:v>
                </c:pt>
                <c:pt idx="2">
                  <c:v>1.2782</c:v>
                </c:pt>
                <c:pt idx="3">
                  <c:v>1.2209000000000001</c:v>
                </c:pt>
                <c:pt idx="4">
                  <c:v>1.1338999999999999</c:v>
                </c:pt>
                <c:pt idx="5">
                  <c:v>1.0437000000000001</c:v>
                </c:pt>
                <c:pt idx="6">
                  <c:v>1.0031000000000001</c:v>
                </c:pt>
                <c:pt idx="7">
                  <c:v>0.96443000000000001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0B-4EF1-8F06-283D683A76D4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data!$AA$42:$AA$49</c:f>
              <c:numCache>
                <c:formatCode>General</c:formatCode>
                <c:ptCount val="8"/>
                <c:pt idx="0">
                  <c:v>1.2766</c:v>
                </c:pt>
                <c:pt idx="1">
                  <c:v>1.1524000000000001</c:v>
                </c:pt>
                <c:pt idx="2">
                  <c:v>1.0848</c:v>
                </c:pt>
                <c:pt idx="3">
                  <c:v>1.0454000000000001</c:v>
                </c:pt>
                <c:pt idx="4">
                  <c:v>1.0001</c:v>
                </c:pt>
                <c:pt idx="5">
                  <c:v>0.96306999999999998</c:v>
                </c:pt>
                <c:pt idx="6">
                  <c:v>0.94320000000000004</c:v>
                </c:pt>
                <c:pt idx="7">
                  <c:v>0.92623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5-491C-80FA-EFA3F113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data!$E$10:$E$17</c:f>
              <c:numCache>
                <c:formatCode>General</c:formatCode>
                <c:ptCount val="8"/>
                <c:pt idx="0">
                  <c:v>276</c:v>
                </c:pt>
                <c:pt idx="1">
                  <c:v>381</c:v>
                </c:pt>
                <c:pt idx="2">
                  <c:v>497</c:v>
                </c:pt>
                <c:pt idx="3">
                  <c:v>732</c:v>
                </c:pt>
                <c:pt idx="4">
                  <c:v>876</c:v>
                </c:pt>
                <c:pt idx="5">
                  <c:v>1305</c:v>
                </c:pt>
                <c:pt idx="6">
                  <c:v>1743</c:v>
                </c:pt>
                <c:pt idx="7">
                  <c:v>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8-4BD2-9601-49C258C9D980}"/>
            </c:ext>
          </c:extLst>
        </c:ser>
        <c:ser>
          <c:idx val="3"/>
          <c:order val="1"/>
          <c:tx>
            <c:v>Material 2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data!$E$18:$E$25</c:f>
              <c:numCache>
                <c:formatCode>General</c:formatCode>
                <c:ptCount val="8"/>
                <c:pt idx="0">
                  <c:v>468</c:v>
                </c:pt>
                <c:pt idx="1">
                  <c:v>598</c:v>
                </c:pt>
                <c:pt idx="2">
                  <c:v>819</c:v>
                </c:pt>
                <c:pt idx="3">
                  <c:v>1097</c:v>
                </c:pt>
                <c:pt idx="4">
                  <c:v>1393</c:v>
                </c:pt>
                <c:pt idx="5">
                  <c:v>2181</c:v>
                </c:pt>
                <c:pt idx="6">
                  <c:v>2766</c:v>
                </c:pt>
                <c:pt idx="7">
                  <c:v>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8-4BD2-9601-49C258C9D980}"/>
            </c:ext>
          </c:extLst>
        </c:ser>
        <c:ser>
          <c:idx val="1"/>
          <c:order val="2"/>
          <c:tx>
            <c:v>Material 3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data!$E$26:$E$33</c:f>
              <c:numCache>
                <c:formatCode>General</c:formatCode>
                <c:ptCount val="8"/>
                <c:pt idx="0">
                  <c:v>818</c:v>
                </c:pt>
                <c:pt idx="1">
                  <c:v>1189</c:v>
                </c:pt>
                <c:pt idx="2">
                  <c:v>1412</c:v>
                </c:pt>
                <c:pt idx="3">
                  <c:v>1815</c:v>
                </c:pt>
                <c:pt idx="4">
                  <c:v>2316</c:v>
                </c:pt>
                <c:pt idx="5">
                  <c:v>3119</c:v>
                </c:pt>
                <c:pt idx="6">
                  <c:v>3657</c:v>
                </c:pt>
                <c:pt idx="7">
                  <c:v>4779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C8-4BD2-9601-49C258C9D980}"/>
            </c:ext>
          </c:extLst>
        </c:ser>
        <c:ser>
          <c:idx val="2"/>
          <c:order val="3"/>
          <c:tx>
            <c:v>Material 4</c:v>
          </c:tx>
          <c:spPr>
            <a:ln>
              <a:solidFill>
                <a:schemeClr val="accent2"/>
              </a:solidFill>
            </a:ln>
          </c:spPr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data!$H$34:$H$41</c:f>
              <c:numCache>
                <c:formatCode>General</c:formatCode>
                <c:ptCount val="8"/>
                <c:pt idx="0">
                  <c:v>2562</c:v>
                </c:pt>
                <c:pt idx="1">
                  <c:v>2505</c:v>
                </c:pt>
                <c:pt idx="2">
                  <c:v>2657</c:v>
                </c:pt>
                <c:pt idx="3">
                  <c:v>2756</c:v>
                </c:pt>
                <c:pt idx="4">
                  <c:v>3644</c:v>
                </c:pt>
                <c:pt idx="5">
                  <c:v>3558</c:v>
                </c:pt>
                <c:pt idx="6">
                  <c:v>3825</c:v>
                </c:pt>
                <c:pt idx="7">
                  <c:v>4546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CC8-4BD2-9601-49C258C9D980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data!$E$42:$E$49</c:f>
              <c:numCache>
                <c:formatCode>General</c:formatCode>
                <c:ptCount val="8"/>
                <c:pt idx="0">
                  <c:v>439</c:v>
                </c:pt>
                <c:pt idx="1">
                  <c:v>487</c:v>
                </c:pt>
                <c:pt idx="2">
                  <c:v>510</c:v>
                </c:pt>
                <c:pt idx="3">
                  <c:v>787</c:v>
                </c:pt>
                <c:pt idx="4">
                  <c:v>999</c:v>
                </c:pt>
                <c:pt idx="5">
                  <c:v>1364</c:v>
                </c:pt>
                <c:pt idx="6">
                  <c:v>1756</c:v>
                </c:pt>
                <c:pt idx="7">
                  <c:v>2391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C8-4BD2-9601-49C258C9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  <c:extLst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Shear 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data!$G$10:$G$17</c:f>
              <c:numCache>
                <c:formatCode>General</c:formatCode>
                <c:ptCount val="8"/>
                <c:pt idx="0">
                  <c:v>1720</c:v>
                </c:pt>
                <c:pt idx="1">
                  <c:v>1978</c:v>
                </c:pt>
                <c:pt idx="2">
                  <c:v>1934</c:v>
                </c:pt>
                <c:pt idx="3">
                  <c:v>2054</c:v>
                </c:pt>
                <c:pt idx="4">
                  <c:v>2038</c:v>
                </c:pt>
                <c:pt idx="5">
                  <c:v>2015</c:v>
                </c:pt>
                <c:pt idx="6">
                  <c:v>2202</c:v>
                </c:pt>
                <c:pt idx="7">
                  <c:v>2162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1-4907-89A8-C8664D7084CA}"/>
            </c:ext>
          </c:extLst>
        </c:ser>
        <c:ser>
          <c:idx val="3"/>
          <c:order val="1"/>
          <c:tx>
            <c:v>Material 2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data!$G$18:$G$25</c:f>
              <c:numCache>
                <c:formatCode>General</c:formatCode>
                <c:ptCount val="8"/>
                <c:pt idx="0">
                  <c:v>5110</c:v>
                </c:pt>
                <c:pt idx="1">
                  <c:v>4970</c:v>
                </c:pt>
                <c:pt idx="2">
                  <c:v>4780</c:v>
                </c:pt>
                <c:pt idx="3">
                  <c:v>4684</c:v>
                </c:pt>
                <c:pt idx="4">
                  <c:v>4377</c:v>
                </c:pt>
                <c:pt idx="5">
                  <c:v>4035</c:v>
                </c:pt>
                <c:pt idx="6">
                  <c:v>3762</c:v>
                </c:pt>
                <c:pt idx="7">
                  <c:v>3121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B1-4907-89A8-C8664D7084CA}"/>
            </c:ext>
          </c:extLst>
        </c:ser>
        <c:ser>
          <c:idx val="1"/>
          <c:order val="2"/>
          <c:tx>
            <c:v>Material 3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data!$G$26:$G$33</c:f>
              <c:numCache>
                <c:formatCode>General</c:formatCode>
                <c:ptCount val="8"/>
                <c:pt idx="0">
                  <c:v>5970</c:v>
                </c:pt>
                <c:pt idx="1">
                  <c:v>5800</c:v>
                </c:pt>
                <c:pt idx="2">
                  <c:v>5149</c:v>
                </c:pt>
                <c:pt idx="3">
                  <c:v>4344</c:v>
                </c:pt>
                <c:pt idx="4">
                  <c:v>3940</c:v>
                </c:pt>
                <c:pt idx="5">
                  <c:v>3096</c:v>
                </c:pt>
                <c:pt idx="6">
                  <c:v>2651</c:v>
                </c:pt>
                <c:pt idx="7">
                  <c:v>2416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B1-4907-89A8-C8664D7084CA}"/>
            </c:ext>
          </c:extLst>
        </c:ser>
        <c:ser>
          <c:idx val="2"/>
          <c:order val="3"/>
          <c:tx>
            <c:v>Material 4</c:v>
          </c:tx>
          <c:spPr>
            <a:ln>
              <a:solidFill>
                <a:schemeClr val="accent2"/>
              </a:solidFill>
            </a:ln>
          </c:spPr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data!$H$34:$H$41</c:f>
              <c:numCache>
                <c:formatCode>General</c:formatCode>
                <c:ptCount val="8"/>
                <c:pt idx="0">
                  <c:v>2562</c:v>
                </c:pt>
                <c:pt idx="1">
                  <c:v>2505</c:v>
                </c:pt>
                <c:pt idx="2">
                  <c:v>2657</c:v>
                </c:pt>
                <c:pt idx="3">
                  <c:v>2756</c:v>
                </c:pt>
                <c:pt idx="4">
                  <c:v>3644</c:v>
                </c:pt>
                <c:pt idx="5">
                  <c:v>3558</c:v>
                </c:pt>
                <c:pt idx="6">
                  <c:v>3825</c:v>
                </c:pt>
                <c:pt idx="7">
                  <c:v>4546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AB1-4907-89A8-C8664D7084CA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data!$G$42:$G$49</c:f>
              <c:numCache>
                <c:formatCode>General</c:formatCode>
                <c:ptCount val="8"/>
                <c:pt idx="0">
                  <c:v>1476</c:v>
                </c:pt>
                <c:pt idx="1">
                  <c:v>1556</c:v>
                </c:pt>
                <c:pt idx="2">
                  <c:v>1441</c:v>
                </c:pt>
                <c:pt idx="3">
                  <c:v>1698</c:v>
                </c:pt>
                <c:pt idx="4">
                  <c:v>1714</c:v>
                </c:pt>
                <c:pt idx="5">
                  <c:v>1802</c:v>
                </c:pt>
                <c:pt idx="6">
                  <c:v>1809</c:v>
                </c:pt>
                <c:pt idx="7">
                  <c:v>1808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B1-4907-89A8-C8664D70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  <c:extLst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Tensile 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56744985954295E-2"/>
          <c:y val="5.5945316301055106E-2"/>
          <c:w val="0.71568226878313568"/>
          <c:h val="0.77577595078240813"/>
        </c:manualLayout>
      </c:layout>
      <c:scatterChart>
        <c:scatterStyle val="lineMarker"/>
        <c:varyColors val="0"/>
        <c:ser>
          <c:idx val="0"/>
          <c:order val="0"/>
          <c:tx>
            <c:v>Material 1</c:v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9.8322224405813147E-2"/>
                  <c:y val="0.171336101019356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data!$AA$10:$AA$49</c:f>
              <c:numCache>
                <c:formatCode>General</c:formatCode>
                <c:ptCount val="40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  <c:pt idx="24">
                  <c:v>1.4232</c:v>
                </c:pt>
                <c:pt idx="25">
                  <c:v>1.3420000000000001</c:v>
                </c:pt>
                <c:pt idx="26">
                  <c:v>1.2782</c:v>
                </c:pt>
                <c:pt idx="27">
                  <c:v>1.2209000000000001</c:v>
                </c:pt>
                <c:pt idx="28">
                  <c:v>1.1338999999999999</c:v>
                </c:pt>
                <c:pt idx="29">
                  <c:v>1.0437000000000001</c:v>
                </c:pt>
                <c:pt idx="30">
                  <c:v>1.0031000000000001</c:v>
                </c:pt>
                <c:pt idx="31">
                  <c:v>0.96443000000000001</c:v>
                </c:pt>
                <c:pt idx="32">
                  <c:v>1.2766</c:v>
                </c:pt>
                <c:pt idx="33">
                  <c:v>1.1524000000000001</c:v>
                </c:pt>
                <c:pt idx="34">
                  <c:v>1.0848</c:v>
                </c:pt>
                <c:pt idx="35">
                  <c:v>1.0454000000000001</c:v>
                </c:pt>
                <c:pt idx="36">
                  <c:v>1.0001</c:v>
                </c:pt>
                <c:pt idx="37">
                  <c:v>0.96306999999999998</c:v>
                </c:pt>
                <c:pt idx="38">
                  <c:v>0.94320000000000004</c:v>
                </c:pt>
                <c:pt idx="39">
                  <c:v>0.92623</c:v>
                </c:pt>
              </c:numCache>
            </c:numRef>
          </c:xVal>
          <c:yVal>
            <c:numRef>
              <c:f>data!$AB$10:$AB$49</c:f>
              <c:numCache>
                <c:formatCode>General</c:formatCode>
                <c:ptCount val="40"/>
                <c:pt idx="0">
                  <c:v>1.268</c:v>
                </c:pt>
                <c:pt idx="1">
                  <c:v>1.2826</c:v>
                </c:pt>
                <c:pt idx="2">
                  <c:v>1.3401000000000001</c:v>
                </c:pt>
                <c:pt idx="3">
                  <c:v>1.3775999999999999</c:v>
                </c:pt>
                <c:pt idx="4">
                  <c:v>1.4127000000000001</c:v>
                </c:pt>
                <c:pt idx="5">
                  <c:v>1.4689000000000001</c:v>
                </c:pt>
                <c:pt idx="6">
                  <c:v>1.5176000000000001</c:v>
                </c:pt>
                <c:pt idx="7">
                  <c:v>1.5442</c:v>
                </c:pt>
                <c:pt idx="8">
                  <c:v>1.3489</c:v>
                </c:pt>
                <c:pt idx="9">
                  <c:v>1.4287000000000001</c:v>
                </c:pt>
                <c:pt idx="10">
                  <c:v>1.4376</c:v>
                </c:pt>
                <c:pt idx="11">
                  <c:v>1.4774</c:v>
                </c:pt>
                <c:pt idx="12">
                  <c:v>1.5008999999999999</c:v>
                </c:pt>
                <c:pt idx="13">
                  <c:v>1.5494000000000001</c:v>
                </c:pt>
                <c:pt idx="14">
                  <c:v>1.5795999999999999</c:v>
                </c:pt>
                <c:pt idx="15">
                  <c:v>1.58</c:v>
                </c:pt>
                <c:pt idx="16">
                  <c:v>1.4219999999999999</c:v>
                </c:pt>
                <c:pt idx="17">
                  <c:v>1.4420999999999999</c:v>
                </c:pt>
                <c:pt idx="18">
                  <c:v>1.4916</c:v>
                </c:pt>
                <c:pt idx="19">
                  <c:v>1.5226999999999999</c:v>
                </c:pt>
                <c:pt idx="20">
                  <c:v>1.5309999999999999</c:v>
                </c:pt>
                <c:pt idx="21">
                  <c:v>1.5550999999999999</c:v>
                </c:pt>
                <c:pt idx="22">
                  <c:v>1.5773999999999999</c:v>
                </c:pt>
                <c:pt idx="23">
                  <c:v>1.5924</c:v>
                </c:pt>
                <c:pt idx="24">
                  <c:v>1.2778</c:v>
                </c:pt>
                <c:pt idx="25">
                  <c:v>1.2871999999999999</c:v>
                </c:pt>
                <c:pt idx="26">
                  <c:v>1.3093999999999999</c:v>
                </c:pt>
                <c:pt idx="27">
                  <c:v>1.3160000000000001</c:v>
                </c:pt>
                <c:pt idx="28">
                  <c:v>1.3755999999999999</c:v>
                </c:pt>
                <c:pt idx="29">
                  <c:v>1.4271</c:v>
                </c:pt>
                <c:pt idx="30">
                  <c:v>1.4928999999999999</c:v>
                </c:pt>
                <c:pt idx="31">
                  <c:v>1.5333000000000001</c:v>
                </c:pt>
                <c:pt idx="32">
                  <c:v>1.3347</c:v>
                </c:pt>
                <c:pt idx="33">
                  <c:v>1.3722000000000001</c:v>
                </c:pt>
                <c:pt idx="34">
                  <c:v>1.4038999999999999</c:v>
                </c:pt>
                <c:pt idx="35">
                  <c:v>1.46</c:v>
                </c:pt>
                <c:pt idx="36">
                  <c:v>1.5008999999999999</c:v>
                </c:pt>
                <c:pt idx="37">
                  <c:v>1.5334000000000001</c:v>
                </c:pt>
                <c:pt idx="38">
                  <c:v>1.5740000000000001</c:v>
                </c:pt>
                <c:pt idx="39">
                  <c:v>1.6003000000000001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8-4C6C-B0A5-AC46DA954D23}"/>
            </c:ext>
          </c:extLst>
        </c:ser>
        <c:ser>
          <c:idx val="1"/>
          <c:order val="1"/>
          <c:tx>
            <c:v>Amitrano</c:v>
          </c:tx>
          <c:spPr>
            <a:ln w="19050">
              <a:noFill/>
            </a:ln>
          </c:spPr>
          <c:xVal>
            <c:numRef>
              <c:f>data!$AA$10:$AA$33</c:f>
              <c:numCache>
                <c:formatCode>General</c:formatCode>
                <c:ptCount val="24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</c:numCache>
            </c:numRef>
          </c:xVal>
          <c:yVal>
            <c:numRef>
              <c:f>data!$AC$10:$AC$33</c:f>
              <c:numCache>
                <c:formatCode>General</c:formatCode>
                <c:ptCount val="24"/>
                <c:pt idx="0">
                  <c:v>1.2497449999999999</c:v>
                </c:pt>
                <c:pt idx="1">
                  <c:v>1.3153049999999999</c:v>
                </c:pt>
                <c:pt idx="2">
                  <c:v>1.340055</c:v>
                </c:pt>
                <c:pt idx="3">
                  <c:v>1.38554</c:v>
                </c:pt>
                <c:pt idx="4">
                  <c:v>1.4118849999999998</c:v>
                </c:pt>
                <c:pt idx="5">
                  <c:v>1.4434</c:v>
                </c:pt>
                <c:pt idx="6">
                  <c:v>1.46265</c:v>
                </c:pt>
                <c:pt idx="7">
                  <c:v>1.4745299999999999</c:v>
                </c:pt>
                <c:pt idx="8">
                  <c:v>1.3196499999999998</c:v>
                </c:pt>
                <c:pt idx="9">
                  <c:v>1.3233349999999999</c:v>
                </c:pt>
                <c:pt idx="10">
                  <c:v>1.3561699999999999</c:v>
                </c:pt>
                <c:pt idx="11">
                  <c:v>1.4108399999999999</c:v>
                </c:pt>
                <c:pt idx="12">
                  <c:v>1.420245</c:v>
                </c:pt>
                <c:pt idx="13">
                  <c:v>1.4341599999999999</c:v>
                </c:pt>
                <c:pt idx="14">
                  <c:v>1.4689749999999999</c:v>
                </c:pt>
                <c:pt idx="15">
                  <c:v>1.47871</c:v>
                </c:pt>
                <c:pt idx="16">
                  <c:v>1.329</c:v>
                </c:pt>
                <c:pt idx="17">
                  <c:v>1.3660699999999999</c:v>
                </c:pt>
                <c:pt idx="18">
                  <c:v>1.3924699999999999</c:v>
                </c:pt>
                <c:pt idx="19">
                  <c:v>1.394835</c:v>
                </c:pt>
                <c:pt idx="20">
                  <c:v>1.4268999999999998</c:v>
                </c:pt>
                <c:pt idx="21">
                  <c:v>1.4589924999999999</c:v>
                </c:pt>
                <c:pt idx="22">
                  <c:v>1.4685899999999998</c:v>
                </c:pt>
                <c:pt idx="23">
                  <c:v>1.4820099999999998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8-4C6C-B0A5-AC46DA95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  <c:max val="1.8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data!$AB$10:$AB$17</c:f>
              <c:numCache>
                <c:formatCode>General</c:formatCode>
                <c:ptCount val="8"/>
                <c:pt idx="0">
                  <c:v>1.268</c:v>
                </c:pt>
                <c:pt idx="1">
                  <c:v>1.2826</c:v>
                </c:pt>
                <c:pt idx="2">
                  <c:v>1.3401000000000001</c:v>
                </c:pt>
                <c:pt idx="3">
                  <c:v>1.3775999999999999</c:v>
                </c:pt>
                <c:pt idx="4">
                  <c:v>1.4127000000000001</c:v>
                </c:pt>
                <c:pt idx="5">
                  <c:v>1.4689000000000001</c:v>
                </c:pt>
                <c:pt idx="6">
                  <c:v>1.5176000000000001</c:v>
                </c:pt>
                <c:pt idx="7">
                  <c:v>1.5442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79-4CD0-A8ED-8E20256F3B03}"/>
            </c:ext>
          </c:extLst>
        </c:ser>
        <c:ser>
          <c:idx val="2"/>
          <c:order val="1"/>
          <c:tx>
            <c:v>Material 3</c:v>
          </c:tx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data!$AB$26:$AB$33</c:f>
              <c:numCache>
                <c:formatCode>General</c:formatCode>
                <c:ptCount val="8"/>
                <c:pt idx="0">
                  <c:v>1.4219999999999999</c:v>
                </c:pt>
                <c:pt idx="1">
                  <c:v>1.4420999999999999</c:v>
                </c:pt>
                <c:pt idx="2">
                  <c:v>1.4916</c:v>
                </c:pt>
                <c:pt idx="3">
                  <c:v>1.5226999999999999</c:v>
                </c:pt>
                <c:pt idx="4">
                  <c:v>1.5309999999999999</c:v>
                </c:pt>
                <c:pt idx="5">
                  <c:v>1.5550999999999999</c:v>
                </c:pt>
                <c:pt idx="6">
                  <c:v>1.5773999999999999</c:v>
                </c:pt>
                <c:pt idx="7">
                  <c:v>1.5924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579-4CD0-A8ED-8E20256F3B03}"/>
            </c:ext>
          </c:extLst>
        </c:ser>
        <c:ser>
          <c:idx val="1"/>
          <c:order val="2"/>
          <c:tx>
            <c:v>Material 2</c:v>
          </c:tx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data!$AB$18:$AB$25</c:f>
              <c:numCache>
                <c:formatCode>General</c:formatCode>
                <c:ptCount val="8"/>
                <c:pt idx="0">
                  <c:v>1.3489</c:v>
                </c:pt>
                <c:pt idx="1">
                  <c:v>1.4287000000000001</c:v>
                </c:pt>
                <c:pt idx="2">
                  <c:v>1.4376</c:v>
                </c:pt>
                <c:pt idx="3">
                  <c:v>1.4774</c:v>
                </c:pt>
                <c:pt idx="4">
                  <c:v>1.5008999999999999</c:v>
                </c:pt>
                <c:pt idx="5">
                  <c:v>1.5494000000000001</c:v>
                </c:pt>
                <c:pt idx="6">
                  <c:v>1.5795999999999999</c:v>
                </c:pt>
                <c:pt idx="7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579-4CD0-A8ED-8E20256F3B03}"/>
            </c:ext>
          </c:extLst>
        </c:ser>
        <c:ser>
          <c:idx val="3"/>
          <c:order val="3"/>
          <c:tx>
            <c:v>Material 4</c:v>
          </c:tx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data!$AB$34:$AB$41</c:f>
              <c:numCache>
                <c:formatCode>General</c:formatCode>
                <c:ptCount val="8"/>
                <c:pt idx="0">
                  <c:v>1.2778</c:v>
                </c:pt>
                <c:pt idx="1">
                  <c:v>1.2871999999999999</c:v>
                </c:pt>
                <c:pt idx="2">
                  <c:v>1.3093999999999999</c:v>
                </c:pt>
                <c:pt idx="3">
                  <c:v>1.3160000000000001</c:v>
                </c:pt>
                <c:pt idx="4">
                  <c:v>1.3755999999999999</c:v>
                </c:pt>
                <c:pt idx="5">
                  <c:v>1.4271</c:v>
                </c:pt>
                <c:pt idx="6">
                  <c:v>1.4928999999999999</c:v>
                </c:pt>
                <c:pt idx="7">
                  <c:v>1.5333000000000001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79-4CD0-A8ED-8E20256F3B03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data!$AB$42:$AB$49</c:f>
              <c:numCache>
                <c:formatCode>General</c:formatCode>
                <c:ptCount val="8"/>
                <c:pt idx="0">
                  <c:v>1.3347</c:v>
                </c:pt>
                <c:pt idx="1">
                  <c:v>1.3722000000000001</c:v>
                </c:pt>
                <c:pt idx="2">
                  <c:v>1.4038999999999999</c:v>
                </c:pt>
                <c:pt idx="3">
                  <c:v>1.46</c:v>
                </c:pt>
                <c:pt idx="4">
                  <c:v>1.5008999999999999</c:v>
                </c:pt>
                <c:pt idx="5">
                  <c:v>1.5334000000000001</c:v>
                </c:pt>
                <c:pt idx="6">
                  <c:v>1.5740000000000001</c:v>
                </c:pt>
                <c:pt idx="7">
                  <c:v>1.6003000000000001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B25-4DF7-99FA-25EB58AC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data!$I$10:$I$17</c:f>
              <c:numCache>
                <c:formatCode>General</c:formatCode>
                <c:ptCount val="8"/>
                <c:pt idx="0">
                  <c:v>0.13806903451725863</c:v>
                </c:pt>
                <c:pt idx="1">
                  <c:v>0.16130397967823878</c:v>
                </c:pt>
                <c:pt idx="2">
                  <c:v>0.20410677618069814</c:v>
                </c:pt>
                <c:pt idx="3">
                  <c:v>0.26236559139784948</c:v>
                </c:pt>
                <c:pt idx="4">
                  <c:v>0.2993848257006152</c:v>
                </c:pt>
                <c:pt idx="5">
                  <c:v>0.39248120300751882</c:v>
                </c:pt>
                <c:pt idx="6">
                  <c:v>0.44015151515151513</c:v>
                </c:pt>
                <c:pt idx="7">
                  <c:v>0.53437233134073436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58-44ED-A537-C8F28FC2918B}"/>
            </c:ext>
          </c:extLst>
        </c:ser>
        <c:ser>
          <c:idx val="1"/>
          <c:order val="1"/>
          <c:tx>
            <c:v>Material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data!$I$18:$I$25</c:f>
              <c:numCache>
                <c:formatCode>General</c:formatCode>
                <c:ptCount val="8"/>
                <c:pt idx="0">
                  <c:v>8.390103979921118E-2</c:v>
                </c:pt>
                <c:pt idx="1">
                  <c:v>0.10739942528735633</c:v>
                </c:pt>
                <c:pt idx="2">
                  <c:v>0.1462761207358457</c:v>
                </c:pt>
                <c:pt idx="3">
                  <c:v>0.18975955717003978</c:v>
                </c:pt>
                <c:pt idx="4">
                  <c:v>0.241421143847487</c:v>
                </c:pt>
                <c:pt idx="5">
                  <c:v>0.35086872586872586</c:v>
                </c:pt>
                <c:pt idx="6">
                  <c:v>0.42371323529411764</c:v>
                </c:pt>
                <c:pt idx="7">
                  <c:v>0.52968655816757082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58-44ED-A537-C8F28FC2918B}"/>
            </c:ext>
          </c:extLst>
        </c:ser>
        <c:ser>
          <c:idx val="2"/>
          <c:order val="2"/>
          <c:tx>
            <c:v>Material 3</c:v>
          </c:tx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data!$I$26:$I$33</c:f>
              <c:numCache>
                <c:formatCode>General</c:formatCode>
                <c:ptCount val="8"/>
                <c:pt idx="0">
                  <c:v>0.12050677666470241</c:v>
                </c:pt>
                <c:pt idx="1">
                  <c:v>0.17012448132780084</c:v>
                </c:pt>
                <c:pt idx="2">
                  <c:v>0.21521109586953208</c:v>
                </c:pt>
                <c:pt idx="3">
                  <c:v>0.29469069654164637</c:v>
                </c:pt>
                <c:pt idx="4">
                  <c:v>0.37020460358056267</c:v>
                </c:pt>
                <c:pt idx="5">
                  <c:v>0.50185036202735323</c:v>
                </c:pt>
                <c:pt idx="6">
                  <c:v>0.57974001268230813</c:v>
                </c:pt>
                <c:pt idx="7">
                  <c:v>0.66421125781792911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58-44ED-A537-C8F28FC2918B}"/>
            </c:ext>
          </c:extLst>
        </c:ser>
        <c:ser>
          <c:idx val="3"/>
          <c:order val="3"/>
          <c:tx>
            <c:v>Material 4</c:v>
          </c:tx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data!$I$34:$I$41</c:f>
              <c:numCache>
                <c:formatCode>General</c:formatCode>
                <c:ptCount val="8"/>
                <c:pt idx="0">
                  <c:v>7.9234972677595633E-2</c:v>
                </c:pt>
                <c:pt idx="1">
                  <c:v>0.118562874251497</c:v>
                </c:pt>
                <c:pt idx="2">
                  <c:v>0.14678208505833648</c:v>
                </c:pt>
                <c:pt idx="3">
                  <c:v>0.21407837445573294</c:v>
                </c:pt>
                <c:pt idx="4">
                  <c:v>0.26399560922063664</c:v>
                </c:pt>
                <c:pt idx="5">
                  <c:v>0.35553681843732432</c:v>
                </c:pt>
                <c:pt idx="6">
                  <c:v>0.41908496732026146</c:v>
                </c:pt>
                <c:pt idx="7">
                  <c:v>0.50923889133304001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58-44ED-A537-C8F28FC2918B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data!$I$42:$I$49</c:f>
              <c:numCache>
                <c:formatCode>General</c:formatCode>
                <c:ptCount val="8"/>
                <c:pt idx="0">
                  <c:v>0.21819085487077536</c:v>
                </c:pt>
                <c:pt idx="1">
                  <c:v>0.22651162790697674</c:v>
                </c:pt>
                <c:pt idx="2">
                  <c:v>0.24878048780487805</c:v>
                </c:pt>
                <c:pt idx="3">
                  <c:v>0.30118637581324148</c:v>
                </c:pt>
                <c:pt idx="4">
                  <c:v>0.34991243432574431</c:v>
                </c:pt>
                <c:pt idx="5">
                  <c:v>0.41084337349397593</c:v>
                </c:pt>
                <c:pt idx="6">
                  <c:v>0.46826666666666666</c:v>
                </c:pt>
                <c:pt idx="7">
                  <c:v>0.53997289972899731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8-4D01-B7BC-623509BE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Fraction</a:t>
                </a:r>
                <a:r>
                  <a:rPr lang="en-US" sz="1400" baseline="0"/>
                  <a:t> of MF in Shear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data!$N$10:$N$17</c:f>
              <c:numCache>
                <c:formatCode>General</c:formatCode>
                <c:ptCount val="8"/>
                <c:pt idx="0">
                  <c:v>0.81281387325170174</c:v>
                </c:pt>
                <c:pt idx="1">
                  <c:v>0.84580494014698482</c:v>
                </c:pt>
                <c:pt idx="2">
                  <c:v>0.88205425675087212</c:v>
                </c:pt>
                <c:pt idx="3">
                  <c:v>0.92171977548108519</c:v>
                </c:pt>
                <c:pt idx="4">
                  <c:v>0.92459457522324373</c:v>
                </c:pt>
                <c:pt idx="5">
                  <c:v>0.95839287498062842</c:v>
                </c:pt>
                <c:pt idx="6">
                  <c:v>0.96620199088363345</c:v>
                </c:pt>
                <c:pt idx="7">
                  <c:v>0.97805830088975421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F-431E-B01A-03DB3BB6A2A2}"/>
            </c:ext>
          </c:extLst>
        </c:ser>
        <c:ser>
          <c:idx val="1"/>
          <c:order val="1"/>
          <c:tx>
            <c:v>Material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data!$N$18:$N$25</c:f>
              <c:numCache>
                <c:formatCode>General</c:formatCode>
                <c:ptCount val="8"/>
                <c:pt idx="0">
                  <c:v>0.99638752190735469</c:v>
                </c:pt>
                <c:pt idx="1">
                  <c:v>0.99771519304659084</c:v>
                </c:pt>
                <c:pt idx="2">
                  <c:v>0.99858417595308535</c:v>
                </c:pt>
                <c:pt idx="3">
                  <c:v>0.99924710230379843</c:v>
                </c:pt>
                <c:pt idx="4">
                  <c:v>0.99949384808206876</c:v>
                </c:pt>
                <c:pt idx="5">
                  <c:v>0.99972964897053174</c:v>
                </c:pt>
                <c:pt idx="6">
                  <c:v>0.99983376701766913</c:v>
                </c:pt>
                <c:pt idx="7">
                  <c:v>0.99987764818782277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F-431E-B01A-03DB3BB6A2A2}"/>
            </c:ext>
          </c:extLst>
        </c:ser>
        <c:ser>
          <c:idx val="2"/>
          <c:order val="2"/>
          <c:tx>
            <c:v>Material 3</c:v>
          </c:tx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data!$N$26:$N$33</c:f>
              <c:numCache>
                <c:formatCode>General</c:formatCode>
                <c:ptCount val="8"/>
                <c:pt idx="0">
                  <c:v>0.99987989890506734</c:v>
                </c:pt>
                <c:pt idx="1">
                  <c:v>0.99990517853732075</c:v>
                </c:pt>
                <c:pt idx="2">
                  <c:v>0.99992415192608197</c:v>
                </c:pt>
                <c:pt idx="3">
                  <c:v>0.99993609618678791</c:v>
                </c:pt>
                <c:pt idx="4">
                  <c:v>0.99994562208370785</c:v>
                </c:pt>
                <c:pt idx="5">
                  <c:v>0.99995849246718549</c:v>
                </c:pt>
                <c:pt idx="6">
                  <c:v>0.99997074376388517</c:v>
                </c:pt>
                <c:pt idx="7">
                  <c:v>0.99998044299699751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F-431E-B01A-03DB3BB6A2A2}"/>
            </c:ext>
          </c:extLst>
        </c:ser>
        <c:ser>
          <c:idx val="3"/>
          <c:order val="3"/>
          <c:tx>
            <c:v>Material 4</c:v>
          </c:tx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data!$N$34:$N$41</c:f>
              <c:numCache>
                <c:formatCode>General</c:formatCode>
                <c:ptCount val="8"/>
                <c:pt idx="0">
                  <c:v>0.72783289279461749</c:v>
                </c:pt>
                <c:pt idx="1">
                  <c:v>0.97559339668787393</c:v>
                </c:pt>
                <c:pt idx="2">
                  <c:v>0.98294030616866446</c:v>
                </c:pt>
                <c:pt idx="3">
                  <c:v>0.98989667523793246</c:v>
                </c:pt>
                <c:pt idx="4">
                  <c:v>0.99265375170264558</c:v>
                </c:pt>
                <c:pt idx="5">
                  <c:v>0.99530770299597182</c:v>
                </c:pt>
                <c:pt idx="6">
                  <c:v>0.99702834803773799</c:v>
                </c:pt>
                <c:pt idx="7">
                  <c:v>0.99801524810526554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F-431E-B01A-03DB3BB6A2A2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data!$N$42:$N$49</c:f>
              <c:numCache>
                <c:formatCode>General</c:formatCode>
                <c:ptCount val="8"/>
                <c:pt idx="0">
                  <c:v>0.23885817291523737</c:v>
                </c:pt>
                <c:pt idx="1">
                  <c:v>0.4388132556220567</c:v>
                </c:pt>
                <c:pt idx="2">
                  <c:v>0.4885004292132577</c:v>
                </c:pt>
                <c:pt idx="3">
                  <c:v>0.55250168711728154</c:v>
                </c:pt>
                <c:pt idx="4">
                  <c:v>0.62976587552686059</c:v>
                </c:pt>
                <c:pt idx="5">
                  <c:v>0.71672128289685311</c:v>
                </c:pt>
                <c:pt idx="6">
                  <c:v>0.75984772815455315</c:v>
                </c:pt>
                <c:pt idx="7">
                  <c:v>0.81945234218934804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F-4303-B016-EF0EBBE2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Fraction</a:t>
                </a:r>
                <a:r>
                  <a:rPr lang="en-US" sz="1400" baseline="0"/>
                  <a:t> of energy in Shear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  <c:majorUnit val="0.1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data!$H$10:$H$17</c:f>
              <c:numCache>
                <c:formatCode>General</c:formatCode>
                <c:ptCount val="8"/>
                <c:pt idx="0">
                  <c:v>1999</c:v>
                </c:pt>
                <c:pt idx="1">
                  <c:v>2362</c:v>
                </c:pt>
                <c:pt idx="2">
                  <c:v>2435</c:v>
                </c:pt>
                <c:pt idx="3">
                  <c:v>2790</c:v>
                </c:pt>
                <c:pt idx="4">
                  <c:v>2926</c:v>
                </c:pt>
                <c:pt idx="5">
                  <c:v>3325</c:v>
                </c:pt>
                <c:pt idx="6">
                  <c:v>3960</c:v>
                </c:pt>
                <c:pt idx="7">
                  <c:v>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3F-448E-8D45-1B95935C9C25}"/>
            </c:ext>
          </c:extLst>
        </c:ser>
        <c:ser>
          <c:idx val="3"/>
          <c:order val="1"/>
          <c:tx>
            <c:v>Material 2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data!$H$18:$H$25</c:f>
              <c:numCache>
                <c:formatCode>General</c:formatCode>
                <c:ptCount val="8"/>
                <c:pt idx="0">
                  <c:v>5578</c:v>
                </c:pt>
                <c:pt idx="1">
                  <c:v>5568</c:v>
                </c:pt>
                <c:pt idx="2">
                  <c:v>5599</c:v>
                </c:pt>
                <c:pt idx="3">
                  <c:v>5781</c:v>
                </c:pt>
                <c:pt idx="4">
                  <c:v>5770</c:v>
                </c:pt>
                <c:pt idx="5">
                  <c:v>6216</c:v>
                </c:pt>
                <c:pt idx="6">
                  <c:v>6528</c:v>
                </c:pt>
                <c:pt idx="7">
                  <c:v>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3F-448E-8D45-1B95935C9C25}"/>
            </c:ext>
          </c:extLst>
        </c:ser>
        <c:ser>
          <c:idx val="1"/>
          <c:order val="2"/>
          <c:tx>
            <c:v>Material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data!$H$26:$H$33</c:f>
              <c:numCache>
                <c:formatCode>General</c:formatCode>
                <c:ptCount val="8"/>
                <c:pt idx="0">
                  <c:v>6788</c:v>
                </c:pt>
                <c:pt idx="1">
                  <c:v>6989</c:v>
                </c:pt>
                <c:pt idx="2">
                  <c:v>6561</c:v>
                </c:pt>
                <c:pt idx="3">
                  <c:v>6159</c:v>
                </c:pt>
                <c:pt idx="4">
                  <c:v>6256</c:v>
                </c:pt>
                <c:pt idx="5">
                  <c:v>6215</c:v>
                </c:pt>
                <c:pt idx="6">
                  <c:v>6308</c:v>
                </c:pt>
                <c:pt idx="7">
                  <c:v>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3F-448E-8D45-1B95935C9C25}"/>
            </c:ext>
          </c:extLst>
        </c:ser>
        <c:ser>
          <c:idx val="2"/>
          <c:order val="3"/>
          <c:tx>
            <c:v>Material 4</c:v>
          </c:tx>
          <c:spPr>
            <a:ln>
              <a:solidFill>
                <a:schemeClr val="accent2"/>
              </a:solidFill>
            </a:ln>
          </c:spPr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data!$H$34:$H$41</c:f>
              <c:numCache>
                <c:formatCode>General</c:formatCode>
                <c:ptCount val="8"/>
                <c:pt idx="0">
                  <c:v>2562</c:v>
                </c:pt>
                <c:pt idx="1">
                  <c:v>2505</c:v>
                </c:pt>
                <c:pt idx="2">
                  <c:v>2657</c:v>
                </c:pt>
                <c:pt idx="3">
                  <c:v>2756</c:v>
                </c:pt>
                <c:pt idx="4">
                  <c:v>3644</c:v>
                </c:pt>
                <c:pt idx="5">
                  <c:v>3558</c:v>
                </c:pt>
                <c:pt idx="6">
                  <c:v>3825</c:v>
                </c:pt>
                <c:pt idx="7">
                  <c:v>4546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3F-448E-8D45-1B95935C9C25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data!$H$42:$H$49</c:f>
              <c:numCache>
                <c:formatCode>General</c:formatCode>
                <c:ptCount val="8"/>
                <c:pt idx="0">
                  <c:v>2012</c:v>
                </c:pt>
                <c:pt idx="1">
                  <c:v>2150</c:v>
                </c:pt>
                <c:pt idx="2">
                  <c:v>2050</c:v>
                </c:pt>
                <c:pt idx="3">
                  <c:v>2613</c:v>
                </c:pt>
                <c:pt idx="4">
                  <c:v>2855</c:v>
                </c:pt>
                <c:pt idx="5">
                  <c:v>3320</c:v>
                </c:pt>
                <c:pt idx="6">
                  <c:v>3750</c:v>
                </c:pt>
                <c:pt idx="7">
                  <c:v>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9-4ABA-B269-B1997E77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data!$M$10:$M$17</c:f>
              <c:numCache>
                <c:formatCode>General</c:formatCode>
                <c:ptCount val="8"/>
                <c:pt idx="0">
                  <c:v>0.1389494</c:v>
                </c:pt>
                <c:pt idx="1">
                  <c:v>0.18695800000000001</c:v>
                </c:pt>
                <c:pt idx="2">
                  <c:v>0.24342040000000001</c:v>
                </c:pt>
                <c:pt idx="3">
                  <c:v>0.35932829999999999</c:v>
                </c:pt>
                <c:pt idx="4">
                  <c:v>0.43390909999999999</c:v>
                </c:pt>
                <c:pt idx="5">
                  <c:v>0.67172869999999996</c:v>
                </c:pt>
                <c:pt idx="6">
                  <c:v>0.97846</c:v>
                </c:pt>
                <c:pt idx="7">
                  <c:v>1.5786380000000002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7-4010-BFB6-A7E876C65275}"/>
            </c:ext>
          </c:extLst>
        </c:ser>
        <c:ser>
          <c:idx val="1"/>
          <c:order val="1"/>
          <c:tx>
            <c:v>Material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data!$M$18:$M$25</c:f>
              <c:numCache>
                <c:formatCode>General</c:formatCode>
                <c:ptCount val="8"/>
                <c:pt idx="0">
                  <c:v>0.23764850000000001</c:v>
                </c:pt>
                <c:pt idx="1">
                  <c:v>0.31153178999999998</c:v>
                </c:pt>
                <c:pt idx="2">
                  <c:v>0.43703876999999997</c:v>
                </c:pt>
                <c:pt idx="3">
                  <c:v>0.61879589000000002</c:v>
                </c:pt>
                <c:pt idx="4">
                  <c:v>0.82591804000000002</c:v>
                </c:pt>
                <c:pt idx="5">
                  <c:v>1.4055800000000001</c:v>
                </c:pt>
                <c:pt idx="6">
                  <c:v>1.95412484</c:v>
                </c:pt>
                <c:pt idx="7">
                  <c:v>2.81344423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B7-4010-BFB6-A7E876C65275}"/>
            </c:ext>
          </c:extLst>
        </c:ser>
        <c:ser>
          <c:idx val="2"/>
          <c:order val="2"/>
          <c:tx>
            <c:v>Material 3</c:v>
          </c:tx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data!$M$26:$M$33</c:f>
              <c:numCache>
                <c:formatCode>General</c:formatCode>
                <c:ptCount val="8"/>
                <c:pt idx="0">
                  <c:v>0.45711490000000005</c:v>
                </c:pt>
                <c:pt idx="1">
                  <c:v>0.66124269999999996</c:v>
                </c:pt>
                <c:pt idx="2">
                  <c:v>0.79501030000000006</c:v>
                </c:pt>
                <c:pt idx="3">
                  <c:v>1.08146911</c:v>
                </c:pt>
                <c:pt idx="4">
                  <c:v>1.4472787</c:v>
                </c:pt>
                <c:pt idx="5">
                  <c:v>2.1176879</c:v>
                </c:pt>
                <c:pt idx="6">
                  <c:v>2.7002790000000001</c:v>
                </c:pt>
                <c:pt idx="7">
                  <c:v>4.0803798000000002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B7-4010-BFB6-A7E876C65275}"/>
            </c:ext>
          </c:extLst>
        </c:ser>
        <c:ser>
          <c:idx val="3"/>
          <c:order val="3"/>
          <c:tx>
            <c:v>Material 4</c:v>
          </c:tx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data!$M$34:$M$41</c:f>
              <c:numCache>
                <c:formatCode>General</c:formatCode>
                <c:ptCount val="8"/>
                <c:pt idx="0">
                  <c:v>0.11652399999999999</c:v>
                </c:pt>
                <c:pt idx="1">
                  <c:v>1.2225380000000001</c:v>
                </c:pt>
                <c:pt idx="2">
                  <c:v>1.65595</c:v>
                </c:pt>
                <c:pt idx="3">
                  <c:v>2.6619950000000001</c:v>
                </c:pt>
                <c:pt idx="4">
                  <c:v>4.4878689999999999</c:v>
                </c:pt>
                <c:pt idx="5">
                  <c:v>6.2714274000000003</c:v>
                </c:pt>
                <c:pt idx="6">
                  <c:v>8.4495090000000008</c:v>
                </c:pt>
                <c:pt idx="7">
                  <c:v>14.186155999999999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B7-4010-BFB6-A7E876C65275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data!$M$42:$M$49</c:f>
              <c:numCache>
                <c:formatCode>General</c:formatCode>
                <c:ptCount val="8"/>
                <c:pt idx="0">
                  <c:v>7.4337E-2</c:v>
                </c:pt>
                <c:pt idx="1">
                  <c:v>4.5930699999999998E-2</c:v>
                </c:pt>
                <c:pt idx="2">
                  <c:v>4.48495E-2</c:v>
                </c:pt>
                <c:pt idx="3">
                  <c:v>6.4162700000000003E-2</c:v>
                </c:pt>
                <c:pt idx="4">
                  <c:v>7.4592799999999987E-2</c:v>
                </c:pt>
                <c:pt idx="5">
                  <c:v>9.6369400000000008E-2</c:v>
                </c:pt>
                <c:pt idx="6">
                  <c:v>0.1283494</c:v>
                </c:pt>
                <c:pt idx="7">
                  <c:v>0.18236569999999999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1-47E2-90C4-9AC37C56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data!$Z$10:$Z$17</c:f>
              <c:numCache>
                <c:formatCode>General</c:formatCode>
                <c:ptCount val="8"/>
                <c:pt idx="0">
                  <c:v>-3.7642000000000002</c:v>
                </c:pt>
                <c:pt idx="1">
                  <c:v>-3.9026000000000001</c:v>
                </c:pt>
                <c:pt idx="2">
                  <c:v>-3.6697000000000002</c:v>
                </c:pt>
                <c:pt idx="3">
                  <c:v>-3.5596000000000001</c:v>
                </c:pt>
                <c:pt idx="4">
                  <c:v>-3.5358000000000001</c:v>
                </c:pt>
                <c:pt idx="5">
                  <c:v>-3.5289000000000001</c:v>
                </c:pt>
                <c:pt idx="6">
                  <c:v>-3.4363000000000001</c:v>
                </c:pt>
                <c:pt idx="7">
                  <c:v>-3.3635999999999999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7F-4799-9AF2-6F60D744577C}"/>
            </c:ext>
          </c:extLst>
        </c:ser>
        <c:ser>
          <c:idx val="1"/>
          <c:order val="1"/>
          <c:tx>
            <c:v>Material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data!$Z$18:$Z$25</c:f>
              <c:numCache>
                <c:formatCode>General</c:formatCode>
                <c:ptCount val="8"/>
                <c:pt idx="0">
                  <c:v>-3.4342000000000001</c:v>
                </c:pt>
                <c:pt idx="1">
                  <c:v>-3.3641000000000001</c:v>
                </c:pt>
                <c:pt idx="2">
                  <c:v>-3.258</c:v>
                </c:pt>
                <c:pt idx="3">
                  <c:v>-3.1431</c:v>
                </c:pt>
                <c:pt idx="4">
                  <c:v>-3.0583999999999998</c:v>
                </c:pt>
                <c:pt idx="5">
                  <c:v>-2.9403999999999999</c:v>
                </c:pt>
                <c:pt idx="6">
                  <c:v>-2.887</c:v>
                </c:pt>
                <c:pt idx="7">
                  <c:v>-2.8180999999999998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7F-4799-9AF2-6F60D744577C}"/>
            </c:ext>
          </c:extLst>
        </c:ser>
        <c:ser>
          <c:idx val="2"/>
          <c:order val="2"/>
          <c:tx>
            <c:v>Material 3</c:v>
          </c:tx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data!$Z$26:$Z$33</c:f>
              <c:numCache>
                <c:formatCode>General</c:formatCode>
                <c:ptCount val="8"/>
                <c:pt idx="0">
                  <c:v>-3.2149999999999999</c:v>
                </c:pt>
                <c:pt idx="1">
                  <c:v>-3.1432000000000002</c:v>
                </c:pt>
                <c:pt idx="2">
                  <c:v>-3.0541</c:v>
                </c:pt>
                <c:pt idx="3">
                  <c:v>-2.9716999999999998</c:v>
                </c:pt>
                <c:pt idx="4">
                  <c:v>-2.9177</c:v>
                </c:pt>
                <c:pt idx="5">
                  <c:v>-2.8268</c:v>
                </c:pt>
                <c:pt idx="6">
                  <c:v>-2.8008000000000002</c:v>
                </c:pt>
                <c:pt idx="7">
                  <c:v>-2.6878000000000002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7F-4799-9AF2-6F60D744577C}"/>
            </c:ext>
          </c:extLst>
        </c:ser>
        <c:ser>
          <c:idx val="3"/>
          <c:order val="3"/>
          <c:tx>
            <c:v>Material 4</c:v>
          </c:tx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data!$Z$34:$Z$41</c:f>
              <c:numCache>
                <c:formatCode>General</c:formatCode>
                <c:ptCount val="8"/>
                <c:pt idx="0">
                  <c:v>-3.1435</c:v>
                </c:pt>
                <c:pt idx="1">
                  <c:v>-3.2336</c:v>
                </c:pt>
                <c:pt idx="2">
                  <c:v>-3.0556999999999999</c:v>
                </c:pt>
                <c:pt idx="3">
                  <c:v>-2.9958</c:v>
                </c:pt>
                <c:pt idx="4">
                  <c:v>-2.8031000000000001</c:v>
                </c:pt>
                <c:pt idx="5">
                  <c:v>-2.8025000000000002</c:v>
                </c:pt>
                <c:pt idx="6">
                  <c:v>-2.6686000000000001</c:v>
                </c:pt>
                <c:pt idx="7">
                  <c:v>-2.6133000000000002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7F-4799-9AF2-6F60D744577C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data!$Z$42:$Z$49</c:f>
              <c:numCache>
                <c:formatCode>General</c:formatCode>
                <c:ptCount val="8"/>
                <c:pt idx="0">
                  <c:v>-4.0503999999999998</c:v>
                </c:pt>
                <c:pt idx="1">
                  <c:v>-4.0946999999999996</c:v>
                </c:pt>
                <c:pt idx="2">
                  <c:v>-4.0982000000000003</c:v>
                </c:pt>
                <c:pt idx="3">
                  <c:v>-4.0406000000000004</c:v>
                </c:pt>
                <c:pt idx="4">
                  <c:v>-3.9817999999999998</c:v>
                </c:pt>
                <c:pt idx="5">
                  <c:v>-3.8898999999999999</c:v>
                </c:pt>
                <c:pt idx="6">
                  <c:v>-3.9022999999999999</c:v>
                </c:pt>
                <c:pt idx="7">
                  <c:v>-3.9413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D-4E14-928C-AFCC211A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 EQ 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652743845754"/>
          <c:y val="4.0911186119833166E-2"/>
          <c:w val="0.71568226878313568"/>
          <c:h val="0.77577595078240813"/>
        </c:manualLayout>
      </c:layout>
      <c:scatterChart>
        <c:scatterStyle val="smoothMarker"/>
        <c:varyColors val="0"/>
        <c:ser>
          <c:idx val="0"/>
          <c:order val="0"/>
          <c:tx>
            <c:v>Material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data!$D$10:$D$17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data!$O$10:$O$17</c:f>
              <c:numCache>
                <c:formatCode>General</c:formatCode>
                <c:ptCount val="8"/>
                <c:pt idx="0">
                  <c:v>84.461699999999993</c:v>
                </c:pt>
                <c:pt idx="1">
                  <c:v>88.768100000000004</c:v>
                </c:pt>
                <c:pt idx="2">
                  <c:v>95.715100000000007</c:v>
                </c:pt>
                <c:pt idx="3">
                  <c:v>105.812</c:v>
                </c:pt>
                <c:pt idx="4">
                  <c:v>116.879</c:v>
                </c:pt>
                <c:pt idx="5">
                  <c:v>131.42699999999999</c:v>
                </c:pt>
                <c:pt idx="6">
                  <c:v>152.631</c:v>
                </c:pt>
                <c:pt idx="7">
                  <c:v>184.001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5F-4447-AD82-2A1D4110EBF4}"/>
            </c:ext>
          </c:extLst>
        </c:ser>
        <c:ser>
          <c:idx val="1"/>
          <c:order val="1"/>
          <c:tx>
            <c:v>Material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data!$D$18:$D$25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data!$O$18:$O$25</c:f>
              <c:numCache>
                <c:formatCode>General</c:formatCode>
                <c:ptCount val="8"/>
                <c:pt idx="0">
                  <c:v>84.378100000000003</c:v>
                </c:pt>
                <c:pt idx="1">
                  <c:v>90.4482</c:v>
                </c:pt>
                <c:pt idx="2">
                  <c:v>100.794</c:v>
                </c:pt>
                <c:pt idx="3">
                  <c:v>113.566</c:v>
                </c:pt>
                <c:pt idx="4">
                  <c:v>126.31399999999999</c:v>
                </c:pt>
                <c:pt idx="5">
                  <c:v>153.233</c:v>
                </c:pt>
                <c:pt idx="6">
                  <c:v>175.70500000000001</c:v>
                </c:pt>
                <c:pt idx="7">
                  <c:v>208.90299999999999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5F-4447-AD82-2A1D4110EBF4}"/>
            </c:ext>
          </c:extLst>
        </c:ser>
        <c:ser>
          <c:idx val="2"/>
          <c:order val="2"/>
          <c:tx>
            <c:v>Material 3</c:v>
          </c:tx>
          <c:xVal>
            <c:numRef>
              <c:f>data!$D$26:$D$33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data!$O$26:$O$33</c:f>
              <c:numCache>
                <c:formatCode>General</c:formatCode>
                <c:ptCount val="8"/>
                <c:pt idx="0">
                  <c:v>87.924499999999995</c:v>
                </c:pt>
                <c:pt idx="1">
                  <c:v>95.009699999999995</c:v>
                </c:pt>
                <c:pt idx="2">
                  <c:v>106.723</c:v>
                </c:pt>
                <c:pt idx="3">
                  <c:v>118.88500000000001</c:v>
                </c:pt>
                <c:pt idx="4">
                  <c:v>129.52099999999999</c:v>
                </c:pt>
                <c:pt idx="5">
                  <c:v>155.779</c:v>
                </c:pt>
                <c:pt idx="6">
                  <c:v>172.95099999999999</c:v>
                </c:pt>
                <c:pt idx="7">
                  <c:v>206.52199999999999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5F-4447-AD82-2A1D4110EBF4}"/>
            </c:ext>
          </c:extLst>
        </c:ser>
        <c:ser>
          <c:idx val="3"/>
          <c:order val="3"/>
          <c:tx>
            <c:v>Material 4</c:v>
          </c:tx>
          <c:xVal>
            <c:numRef>
              <c:f>data!$D$34:$D$41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data!$O$34:$O$41</c:f>
              <c:numCache>
                <c:formatCode>General</c:formatCode>
                <c:ptCount val="8"/>
                <c:pt idx="0">
                  <c:v>75.838399999999993</c:v>
                </c:pt>
                <c:pt idx="1">
                  <c:v>83.528999999999996</c:v>
                </c:pt>
                <c:pt idx="2">
                  <c:v>93.651399999999995</c:v>
                </c:pt>
                <c:pt idx="3">
                  <c:v>104.43300000000001</c:v>
                </c:pt>
                <c:pt idx="4">
                  <c:v>113.014</c:v>
                </c:pt>
                <c:pt idx="5">
                  <c:v>127.26300000000001</c:v>
                </c:pt>
                <c:pt idx="6">
                  <c:v>151.09200000000001</c:v>
                </c:pt>
                <c:pt idx="7">
                  <c:v>180.36799999999999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75F-4447-AD82-2A1D4110EBF4}"/>
            </c:ext>
          </c:extLst>
        </c:ser>
        <c:ser>
          <c:idx val="4"/>
          <c:order val="4"/>
          <c:tx>
            <c:v>Material 5</c:v>
          </c:tx>
          <c:xVal>
            <c:numRef>
              <c:f>data!$D$42:$D$49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data!$O$42:$O$49</c:f>
              <c:numCache>
                <c:formatCode>General</c:formatCode>
                <c:ptCount val="8"/>
                <c:pt idx="0">
                  <c:v>87.765500000000003</c:v>
                </c:pt>
                <c:pt idx="1">
                  <c:v>90.549800000000005</c:v>
                </c:pt>
                <c:pt idx="2">
                  <c:v>96.340699999999998</c:v>
                </c:pt>
                <c:pt idx="3">
                  <c:v>106.871</c:v>
                </c:pt>
                <c:pt idx="4">
                  <c:v>116.77800000000001</c:v>
                </c:pt>
                <c:pt idx="5">
                  <c:v>133.917</c:v>
                </c:pt>
                <c:pt idx="6">
                  <c:v>151.76400000000001</c:v>
                </c:pt>
                <c:pt idx="7">
                  <c:v>184.00299999999999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E-445B-838D-6B0305F1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Confining</a:t>
                </a:r>
                <a:r>
                  <a:rPr lang="en-US" sz="1400" baseline="0"/>
                  <a:t> Pressure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Peak S1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56744985954295E-2"/>
          <c:y val="5.5945316301055106E-2"/>
          <c:w val="0.71568226878313568"/>
          <c:h val="0.77577595078240813"/>
        </c:manualLayout>
      </c:layout>
      <c:scatterChart>
        <c:scatterStyle val="lineMarker"/>
        <c:varyColors val="0"/>
        <c:ser>
          <c:idx val="0"/>
          <c:order val="0"/>
          <c:tx>
            <c:v>Material 1</c:v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9.8322224405813147E-2"/>
                  <c:y val="0.171336101019356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data!$AA$10:$AA$49</c:f>
              <c:numCache>
                <c:formatCode>General</c:formatCode>
                <c:ptCount val="40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  <c:pt idx="24">
                  <c:v>1.4232</c:v>
                </c:pt>
                <c:pt idx="25">
                  <c:v>1.3420000000000001</c:v>
                </c:pt>
                <c:pt idx="26">
                  <c:v>1.2782</c:v>
                </c:pt>
                <c:pt idx="27">
                  <c:v>1.2209000000000001</c:v>
                </c:pt>
                <c:pt idx="28">
                  <c:v>1.1338999999999999</c:v>
                </c:pt>
                <c:pt idx="29">
                  <c:v>1.0437000000000001</c:v>
                </c:pt>
                <c:pt idx="30">
                  <c:v>1.0031000000000001</c:v>
                </c:pt>
                <c:pt idx="31">
                  <c:v>0.96443000000000001</c:v>
                </c:pt>
                <c:pt idx="32">
                  <c:v>1.2766</c:v>
                </c:pt>
                <c:pt idx="33">
                  <c:v>1.1524000000000001</c:v>
                </c:pt>
                <c:pt idx="34">
                  <c:v>1.0848</c:v>
                </c:pt>
                <c:pt idx="35">
                  <c:v>1.0454000000000001</c:v>
                </c:pt>
                <c:pt idx="36">
                  <c:v>1.0001</c:v>
                </c:pt>
                <c:pt idx="37">
                  <c:v>0.96306999999999998</c:v>
                </c:pt>
                <c:pt idx="38">
                  <c:v>0.94320000000000004</c:v>
                </c:pt>
                <c:pt idx="39">
                  <c:v>0.92623</c:v>
                </c:pt>
              </c:numCache>
            </c:numRef>
          </c:xVal>
          <c:yVal>
            <c:numRef>
              <c:f>data!$AB$10:$AB$49</c:f>
              <c:numCache>
                <c:formatCode>General</c:formatCode>
                <c:ptCount val="40"/>
                <c:pt idx="0">
                  <c:v>1.268</c:v>
                </c:pt>
                <c:pt idx="1">
                  <c:v>1.2826</c:v>
                </c:pt>
                <c:pt idx="2">
                  <c:v>1.3401000000000001</c:v>
                </c:pt>
                <c:pt idx="3">
                  <c:v>1.3775999999999999</c:v>
                </c:pt>
                <c:pt idx="4">
                  <c:v>1.4127000000000001</c:v>
                </c:pt>
                <c:pt idx="5">
                  <c:v>1.4689000000000001</c:v>
                </c:pt>
                <c:pt idx="6">
                  <c:v>1.5176000000000001</c:v>
                </c:pt>
                <c:pt idx="7">
                  <c:v>1.5442</c:v>
                </c:pt>
                <c:pt idx="8">
                  <c:v>1.3489</c:v>
                </c:pt>
                <c:pt idx="9">
                  <c:v>1.4287000000000001</c:v>
                </c:pt>
                <c:pt idx="10">
                  <c:v>1.4376</c:v>
                </c:pt>
                <c:pt idx="11">
                  <c:v>1.4774</c:v>
                </c:pt>
                <c:pt idx="12">
                  <c:v>1.5008999999999999</c:v>
                </c:pt>
                <c:pt idx="13">
                  <c:v>1.5494000000000001</c:v>
                </c:pt>
                <c:pt idx="14">
                  <c:v>1.5795999999999999</c:v>
                </c:pt>
                <c:pt idx="15">
                  <c:v>1.58</c:v>
                </c:pt>
                <c:pt idx="16">
                  <c:v>1.4219999999999999</c:v>
                </c:pt>
                <c:pt idx="17">
                  <c:v>1.4420999999999999</c:v>
                </c:pt>
                <c:pt idx="18">
                  <c:v>1.4916</c:v>
                </c:pt>
                <c:pt idx="19">
                  <c:v>1.5226999999999999</c:v>
                </c:pt>
                <c:pt idx="20">
                  <c:v>1.5309999999999999</c:v>
                </c:pt>
                <c:pt idx="21">
                  <c:v>1.5550999999999999</c:v>
                </c:pt>
                <c:pt idx="22">
                  <c:v>1.5773999999999999</c:v>
                </c:pt>
                <c:pt idx="23">
                  <c:v>1.5924</c:v>
                </c:pt>
                <c:pt idx="24">
                  <c:v>1.2778</c:v>
                </c:pt>
                <c:pt idx="25">
                  <c:v>1.2871999999999999</c:v>
                </c:pt>
                <c:pt idx="26">
                  <c:v>1.3093999999999999</c:v>
                </c:pt>
                <c:pt idx="27">
                  <c:v>1.3160000000000001</c:v>
                </c:pt>
                <c:pt idx="28">
                  <c:v>1.3755999999999999</c:v>
                </c:pt>
                <c:pt idx="29">
                  <c:v>1.4271</c:v>
                </c:pt>
                <c:pt idx="30">
                  <c:v>1.4928999999999999</c:v>
                </c:pt>
                <c:pt idx="31">
                  <c:v>1.5333000000000001</c:v>
                </c:pt>
                <c:pt idx="32">
                  <c:v>1.3347</c:v>
                </c:pt>
                <c:pt idx="33">
                  <c:v>1.3722000000000001</c:v>
                </c:pt>
                <c:pt idx="34">
                  <c:v>1.4038999999999999</c:v>
                </c:pt>
                <c:pt idx="35">
                  <c:v>1.46</c:v>
                </c:pt>
                <c:pt idx="36">
                  <c:v>1.5008999999999999</c:v>
                </c:pt>
                <c:pt idx="37">
                  <c:v>1.5334000000000001</c:v>
                </c:pt>
                <c:pt idx="38">
                  <c:v>1.5740000000000001</c:v>
                </c:pt>
                <c:pt idx="39">
                  <c:v>1.6003000000000001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8-443F-BF33-617C643874F1}"/>
            </c:ext>
          </c:extLst>
        </c:ser>
        <c:ser>
          <c:idx val="1"/>
          <c:order val="1"/>
          <c:tx>
            <c:v>Amitrano</c:v>
          </c:tx>
          <c:spPr>
            <a:ln w="19050">
              <a:noFill/>
            </a:ln>
          </c:spPr>
          <c:xVal>
            <c:numRef>
              <c:f>data!$AA$10:$AA$33</c:f>
              <c:numCache>
                <c:formatCode>General</c:formatCode>
                <c:ptCount val="24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</c:numCache>
            </c:numRef>
          </c:xVal>
          <c:yVal>
            <c:numRef>
              <c:f>data!$AC$10:$AC$33</c:f>
              <c:numCache>
                <c:formatCode>General</c:formatCode>
                <c:ptCount val="24"/>
                <c:pt idx="0">
                  <c:v>1.2497449999999999</c:v>
                </c:pt>
                <c:pt idx="1">
                  <c:v>1.3153049999999999</c:v>
                </c:pt>
                <c:pt idx="2">
                  <c:v>1.340055</c:v>
                </c:pt>
                <c:pt idx="3">
                  <c:v>1.38554</c:v>
                </c:pt>
                <c:pt idx="4">
                  <c:v>1.4118849999999998</c:v>
                </c:pt>
                <c:pt idx="5">
                  <c:v>1.4434</c:v>
                </c:pt>
                <c:pt idx="6">
                  <c:v>1.46265</c:v>
                </c:pt>
                <c:pt idx="7">
                  <c:v>1.4745299999999999</c:v>
                </c:pt>
                <c:pt idx="8">
                  <c:v>1.3196499999999998</c:v>
                </c:pt>
                <c:pt idx="9">
                  <c:v>1.3233349999999999</c:v>
                </c:pt>
                <c:pt idx="10">
                  <c:v>1.3561699999999999</c:v>
                </c:pt>
                <c:pt idx="11">
                  <c:v>1.4108399999999999</c:v>
                </c:pt>
                <c:pt idx="12">
                  <c:v>1.420245</c:v>
                </c:pt>
                <c:pt idx="13">
                  <c:v>1.4341599999999999</c:v>
                </c:pt>
                <c:pt idx="14">
                  <c:v>1.4689749999999999</c:v>
                </c:pt>
                <c:pt idx="15">
                  <c:v>1.47871</c:v>
                </c:pt>
                <c:pt idx="16">
                  <c:v>1.329</c:v>
                </c:pt>
                <c:pt idx="17">
                  <c:v>1.3660699999999999</c:v>
                </c:pt>
                <c:pt idx="18">
                  <c:v>1.3924699999999999</c:v>
                </c:pt>
                <c:pt idx="19">
                  <c:v>1.394835</c:v>
                </c:pt>
                <c:pt idx="20">
                  <c:v>1.4268999999999998</c:v>
                </c:pt>
                <c:pt idx="21">
                  <c:v>1.4589924999999999</c:v>
                </c:pt>
                <c:pt idx="22">
                  <c:v>1.4685899999999998</c:v>
                </c:pt>
                <c:pt idx="23">
                  <c:v>1.4820099999999998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48-443F-BF33-617C6438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  <c:max val="1.8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166686</xdr:colOff>
      <xdr:row>0</xdr:row>
      <xdr:rowOff>33336</xdr:rowOff>
    </xdr:from>
    <xdr:to>
      <xdr:col>43</xdr:col>
      <xdr:colOff>142875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4F767-4783-4F68-BEB4-9E1059255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296635</xdr:colOff>
      <xdr:row>18</xdr:row>
      <xdr:rowOff>50347</xdr:rowOff>
    </xdr:from>
    <xdr:to>
      <xdr:col>43</xdr:col>
      <xdr:colOff>272824</xdr:colOff>
      <xdr:row>36</xdr:row>
      <xdr:rowOff>36061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B40F8-12F6-48CA-A2B6-A274C4657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225085</xdr:colOff>
      <xdr:row>36</xdr:row>
      <xdr:rowOff>145992</xdr:rowOff>
    </xdr:from>
    <xdr:to>
      <xdr:col>43</xdr:col>
      <xdr:colOff>201274</xdr:colOff>
      <xdr:row>54</xdr:row>
      <xdr:rowOff>118098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F9C38-4D12-4574-9CE9-B2D6F1A0E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217714</xdr:colOff>
      <xdr:row>55</xdr:row>
      <xdr:rowOff>13607</xdr:rowOff>
    </xdr:from>
    <xdr:to>
      <xdr:col>43</xdr:col>
      <xdr:colOff>193903</xdr:colOff>
      <xdr:row>72</xdr:row>
      <xdr:rowOff>189821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9D684-9029-4CCF-8624-103BFB8DC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595312</xdr:colOff>
      <xdr:row>1</xdr:row>
      <xdr:rowOff>0</xdr:rowOff>
    </xdr:from>
    <xdr:to>
      <xdr:col>53</xdr:col>
      <xdr:colOff>578588</xdr:colOff>
      <xdr:row>18</xdr:row>
      <xdr:rowOff>147639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EE9941-C153-4F12-BA43-929EA167A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53</xdr:col>
      <xdr:colOff>588510</xdr:colOff>
      <xdr:row>37</xdr:row>
      <xdr:rowOff>188460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A5E0E3-910B-4AFB-A2D0-C6B0B224E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40821</xdr:colOff>
      <xdr:row>38</xdr:row>
      <xdr:rowOff>95250</xdr:rowOff>
    </xdr:from>
    <xdr:to>
      <xdr:col>54</xdr:col>
      <xdr:colOff>17009</xdr:colOff>
      <xdr:row>56</xdr:row>
      <xdr:rowOff>79602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E82731-8E7E-4823-A333-D7B3A7A53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56</xdr:row>
      <xdr:rowOff>136071</xdr:rowOff>
    </xdr:from>
    <xdr:to>
      <xdr:col>53</xdr:col>
      <xdr:colOff>588510</xdr:colOff>
      <xdr:row>74</xdr:row>
      <xdr:rowOff>134031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A951A-E874-46E9-A8D0-AE8B34714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803672</xdr:colOff>
      <xdr:row>55</xdr:row>
      <xdr:rowOff>77957</xdr:rowOff>
    </xdr:from>
    <xdr:to>
      <xdr:col>21</xdr:col>
      <xdr:colOff>1807768</xdr:colOff>
      <xdr:row>73</xdr:row>
      <xdr:rowOff>63671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F4546-5BB3-4774-8DDC-DF7A1F769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0</xdr:colOff>
      <xdr:row>1</xdr:row>
      <xdr:rowOff>0</xdr:rowOff>
    </xdr:from>
    <xdr:to>
      <xdr:col>64</xdr:col>
      <xdr:colOff>588511</xdr:colOff>
      <xdr:row>18</xdr:row>
      <xdr:rowOff>147639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C43600-3045-4F61-8E28-3DEEC1A1D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0</xdr:colOff>
      <xdr:row>20</xdr:row>
      <xdr:rowOff>0</xdr:rowOff>
    </xdr:from>
    <xdr:to>
      <xdr:col>64</xdr:col>
      <xdr:colOff>588511</xdr:colOff>
      <xdr:row>37</xdr:row>
      <xdr:rowOff>177404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BB3018-DC3B-45D7-AEE0-96DE81F55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15</xdr:row>
      <xdr:rowOff>114300</xdr:rowOff>
    </xdr:from>
    <xdr:to>
      <xdr:col>9</xdr:col>
      <xdr:colOff>471489</xdr:colOff>
      <xdr:row>33</xdr:row>
      <xdr:rowOff>64296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6E823-C548-4BFF-AF29-017C1A398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opLeftCell="R49" zoomScale="96" zoomScaleNormal="96" workbookViewId="0">
      <selection activeCell="U84" sqref="U84"/>
    </sheetView>
  </sheetViews>
  <sheetFormatPr defaultRowHeight="15" x14ac:dyDescent="0.25"/>
  <cols>
    <col min="1" max="1" width="21" style="6" bestFit="1" customWidth="1"/>
    <col min="2" max="2" width="15.85546875" bestFit="1" customWidth="1"/>
    <col min="3" max="3" width="14.42578125" style="6" bestFit="1" customWidth="1"/>
    <col min="4" max="4" width="18" style="7" bestFit="1" customWidth="1"/>
    <col min="5" max="5" width="12.42578125" bestFit="1" customWidth="1"/>
    <col min="6" max="6" width="16.28515625" bestFit="1" customWidth="1"/>
    <col min="7" max="7" width="13.85546875" bestFit="1" customWidth="1"/>
    <col min="8" max="8" width="10.7109375" customWidth="1"/>
    <col min="9" max="9" width="15" style="6" bestFit="1" customWidth="1"/>
    <col min="10" max="10" width="22.85546875" bestFit="1" customWidth="1"/>
    <col min="11" max="11" width="32" bestFit="1" customWidth="1"/>
    <col min="12" max="12" width="24.28515625" bestFit="1" customWidth="1"/>
    <col min="13" max="13" width="18.85546875" customWidth="1"/>
    <col min="14" max="14" width="15" style="6" bestFit="1" customWidth="1"/>
    <col min="15" max="15" width="10" bestFit="1" customWidth="1"/>
    <col min="16" max="16" width="13.5703125" bestFit="1" customWidth="1"/>
    <col min="17" max="17" width="21.7109375" bestFit="1" customWidth="1"/>
    <col min="18" max="18" width="11.5703125" bestFit="1" customWidth="1"/>
    <col min="19" max="20" width="24.28515625" bestFit="1" customWidth="1"/>
    <col min="21" max="21" width="19.7109375" bestFit="1" customWidth="1"/>
    <col min="22" max="22" width="34" style="6" bestFit="1" customWidth="1"/>
    <col min="23" max="23" width="17.28515625" bestFit="1" customWidth="1"/>
    <col min="24" max="24" width="15.5703125" bestFit="1" customWidth="1"/>
    <col min="25" max="25" width="11.85546875" bestFit="1" customWidth="1"/>
    <col min="26" max="26" width="19.7109375" style="6" bestFit="1" customWidth="1"/>
    <col min="27" max="27" width="19.42578125" bestFit="1" customWidth="1"/>
    <col min="28" max="28" width="7.85546875" style="6" bestFit="1" customWidth="1"/>
    <col min="29" max="29" width="12.42578125" style="10" bestFit="1" customWidth="1"/>
    <col min="30" max="30" width="19.5703125" style="10" bestFit="1" customWidth="1"/>
    <col min="31" max="31" width="10.7109375" style="10" customWidth="1"/>
    <col min="32" max="32" width="19.7109375" style="10" bestFit="1" customWidth="1"/>
    <col min="33" max="33" width="30.7109375" style="10" bestFit="1" customWidth="1"/>
  </cols>
  <sheetData>
    <row r="1" spans="1:33" x14ac:dyDescent="0.25">
      <c r="A1" s="3" t="s">
        <v>0</v>
      </c>
      <c r="B1" s="2">
        <v>8</v>
      </c>
    </row>
    <row r="2" spans="1:33" x14ac:dyDescent="0.25">
      <c r="A2" s="3" t="s">
        <v>1</v>
      </c>
      <c r="B2" s="2">
        <f>0.2*10^-7</f>
        <v>2E-8</v>
      </c>
    </row>
    <row r="3" spans="1:33" x14ac:dyDescent="0.25">
      <c r="A3" s="3" t="s">
        <v>2</v>
      </c>
      <c r="B3" s="2">
        <v>2500</v>
      </c>
    </row>
    <row r="4" spans="1:33" x14ac:dyDescent="0.25">
      <c r="A4" s="3" t="s">
        <v>3</v>
      </c>
      <c r="B4" s="2">
        <v>2</v>
      </c>
    </row>
    <row r="5" spans="1:33" x14ac:dyDescent="0.25">
      <c r="A5" s="3" t="s">
        <v>4</v>
      </c>
      <c r="B5" s="2">
        <v>1.6000000000000001E-3</v>
      </c>
    </row>
    <row r="6" spans="1:33" x14ac:dyDescent="0.25">
      <c r="A6" s="4" t="s">
        <v>5</v>
      </c>
      <c r="B6" s="2" t="s">
        <v>6</v>
      </c>
    </row>
    <row r="7" spans="1:33" ht="15.75" thickBot="1" x14ac:dyDescent="0.3"/>
    <row r="8" spans="1:33" ht="15.75" thickBot="1" x14ac:dyDescent="0.3">
      <c r="A8" s="19"/>
      <c r="B8" s="76" t="s">
        <v>24</v>
      </c>
      <c r="C8" s="77"/>
      <c r="D8" s="20"/>
      <c r="E8" s="78" t="s">
        <v>25</v>
      </c>
      <c r="F8" s="76"/>
      <c r="G8" s="76"/>
      <c r="H8" s="76"/>
      <c r="I8" s="77"/>
      <c r="J8" s="76" t="s">
        <v>26</v>
      </c>
      <c r="K8" s="76"/>
      <c r="L8" s="76"/>
      <c r="M8" s="76"/>
      <c r="N8" s="77"/>
      <c r="O8" s="76" t="s">
        <v>30</v>
      </c>
      <c r="P8" s="76"/>
      <c r="Q8" s="76"/>
      <c r="R8" s="76"/>
      <c r="S8" s="76"/>
      <c r="T8" s="76"/>
      <c r="U8" s="76"/>
      <c r="V8" s="77"/>
      <c r="W8" s="78" t="s">
        <v>35</v>
      </c>
      <c r="X8" s="76"/>
      <c r="Y8" s="76"/>
      <c r="Z8" s="77"/>
      <c r="AA8" s="21"/>
      <c r="AB8" s="22"/>
      <c r="AD8" s="73" t="s">
        <v>38</v>
      </c>
      <c r="AE8" s="74"/>
      <c r="AF8" s="74"/>
      <c r="AG8" s="75"/>
    </row>
    <row r="9" spans="1:33" s="1" customFormat="1" ht="15.75" thickBot="1" x14ac:dyDescent="0.3">
      <c r="A9" s="23" t="s">
        <v>7</v>
      </c>
      <c r="B9" s="9" t="s">
        <v>8</v>
      </c>
      <c r="C9" s="5" t="s">
        <v>9</v>
      </c>
      <c r="D9" s="5" t="s">
        <v>10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37</v>
      </c>
      <c r="J9" s="9" t="s">
        <v>16</v>
      </c>
      <c r="K9" s="9" t="s">
        <v>17</v>
      </c>
      <c r="L9" s="9" t="s">
        <v>18</v>
      </c>
      <c r="M9" s="9" t="s">
        <v>19</v>
      </c>
      <c r="N9" s="9" t="s">
        <v>37</v>
      </c>
      <c r="O9" s="9" t="s">
        <v>20</v>
      </c>
      <c r="P9" s="9" t="s">
        <v>11</v>
      </c>
      <c r="Q9" s="9" t="s">
        <v>21</v>
      </c>
      <c r="R9" s="9" t="s">
        <v>23</v>
      </c>
      <c r="S9" s="9" t="s">
        <v>22</v>
      </c>
      <c r="T9" s="9" t="s">
        <v>27</v>
      </c>
      <c r="U9" s="9" t="s">
        <v>28</v>
      </c>
      <c r="V9" s="8" t="s">
        <v>29</v>
      </c>
      <c r="W9" s="9" t="s">
        <v>32</v>
      </c>
      <c r="X9" s="9" t="s">
        <v>33</v>
      </c>
      <c r="Y9" s="9" t="s">
        <v>34</v>
      </c>
      <c r="Z9" s="5" t="s">
        <v>28</v>
      </c>
      <c r="AA9" s="9" t="s">
        <v>36</v>
      </c>
      <c r="AB9" s="24" t="s">
        <v>31</v>
      </c>
      <c r="AC9" s="9"/>
      <c r="AD9" s="48" t="s">
        <v>41</v>
      </c>
      <c r="AE9" s="9" t="s">
        <v>39</v>
      </c>
      <c r="AF9" s="9" t="s">
        <v>40</v>
      </c>
      <c r="AG9" s="24" t="s">
        <v>42</v>
      </c>
    </row>
    <row r="10" spans="1:33" x14ac:dyDescent="0.25">
      <c r="A10" s="25">
        <v>1</v>
      </c>
      <c r="B10" s="26">
        <v>200000000</v>
      </c>
      <c r="C10" s="11">
        <v>200000000</v>
      </c>
      <c r="D10" s="7">
        <v>0</v>
      </c>
      <c r="E10" s="10">
        <v>276</v>
      </c>
      <c r="F10" s="10">
        <v>3</v>
      </c>
      <c r="G10" s="10">
        <v>1720</v>
      </c>
      <c r="H10" s="10">
        <f>SUM(E10:G10)</f>
        <v>1999</v>
      </c>
      <c r="I10" s="6">
        <f>E10/H10</f>
        <v>0.13806903451725863</v>
      </c>
      <c r="J10" s="15">
        <v>0.11294</v>
      </c>
      <c r="K10" s="15">
        <v>7.9140000000000005E-4</v>
      </c>
      <c r="L10" s="15">
        <v>2.5218000000000001E-2</v>
      </c>
      <c r="M10" s="10">
        <f>SUM(J10:L10)</f>
        <v>0.1389494</v>
      </c>
      <c r="N10" s="6">
        <f>J10/M10</f>
        <v>0.81281387325170174</v>
      </c>
      <c r="O10" s="51">
        <v>84.461699999999993</v>
      </c>
      <c r="P10" s="15">
        <v>0.20619000000000001</v>
      </c>
      <c r="Q10" s="15">
        <v>42.1892</v>
      </c>
      <c r="R10" s="15">
        <v>7.28E-3</v>
      </c>
      <c r="S10" s="15">
        <v>42.1907</v>
      </c>
      <c r="T10" s="15">
        <v>3.0928000000000001E-2</v>
      </c>
      <c r="U10" s="15">
        <v>-4.7812000000000001</v>
      </c>
      <c r="V10" s="6">
        <v>1.7526E-2</v>
      </c>
      <c r="W10" s="15">
        <v>302</v>
      </c>
      <c r="X10" s="15">
        <v>222</v>
      </c>
      <c r="Y10" s="10">
        <f>SUM(W10:X10)</f>
        <v>524</v>
      </c>
      <c r="Z10" s="6">
        <f>-3.7642</f>
        <v>-3.7642000000000002</v>
      </c>
      <c r="AA10" s="10">
        <v>1.3641000000000001</v>
      </c>
      <c r="AB10" s="27">
        <v>1.268</v>
      </c>
      <c r="AC10">
        <f>-0.55*AA10+2</f>
        <v>1.2497449999999999</v>
      </c>
      <c r="AD10" s="49">
        <v>0.33588000000000001</v>
      </c>
      <c r="AE10" s="15">
        <v>18.566079999999999</v>
      </c>
      <c r="AF10" s="15">
        <v>31.122800000000002</v>
      </c>
      <c r="AG10" s="27">
        <v>54.28304</v>
      </c>
    </row>
    <row r="11" spans="1:33" x14ac:dyDescent="0.25">
      <c r="A11" s="25">
        <v>1</v>
      </c>
      <c r="B11" s="26">
        <v>200000000</v>
      </c>
      <c r="C11" s="11">
        <v>200000000</v>
      </c>
      <c r="D11" s="7">
        <v>2</v>
      </c>
      <c r="E11" s="10">
        <v>381</v>
      </c>
      <c r="F11" s="10">
        <v>3</v>
      </c>
      <c r="G11" s="10">
        <v>1978</v>
      </c>
      <c r="H11" s="10">
        <f t="shared" ref="H11:H57" si="0">SUM(E11:G11)</f>
        <v>2362</v>
      </c>
      <c r="I11" s="6">
        <f t="shared" ref="I11:I57" si="1">E11/H11</f>
        <v>0.16130397967823878</v>
      </c>
      <c r="J11" s="15">
        <v>0.15812999999999999</v>
      </c>
      <c r="K11" s="15">
        <v>8.6600000000000002E-4</v>
      </c>
      <c r="L11" s="15">
        <v>2.7962000000000001E-2</v>
      </c>
      <c r="M11" s="10">
        <f t="shared" ref="M11:M38" si="2">SUM(J11:L11)</f>
        <v>0.18695800000000001</v>
      </c>
      <c r="N11" s="6">
        <f t="shared" ref="N11:N38" si="3">J11/M11</f>
        <v>0.84580494014698482</v>
      </c>
      <c r="O11" s="15">
        <v>88.768100000000004</v>
      </c>
      <c r="P11" s="15">
        <v>0.20619000000000001</v>
      </c>
      <c r="Q11" s="15">
        <v>43.379800000000003</v>
      </c>
      <c r="R11" s="15">
        <v>1.9988999999999999</v>
      </c>
      <c r="S11" s="15">
        <v>45.388300000000001</v>
      </c>
      <c r="T11" s="15">
        <v>3.1959000000000001E-2</v>
      </c>
      <c r="U11" s="15">
        <v>-4.7667000000000002</v>
      </c>
      <c r="V11" s="6">
        <v>1.6494999999999999E-2</v>
      </c>
      <c r="W11" s="15">
        <v>441</v>
      </c>
      <c r="X11" s="15">
        <v>300</v>
      </c>
      <c r="Y11" s="10">
        <f t="shared" ref="Y11:Y49" si="4">SUM(W11:X11)</f>
        <v>741</v>
      </c>
      <c r="Z11" s="6">
        <v>-3.9026000000000001</v>
      </c>
      <c r="AA11" s="10">
        <v>1.2448999999999999</v>
      </c>
      <c r="AB11" s="27">
        <v>1.2826</v>
      </c>
      <c r="AC11">
        <f t="shared" ref="AC11:AC49" si="5">-0.55*AA11+2</f>
        <v>1.3153049999999999</v>
      </c>
      <c r="AD11" s="49"/>
      <c r="AG11" s="27"/>
    </row>
    <row r="12" spans="1:33" x14ac:dyDescent="0.25">
      <c r="A12" s="25">
        <v>1</v>
      </c>
      <c r="B12" s="26">
        <v>200000000</v>
      </c>
      <c r="C12" s="11">
        <v>200000000</v>
      </c>
      <c r="D12" s="7">
        <v>5</v>
      </c>
      <c r="E12" s="10">
        <v>497</v>
      </c>
      <c r="F12" s="10">
        <v>4</v>
      </c>
      <c r="G12" s="10">
        <v>1934</v>
      </c>
      <c r="H12" s="10">
        <f t="shared" si="0"/>
        <v>2435</v>
      </c>
      <c r="I12" s="6">
        <f t="shared" si="1"/>
        <v>0.20410677618069814</v>
      </c>
      <c r="J12" s="15">
        <v>0.21471000000000001</v>
      </c>
      <c r="K12" s="15">
        <v>1.6073999999999999E-3</v>
      </c>
      <c r="L12" s="15">
        <v>2.7102999999999999E-2</v>
      </c>
      <c r="M12" s="10">
        <f t="shared" si="2"/>
        <v>0.24342040000000001</v>
      </c>
      <c r="N12" s="6">
        <f t="shared" si="3"/>
        <v>0.88205425675087212</v>
      </c>
      <c r="O12" s="51">
        <v>95.715100000000007</v>
      </c>
      <c r="P12" s="15">
        <v>0.20619000000000001</v>
      </c>
      <c r="Q12" s="15">
        <v>45.340200000000003</v>
      </c>
      <c r="R12" s="15">
        <v>4.9920999999999998</v>
      </c>
      <c r="S12" s="15">
        <v>50.37</v>
      </c>
      <c r="T12" s="15">
        <v>3.4021000000000003E-2</v>
      </c>
      <c r="U12" s="15">
        <v>-4.7816000000000001</v>
      </c>
      <c r="V12" s="6">
        <v>1.4433E-2</v>
      </c>
      <c r="W12" s="15">
        <v>466</v>
      </c>
      <c r="X12" s="15">
        <v>272</v>
      </c>
      <c r="Y12" s="10">
        <f t="shared" si="4"/>
        <v>738</v>
      </c>
      <c r="Z12" s="6">
        <v>-3.6697000000000002</v>
      </c>
      <c r="AA12" s="10">
        <v>1.1999</v>
      </c>
      <c r="AB12" s="27">
        <v>1.3401000000000001</v>
      </c>
      <c r="AC12">
        <f t="shared" si="5"/>
        <v>1.340055</v>
      </c>
      <c r="AD12" s="49"/>
      <c r="AG12" s="27"/>
    </row>
    <row r="13" spans="1:33" x14ac:dyDescent="0.25">
      <c r="A13" s="25">
        <v>1</v>
      </c>
      <c r="B13" s="26">
        <v>200000000</v>
      </c>
      <c r="C13" s="11">
        <v>200000000</v>
      </c>
      <c r="D13" s="7">
        <v>10</v>
      </c>
      <c r="E13" s="10">
        <v>732</v>
      </c>
      <c r="F13" s="10">
        <v>4</v>
      </c>
      <c r="G13" s="10">
        <v>2054</v>
      </c>
      <c r="H13" s="10">
        <f t="shared" si="0"/>
        <v>2790</v>
      </c>
      <c r="I13" s="6">
        <f t="shared" si="1"/>
        <v>0.26236559139784948</v>
      </c>
      <c r="J13" s="15">
        <v>0.33119999999999999</v>
      </c>
      <c r="K13" s="15">
        <v>1.1402999999999999E-3</v>
      </c>
      <c r="L13" s="15">
        <v>2.6988000000000002E-2</v>
      </c>
      <c r="M13" s="10">
        <f t="shared" si="2"/>
        <v>0.35932829999999999</v>
      </c>
      <c r="N13" s="6">
        <f t="shared" si="3"/>
        <v>0.92171977548108519</v>
      </c>
      <c r="O13" s="15">
        <v>105.812</v>
      </c>
      <c r="P13" s="15">
        <v>0.20619000000000001</v>
      </c>
      <c r="Q13" s="15">
        <v>47.917900000000003</v>
      </c>
      <c r="R13" s="15">
        <v>9.9695</v>
      </c>
      <c r="S13" s="15">
        <v>57.894100000000002</v>
      </c>
      <c r="T13" s="15">
        <v>3.2989999999999998E-2</v>
      </c>
      <c r="U13" s="15">
        <v>-4.6909000000000001</v>
      </c>
      <c r="V13" s="6">
        <v>1.7526E-2</v>
      </c>
      <c r="W13" s="15">
        <v>487</v>
      </c>
      <c r="X13" s="15">
        <v>356</v>
      </c>
      <c r="Y13" s="10">
        <f t="shared" si="4"/>
        <v>843</v>
      </c>
      <c r="Z13" s="6">
        <v>-3.5596000000000001</v>
      </c>
      <c r="AA13" s="15">
        <v>1.1172</v>
      </c>
      <c r="AB13" s="27">
        <v>1.3775999999999999</v>
      </c>
      <c r="AC13">
        <f t="shared" si="5"/>
        <v>1.38554</v>
      </c>
      <c r="AD13" s="49"/>
      <c r="AG13" s="27"/>
    </row>
    <row r="14" spans="1:33" ht="15.75" thickBot="1" x14ac:dyDescent="0.3">
      <c r="A14" s="25">
        <v>1</v>
      </c>
      <c r="B14" s="26">
        <v>200000000</v>
      </c>
      <c r="C14" s="11">
        <v>200000000</v>
      </c>
      <c r="D14" s="7">
        <v>15</v>
      </c>
      <c r="E14" s="10">
        <v>876</v>
      </c>
      <c r="F14" s="10">
        <v>12</v>
      </c>
      <c r="G14" s="10">
        <v>2038</v>
      </c>
      <c r="H14" s="10">
        <f t="shared" si="0"/>
        <v>2926</v>
      </c>
      <c r="I14" s="6">
        <f t="shared" si="1"/>
        <v>0.2993848257006152</v>
      </c>
      <c r="J14" s="15">
        <v>0.40118999999999999</v>
      </c>
      <c r="K14" s="15">
        <v>5.8941000000000002E-3</v>
      </c>
      <c r="L14" s="15">
        <v>2.6825000000000002E-2</v>
      </c>
      <c r="M14" s="10">
        <f t="shared" si="2"/>
        <v>0.43390909999999999</v>
      </c>
      <c r="N14" s="6">
        <f t="shared" si="3"/>
        <v>0.92459457522324373</v>
      </c>
      <c r="O14" s="51">
        <v>116.879</v>
      </c>
      <c r="P14" s="15">
        <v>0.20619000000000001</v>
      </c>
      <c r="Q14" s="15">
        <v>50.957599999999999</v>
      </c>
      <c r="R14" s="15">
        <v>14.9612</v>
      </c>
      <c r="S14" s="15">
        <v>65.921400000000006</v>
      </c>
      <c r="T14" s="15">
        <v>3.5052E-2</v>
      </c>
      <c r="U14" s="15">
        <v>-4.6813000000000002</v>
      </c>
      <c r="V14" s="6">
        <v>1.8557000000000001E-2</v>
      </c>
      <c r="W14" s="15">
        <v>572</v>
      </c>
      <c r="X14" s="15">
        <v>364</v>
      </c>
      <c r="Y14" s="10">
        <f t="shared" si="4"/>
        <v>936</v>
      </c>
      <c r="Z14" s="6">
        <v>-3.5358000000000001</v>
      </c>
      <c r="AA14" s="10">
        <v>1.0692999999999999</v>
      </c>
      <c r="AB14" s="27">
        <v>1.4127000000000001</v>
      </c>
      <c r="AC14">
        <f t="shared" si="5"/>
        <v>1.4118849999999998</v>
      </c>
      <c r="AD14" s="49"/>
      <c r="AG14" s="27"/>
    </row>
    <row r="15" spans="1:33" ht="16.5" thickTop="1" thickBot="1" x14ac:dyDescent="0.3">
      <c r="A15" s="25">
        <v>1</v>
      </c>
      <c r="B15" s="26">
        <v>200000000</v>
      </c>
      <c r="C15" s="11">
        <v>200000000</v>
      </c>
      <c r="D15" s="7">
        <v>25</v>
      </c>
      <c r="E15" s="10">
        <v>1305</v>
      </c>
      <c r="F15" s="10">
        <v>5</v>
      </c>
      <c r="G15" s="10">
        <v>2015</v>
      </c>
      <c r="H15" s="10">
        <f t="shared" si="0"/>
        <v>3325</v>
      </c>
      <c r="I15" s="6">
        <f t="shared" si="1"/>
        <v>0.39248120300751882</v>
      </c>
      <c r="J15" s="15">
        <v>0.64378000000000002</v>
      </c>
      <c r="K15" s="15">
        <v>1.3826999999999999E-3</v>
      </c>
      <c r="L15" s="15">
        <v>2.6565999999999999E-2</v>
      </c>
      <c r="M15" s="10">
        <f t="shared" si="2"/>
        <v>0.67172869999999996</v>
      </c>
      <c r="N15" s="6">
        <f t="shared" si="3"/>
        <v>0.95839287498062842</v>
      </c>
      <c r="O15" s="15">
        <v>131.42699999999999</v>
      </c>
      <c r="P15" s="15">
        <v>0.20619000000000001</v>
      </c>
      <c r="Q15" s="15">
        <v>53.241900000000001</v>
      </c>
      <c r="R15" s="15">
        <v>24.92</v>
      </c>
      <c r="S15" s="15">
        <v>78.185100000000006</v>
      </c>
      <c r="T15" s="15">
        <v>3.8143999999999997E-2</v>
      </c>
      <c r="U15" s="15">
        <v>-4.6044999999999998</v>
      </c>
      <c r="V15" s="6">
        <v>9.2783999999999991E-3</v>
      </c>
      <c r="W15" s="15">
        <v>615</v>
      </c>
      <c r="X15" s="15">
        <v>421</v>
      </c>
      <c r="Y15" s="10">
        <f t="shared" si="4"/>
        <v>1036</v>
      </c>
      <c r="Z15" s="6">
        <v>-3.5289000000000001</v>
      </c>
      <c r="AA15" s="71">
        <v>1.012</v>
      </c>
      <c r="AB15" s="27">
        <v>1.4689000000000001</v>
      </c>
      <c r="AC15">
        <f t="shared" si="5"/>
        <v>1.4434</v>
      </c>
      <c r="AD15" s="49"/>
      <c r="AG15" s="27"/>
    </row>
    <row r="16" spans="1:33" ht="16.5" thickTop="1" thickBot="1" x14ac:dyDescent="0.3">
      <c r="A16" s="25">
        <v>1</v>
      </c>
      <c r="B16" s="26">
        <v>200000000</v>
      </c>
      <c r="C16" s="11">
        <v>200000000</v>
      </c>
      <c r="D16" s="7">
        <v>35</v>
      </c>
      <c r="E16" s="10">
        <v>1743</v>
      </c>
      <c r="F16" s="10">
        <v>15</v>
      </c>
      <c r="G16" s="10">
        <v>2202</v>
      </c>
      <c r="H16" s="10">
        <f t="shared" si="0"/>
        <v>3960</v>
      </c>
      <c r="I16" s="6">
        <f t="shared" si="1"/>
        <v>0.44015151515151513</v>
      </c>
      <c r="J16" s="15">
        <v>0.94538999999999995</v>
      </c>
      <c r="K16" s="15">
        <v>5.1929999999999997E-3</v>
      </c>
      <c r="L16" s="15">
        <v>2.7876999999999999E-2</v>
      </c>
      <c r="M16" s="10">
        <f t="shared" si="2"/>
        <v>0.97846</v>
      </c>
      <c r="N16" s="6">
        <f t="shared" si="3"/>
        <v>0.96620199088363345</v>
      </c>
      <c r="O16" s="51">
        <v>152.631</v>
      </c>
      <c r="P16" s="15">
        <v>0.20619000000000001</v>
      </c>
      <c r="Q16" s="15">
        <v>58.859699999999997</v>
      </c>
      <c r="R16" s="15">
        <v>34.896000000000001</v>
      </c>
      <c r="S16" s="15">
        <v>93.771299999999997</v>
      </c>
      <c r="T16" s="15">
        <v>4.4330000000000001E-2</v>
      </c>
      <c r="U16" s="15">
        <v>-4.5052000000000003</v>
      </c>
      <c r="V16" s="6">
        <v>7.2164999999999998E-3</v>
      </c>
      <c r="W16" s="15">
        <v>721</v>
      </c>
      <c r="X16" s="15">
        <v>461</v>
      </c>
      <c r="Y16" s="10">
        <f t="shared" si="4"/>
        <v>1182</v>
      </c>
      <c r="Z16" s="6">
        <v>-3.4363000000000001</v>
      </c>
      <c r="AA16" s="71">
        <v>0.97699999999999998</v>
      </c>
      <c r="AB16" s="27">
        <v>1.5176000000000001</v>
      </c>
      <c r="AC16">
        <f t="shared" si="5"/>
        <v>1.46265</v>
      </c>
      <c r="AD16" s="49"/>
      <c r="AG16" s="27"/>
    </row>
    <row r="17" spans="1:33" s="13" customFormat="1" ht="16.5" thickTop="1" thickBot="1" x14ac:dyDescent="0.3">
      <c r="A17" s="28">
        <v>1</v>
      </c>
      <c r="B17" s="16">
        <v>200000000</v>
      </c>
      <c r="C17" s="17">
        <v>200000000</v>
      </c>
      <c r="D17" s="14">
        <v>50</v>
      </c>
      <c r="E17" s="13">
        <v>2503</v>
      </c>
      <c r="F17" s="13">
        <v>19</v>
      </c>
      <c r="G17" s="13">
        <v>2162</v>
      </c>
      <c r="H17" s="13">
        <f t="shared" si="0"/>
        <v>4684</v>
      </c>
      <c r="I17" s="12">
        <f t="shared" si="1"/>
        <v>0.53437233134073436</v>
      </c>
      <c r="J17" s="13">
        <v>1.544</v>
      </c>
      <c r="K17" s="13">
        <v>6.6600000000000001E-3</v>
      </c>
      <c r="L17" s="13">
        <v>2.7977999999999999E-2</v>
      </c>
      <c r="M17" s="13">
        <f t="shared" si="2"/>
        <v>1.5786380000000002</v>
      </c>
      <c r="N17" s="12">
        <f t="shared" si="3"/>
        <v>0.97805830088975421</v>
      </c>
      <c r="O17" s="13">
        <v>184.001</v>
      </c>
      <c r="P17" s="18">
        <v>0.20619000000000001</v>
      </c>
      <c r="Q17" s="13">
        <v>67.062430000000006</v>
      </c>
      <c r="R17" s="13">
        <v>49.854599999999998</v>
      </c>
      <c r="S17" s="13">
        <v>116.93859999999999</v>
      </c>
      <c r="T17" s="13">
        <v>5.4639E-2</v>
      </c>
      <c r="U17" s="13">
        <v>-4.4739000000000004</v>
      </c>
      <c r="V17" s="12">
        <v>3.0928000000000001E-3</v>
      </c>
      <c r="W17" s="13">
        <v>862</v>
      </c>
      <c r="X17" s="13">
        <v>597</v>
      </c>
      <c r="Y17" s="13">
        <f t="shared" si="4"/>
        <v>1459</v>
      </c>
      <c r="Z17" s="12">
        <v>-3.3635999999999999</v>
      </c>
      <c r="AA17" s="71">
        <v>0.95540000000000003</v>
      </c>
      <c r="AB17" s="27">
        <v>1.5442</v>
      </c>
      <c r="AC17" s="29">
        <f t="shared" si="5"/>
        <v>1.4745299999999999</v>
      </c>
      <c r="AD17" s="52"/>
      <c r="AG17" s="29"/>
    </row>
    <row r="18" spans="1:33" ht="15.75" thickTop="1" x14ac:dyDescent="0.25">
      <c r="A18" s="25">
        <v>2</v>
      </c>
      <c r="B18" s="26">
        <v>6000000000</v>
      </c>
      <c r="C18" s="11">
        <v>200000000</v>
      </c>
      <c r="D18" s="7">
        <v>0</v>
      </c>
      <c r="E18" s="15">
        <v>468</v>
      </c>
      <c r="F18" s="15">
        <v>0</v>
      </c>
      <c r="G18" s="15">
        <v>5110</v>
      </c>
      <c r="H18" s="15">
        <f t="shared" si="0"/>
        <v>5578</v>
      </c>
      <c r="I18" s="6">
        <f t="shared" si="1"/>
        <v>8.390103979921118E-2</v>
      </c>
      <c r="J18" s="15">
        <v>0.23679</v>
      </c>
      <c r="K18" s="15">
        <v>0</v>
      </c>
      <c r="L18" s="15">
        <v>8.585E-4</v>
      </c>
      <c r="M18" s="15">
        <f t="shared" si="2"/>
        <v>0.23764850000000001</v>
      </c>
      <c r="N18" s="6">
        <f t="shared" si="3"/>
        <v>0.99638752190735469</v>
      </c>
      <c r="O18" s="51">
        <v>84.378100000000003</v>
      </c>
      <c r="P18" s="15">
        <v>0.20619000000000001</v>
      </c>
      <c r="Q18" s="15">
        <v>42.177500000000002</v>
      </c>
      <c r="R18" s="15">
        <v>2.0999999999999999E-3</v>
      </c>
      <c r="S18" s="15">
        <v>42.2</v>
      </c>
      <c r="T18" s="15">
        <v>2.5773000000000001E-2</v>
      </c>
      <c r="U18" s="15">
        <v>-4.641</v>
      </c>
      <c r="V18" s="6">
        <v>2.0619000000000002E-3</v>
      </c>
      <c r="W18" s="15">
        <v>706</v>
      </c>
      <c r="X18" s="15">
        <v>450</v>
      </c>
      <c r="Y18" s="15">
        <f t="shared" si="4"/>
        <v>1156</v>
      </c>
      <c r="Z18" s="6">
        <v>-3.4342000000000001</v>
      </c>
      <c r="AA18" s="10">
        <v>1.2370000000000001</v>
      </c>
      <c r="AB18" s="27">
        <v>1.3489</v>
      </c>
      <c r="AC18">
        <f t="shared" si="5"/>
        <v>1.3196499999999998</v>
      </c>
      <c r="AD18" s="49">
        <v>0.48129</v>
      </c>
      <c r="AE18" s="15">
        <v>25.7</v>
      </c>
      <c r="AF18" s="15">
        <v>27.502770000000002</v>
      </c>
      <c r="AG18" s="27">
        <v>57.850490000000001</v>
      </c>
    </row>
    <row r="19" spans="1:33" x14ac:dyDescent="0.25">
      <c r="A19" s="25">
        <v>2</v>
      </c>
      <c r="B19" s="26">
        <v>6000000000</v>
      </c>
      <c r="C19" s="11">
        <v>200000000</v>
      </c>
      <c r="D19" s="7">
        <v>2</v>
      </c>
      <c r="E19" s="15">
        <v>598</v>
      </c>
      <c r="F19" s="15">
        <v>0</v>
      </c>
      <c r="G19" s="15">
        <v>4970</v>
      </c>
      <c r="H19" s="15">
        <f t="shared" si="0"/>
        <v>5568</v>
      </c>
      <c r="I19" s="6">
        <f t="shared" si="1"/>
        <v>0.10739942528735633</v>
      </c>
      <c r="J19" s="15">
        <v>0.31081999999999999</v>
      </c>
      <c r="K19" s="15">
        <v>0</v>
      </c>
      <c r="L19" s="15">
        <v>7.1179000000000001E-4</v>
      </c>
      <c r="M19" s="15">
        <f t="shared" si="2"/>
        <v>0.31153178999999998</v>
      </c>
      <c r="N19" s="6">
        <f t="shared" si="3"/>
        <v>0.99771519304659084</v>
      </c>
      <c r="O19" s="15">
        <v>90.4482</v>
      </c>
      <c r="P19" s="15">
        <v>0.20619000000000001</v>
      </c>
      <c r="Q19" s="15">
        <v>44.226100000000002</v>
      </c>
      <c r="R19" s="15">
        <v>1.99</v>
      </c>
      <c r="S19" s="15">
        <v>46.222099999999998</v>
      </c>
      <c r="T19" s="15">
        <v>2.4742E-2</v>
      </c>
      <c r="U19" s="15">
        <v>-4.7123999999999997</v>
      </c>
      <c r="V19" s="6">
        <v>3.0928000000000001E-3</v>
      </c>
      <c r="W19" s="15">
        <v>722</v>
      </c>
      <c r="X19" s="15">
        <v>467</v>
      </c>
      <c r="Y19" s="15">
        <f t="shared" si="4"/>
        <v>1189</v>
      </c>
      <c r="Z19" s="6">
        <v>-3.3641000000000001</v>
      </c>
      <c r="AA19" s="15">
        <v>1.2302999999999999</v>
      </c>
      <c r="AB19" s="27">
        <v>1.4287000000000001</v>
      </c>
      <c r="AC19">
        <f t="shared" si="5"/>
        <v>1.3233349999999999</v>
      </c>
      <c r="AD19" s="49"/>
      <c r="AG19" s="27"/>
    </row>
    <row r="20" spans="1:33" x14ac:dyDescent="0.25">
      <c r="A20" s="25">
        <v>2</v>
      </c>
      <c r="B20" s="26">
        <v>6000000000</v>
      </c>
      <c r="C20" s="11">
        <v>200000000</v>
      </c>
      <c r="D20" s="7">
        <v>5</v>
      </c>
      <c r="E20" s="15">
        <v>819</v>
      </c>
      <c r="F20" s="15">
        <v>0</v>
      </c>
      <c r="G20" s="15">
        <v>4780</v>
      </c>
      <c r="H20" s="15">
        <f t="shared" si="0"/>
        <v>5599</v>
      </c>
      <c r="I20" s="6">
        <f t="shared" si="1"/>
        <v>0.1462761207358457</v>
      </c>
      <c r="J20" s="15">
        <v>0.43641999999999997</v>
      </c>
      <c r="K20" s="15">
        <v>0</v>
      </c>
      <c r="L20" s="15">
        <v>6.1877000000000004E-4</v>
      </c>
      <c r="M20" s="15">
        <f t="shared" si="2"/>
        <v>0.43703876999999997</v>
      </c>
      <c r="N20" s="6">
        <f t="shared" si="3"/>
        <v>0.99858417595308535</v>
      </c>
      <c r="O20" s="51">
        <v>100.794</v>
      </c>
      <c r="P20" s="15">
        <v>0.20619000000000001</v>
      </c>
      <c r="Q20" s="15">
        <v>47.8964</v>
      </c>
      <c r="R20" s="15">
        <v>4.9000000000000004</v>
      </c>
      <c r="S20" s="15">
        <v>52.897599999999997</v>
      </c>
      <c r="T20" s="15">
        <v>2.7834999999999999E-2</v>
      </c>
      <c r="U20" s="15">
        <v>-4.6542000000000003</v>
      </c>
      <c r="V20" s="6">
        <v>6.1856000000000003E-3</v>
      </c>
      <c r="W20" s="15">
        <v>827</v>
      </c>
      <c r="X20" s="15">
        <v>453</v>
      </c>
      <c r="Y20" s="15">
        <f t="shared" si="4"/>
        <v>1280</v>
      </c>
      <c r="Z20" s="6">
        <v>-3.258</v>
      </c>
      <c r="AA20" s="15">
        <v>1.1706000000000001</v>
      </c>
      <c r="AB20" s="27">
        <v>1.4376</v>
      </c>
      <c r="AC20">
        <f t="shared" si="5"/>
        <v>1.3561699999999999</v>
      </c>
      <c r="AD20" s="49"/>
      <c r="AG20" s="27"/>
    </row>
    <row r="21" spans="1:33" x14ac:dyDescent="0.25">
      <c r="A21" s="25">
        <v>2</v>
      </c>
      <c r="B21" s="26">
        <v>6000000000</v>
      </c>
      <c r="C21" s="11">
        <v>200000000</v>
      </c>
      <c r="D21" s="7">
        <v>10</v>
      </c>
      <c r="E21" s="15">
        <v>1097</v>
      </c>
      <c r="F21" s="15">
        <v>0</v>
      </c>
      <c r="G21" s="15">
        <v>4684</v>
      </c>
      <c r="H21" s="15">
        <f t="shared" si="0"/>
        <v>5781</v>
      </c>
      <c r="I21" s="6">
        <f t="shared" si="1"/>
        <v>0.18975955717003978</v>
      </c>
      <c r="J21" s="15">
        <v>0.61833000000000005</v>
      </c>
      <c r="K21" s="15">
        <v>0</v>
      </c>
      <c r="L21" s="15">
        <v>4.6589E-4</v>
      </c>
      <c r="M21" s="15">
        <f t="shared" si="2"/>
        <v>0.61879589000000002</v>
      </c>
      <c r="N21" s="6">
        <f t="shared" si="3"/>
        <v>0.99924710230379843</v>
      </c>
      <c r="O21" s="15">
        <v>113.566</v>
      </c>
      <c r="P21" s="15">
        <v>0.20619000000000001</v>
      </c>
      <c r="Q21" s="15">
        <v>51.709899999999998</v>
      </c>
      <c r="R21" s="15">
        <v>9.9700000000000006</v>
      </c>
      <c r="S21" s="15">
        <v>61.856099999999998</v>
      </c>
      <c r="T21" s="10">
        <v>2.9897E-2</v>
      </c>
      <c r="U21" s="15">
        <v>-4.4767999999999999</v>
      </c>
      <c r="V21" s="6">
        <v>7.2164999999999998E-3</v>
      </c>
      <c r="W21" s="15">
        <v>792</v>
      </c>
      <c r="X21" s="15">
        <v>434</v>
      </c>
      <c r="Y21" s="15">
        <f t="shared" si="4"/>
        <v>1226</v>
      </c>
      <c r="Z21" s="6">
        <v>-3.1431</v>
      </c>
      <c r="AA21" s="15">
        <v>1.0711999999999999</v>
      </c>
      <c r="AB21" s="27">
        <v>1.4774</v>
      </c>
      <c r="AC21">
        <f t="shared" si="5"/>
        <v>1.4108399999999999</v>
      </c>
      <c r="AD21" s="49"/>
      <c r="AG21" s="27"/>
    </row>
    <row r="22" spans="1:33" x14ac:dyDescent="0.25">
      <c r="A22" s="25">
        <v>2</v>
      </c>
      <c r="B22" s="26">
        <v>6000000000</v>
      </c>
      <c r="C22" s="11">
        <v>200000000</v>
      </c>
      <c r="D22" s="7">
        <v>15</v>
      </c>
      <c r="E22" s="15">
        <v>1393</v>
      </c>
      <c r="F22" s="15">
        <v>0</v>
      </c>
      <c r="G22" s="15">
        <v>4377</v>
      </c>
      <c r="H22" s="15">
        <f t="shared" si="0"/>
        <v>5770</v>
      </c>
      <c r="I22" s="6">
        <f t="shared" si="1"/>
        <v>0.241421143847487</v>
      </c>
      <c r="J22" s="15">
        <v>0.82550000000000001</v>
      </c>
      <c r="K22" s="15">
        <v>0</v>
      </c>
      <c r="L22" s="15">
        <v>4.1804E-4</v>
      </c>
      <c r="M22" s="15">
        <f t="shared" si="2"/>
        <v>0.82591804000000002</v>
      </c>
      <c r="N22" s="6">
        <f t="shared" si="3"/>
        <v>0.99949384808206876</v>
      </c>
      <c r="O22" s="51">
        <v>126.31399999999999</v>
      </c>
      <c r="P22" s="15">
        <v>0.20619000000000001</v>
      </c>
      <c r="Q22" s="15">
        <v>55.674999999999997</v>
      </c>
      <c r="R22" s="15">
        <v>14.96</v>
      </c>
      <c r="S22" s="15">
        <v>70.63</v>
      </c>
      <c r="T22" s="15">
        <v>3.6082000000000003E-2</v>
      </c>
      <c r="U22" s="15">
        <v>-4.3734000000000002</v>
      </c>
      <c r="V22" s="6">
        <v>9.2783999999999991E-3</v>
      </c>
      <c r="W22" s="15">
        <v>734</v>
      </c>
      <c r="X22" s="15">
        <v>418</v>
      </c>
      <c r="Y22" s="15">
        <f t="shared" si="4"/>
        <v>1152</v>
      </c>
      <c r="Z22" s="6">
        <v>-3.0583999999999998</v>
      </c>
      <c r="AA22" s="15">
        <v>1.0541</v>
      </c>
      <c r="AB22" s="27">
        <v>1.5008999999999999</v>
      </c>
      <c r="AC22">
        <f t="shared" si="5"/>
        <v>1.420245</v>
      </c>
      <c r="AD22" s="49"/>
      <c r="AG22" s="27"/>
    </row>
    <row r="23" spans="1:33" ht="15.75" thickBot="1" x14ac:dyDescent="0.3">
      <c r="A23" s="25">
        <v>2</v>
      </c>
      <c r="B23" s="26">
        <v>6000000000</v>
      </c>
      <c r="C23" s="11">
        <v>200000000</v>
      </c>
      <c r="D23" s="7">
        <v>25</v>
      </c>
      <c r="E23" s="15">
        <v>2181</v>
      </c>
      <c r="F23" s="15">
        <v>0</v>
      </c>
      <c r="G23" s="15">
        <v>4035</v>
      </c>
      <c r="H23" s="15">
        <f t="shared" si="0"/>
        <v>6216</v>
      </c>
      <c r="I23" s="6">
        <f t="shared" si="1"/>
        <v>0.35086872586872586</v>
      </c>
      <c r="J23" s="15">
        <v>1.4052</v>
      </c>
      <c r="K23" s="15">
        <v>0</v>
      </c>
      <c r="L23" s="15">
        <v>3.8000000000000002E-4</v>
      </c>
      <c r="M23" s="15">
        <f t="shared" si="2"/>
        <v>1.4055800000000001</v>
      </c>
      <c r="N23" s="6">
        <f t="shared" si="3"/>
        <v>0.99972964897053174</v>
      </c>
      <c r="O23" s="15">
        <v>153.233</v>
      </c>
      <c r="P23" s="15">
        <v>0.20619000000000001</v>
      </c>
      <c r="Q23" s="15">
        <v>64.145399999999995</v>
      </c>
      <c r="R23" s="15">
        <v>24.93</v>
      </c>
      <c r="S23" s="15">
        <v>89.087599999999995</v>
      </c>
      <c r="T23" s="15">
        <v>4.7423E-2</v>
      </c>
      <c r="U23" s="15">
        <v>-4.4934000000000003</v>
      </c>
      <c r="V23" s="6">
        <v>1.0309E-3</v>
      </c>
      <c r="W23" s="15">
        <v>735</v>
      </c>
      <c r="X23" s="15">
        <v>459</v>
      </c>
      <c r="Y23" s="15">
        <f t="shared" si="4"/>
        <v>1194</v>
      </c>
      <c r="Z23" s="6">
        <v>-2.9403999999999999</v>
      </c>
      <c r="AA23" s="15">
        <v>1.0287999999999999</v>
      </c>
      <c r="AB23" s="27">
        <v>1.5494000000000001</v>
      </c>
      <c r="AC23">
        <f t="shared" si="5"/>
        <v>1.4341599999999999</v>
      </c>
      <c r="AD23" s="49"/>
      <c r="AG23" s="27"/>
    </row>
    <row r="24" spans="1:33" ht="16.5" thickTop="1" thickBot="1" x14ac:dyDescent="0.3">
      <c r="A24" s="25">
        <v>2</v>
      </c>
      <c r="B24" s="26">
        <v>6000000000</v>
      </c>
      <c r="C24" s="11">
        <v>200000000</v>
      </c>
      <c r="D24" s="7">
        <v>35</v>
      </c>
      <c r="E24" s="15">
        <v>2766</v>
      </c>
      <c r="F24" s="15">
        <v>0</v>
      </c>
      <c r="G24" s="15">
        <v>3762</v>
      </c>
      <c r="H24" s="15">
        <f t="shared" si="0"/>
        <v>6528</v>
      </c>
      <c r="I24" s="6">
        <f t="shared" si="1"/>
        <v>0.42371323529411764</v>
      </c>
      <c r="J24" s="15">
        <v>1.9538</v>
      </c>
      <c r="K24" s="15">
        <v>0</v>
      </c>
      <c r="L24" s="15">
        <v>3.2484000000000001E-4</v>
      </c>
      <c r="M24" s="15">
        <f t="shared" si="2"/>
        <v>1.95412484</v>
      </c>
      <c r="N24" s="6">
        <f t="shared" si="3"/>
        <v>0.99983376701766913</v>
      </c>
      <c r="O24" s="51">
        <v>175.70500000000001</v>
      </c>
      <c r="P24" s="15">
        <v>0.20619000000000001</v>
      </c>
      <c r="Q24" s="15">
        <v>70.398300000000006</v>
      </c>
      <c r="R24" s="15">
        <v>34.880000000000003</v>
      </c>
      <c r="S24" s="15">
        <v>105.30970000000001</v>
      </c>
      <c r="T24" s="15">
        <v>5.0514999999999997E-2</v>
      </c>
      <c r="U24" s="15">
        <v>-4.4332000000000003</v>
      </c>
      <c r="V24" s="6">
        <v>1.0309E-3</v>
      </c>
      <c r="W24" s="15">
        <v>820</v>
      </c>
      <c r="X24" s="15">
        <v>528</v>
      </c>
      <c r="Y24" s="15">
        <f t="shared" si="4"/>
        <v>1348</v>
      </c>
      <c r="Z24" s="6">
        <v>-2.887</v>
      </c>
      <c r="AA24" s="71">
        <v>0.96550000000000002</v>
      </c>
      <c r="AB24" s="27">
        <v>1.5795999999999999</v>
      </c>
      <c r="AC24">
        <f t="shared" si="5"/>
        <v>1.4689749999999999</v>
      </c>
      <c r="AD24" s="49"/>
      <c r="AG24" s="27"/>
    </row>
    <row r="25" spans="1:33" s="13" customFormat="1" ht="16.5" thickTop="1" thickBot="1" x14ac:dyDescent="0.3">
      <c r="A25" s="28">
        <v>2</v>
      </c>
      <c r="B25" s="16">
        <v>6000000000</v>
      </c>
      <c r="C25" s="17">
        <v>200000000</v>
      </c>
      <c r="D25" s="14">
        <v>50</v>
      </c>
      <c r="E25" s="13">
        <v>3515</v>
      </c>
      <c r="F25" s="13">
        <v>0</v>
      </c>
      <c r="G25" s="13">
        <v>3121</v>
      </c>
      <c r="H25" s="13">
        <f t="shared" si="0"/>
        <v>6636</v>
      </c>
      <c r="I25" s="12">
        <f t="shared" si="1"/>
        <v>0.52968655816757082</v>
      </c>
      <c r="J25" s="13">
        <v>2.8130999999999999</v>
      </c>
      <c r="K25" s="13">
        <v>0</v>
      </c>
      <c r="L25" s="13">
        <v>3.4423E-4</v>
      </c>
      <c r="M25" s="13">
        <f t="shared" si="2"/>
        <v>2.81344423</v>
      </c>
      <c r="N25" s="12">
        <f t="shared" si="3"/>
        <v>0.99987764818782277</v>
      </c>
      <c r="O25" s="13">
        <v>208.90299999999999</v>
      </c>
      <c r="P25" s="18">
        <v>0.20619000000000001</v>
      </c>
      <c r="Q25" s="13">
        <v>79.513999999999996</v>
      </c>
      <c r="R25" s="13">
        <v>49.85</v>
      </c>
      <c r="S25" s="13">
        <v>129.38890000000001</v>
      </c>
      <c r="T25" s="13">
        <v>5.8763000000000003E-2</v>
      </c>
      <c r="U25" s="13">
        <v>-4.3941999999999997</v>
      </c>
      <c r="V25" s="12">
        <v>1.0309E-3</v>
      </c>
      <c r="W25" s="13">
        <v>845</v>
      </c>
      <c r="X25" s="13">
        <v>564</v>
      </c>
      <c r="Y25" s="13">
        <f t="shared" si="4"/>
        <v>1409</v>
      </c>
      <c r="Z25" s="12">
        <v>-2.8180999999999998</v>
      </c>
      <c r="AA25" s="71">
        <v>0.94779999999999998</v>
      </c>
      <c r="AB25" s="72">
        <v>1.58</v>
      </c>
      <c r="AC25" s="13">
        <f t="shared" si="5"/>
        <v>1.47871</v>
      </c>
      <c r="AD25" s="52"/>
      <c r="AG25" s="29"/>
    </row>
    <row r="26" spans="1:33" ht="16.5" thickTop="1" thickBot="1" x14ac:dyDescent="0.3">
      <c r="A26" s="25">
        <v>3</v>
      </c>
      <c r="B26" s="26">
        <v>100000000000</v>
      </c>
      <c r="C26" s="11">
        <v>200000000</v>
      </c>
      <c r="D26" s="7">
        <v>0</v>
      </c>
      <c r="E26" s="15">
        <v>818</v>
      </c>
      <c r="F26" s="15">
        <v>0</v>
      </c>
      <c r="G26" s="15">
        <v>5970</v>
      </c>
      <c r="H26" s="15">
        <f t="shared" si="0"/>
        <v>6788</v>
      </c>
      <c r="I26" s="6">
        <f t="shared" si="1"/>
        <v>0.12050677666470241</v>
      </c>
      <c r="J26" s="15">
        <v>0.45706000000000002</v>
      </c>
      <c r="K26" s="15">
        <v>0</v>
      </c>
      <c r="L26" s="26">
        <v>5.49E-5</v>
      </c>
      <c r="M26" s="15">
        <f t="shared" si="2"/>
        <v>0.45711490000000005</v>
      </c>
      <c r="N26" s="6">
        <f t="shared" si="3"/>
        <v>0.99987989890506734</v>
      </c>
      <c r="O26" s="51">
        <v>87.924499999999995</v>
      </c>
      <c r="P26" s="15">
        <v>0.20619000000000001</v>
      </c>
      <c r="Q26" s="15">
        <v>43.954999999999998</v>
      </c>
      <c r="R26" s="15">
        <v>5.0000000000000001E-3</v>
      </c>
      <c r="S26" s="15">
        <v>43.959200000000003</v>
      </c>
      <c r="T26" s="15">
        <v>2.5773000000000001E-2</v>
      </c>
      <c r="U26" s="15">
        <v>-4.6208999999999998</v>
      </c>
      <c r="V26" s="6">
        <v>1.0301900000000001E-3</v>
      </c>
      <c r="W26" s="15">
        <v>852</v>
      </c>
      <c r="X26" s="15">
        <v>565</v>
      </c>
      <c r="Y26" s="15">
        <f t="shared" si="4"/>
        <v>1417</v>
      </c>
      <c r="Z26" s="6">
        <v>-3.2149999999999999</v>
      </c>
      <c r="AA26" s="71">
        <v>1.22</v>
      </c>
      <c r="AB26" s="72">
        <v>1.4219999999999999</v>
      </c>
      <c r="AC26">
        <f t="shared" si="5"/>
        <v>1.329</v>
      </c>
      <c r="AD26" s="49">
        <v>0.42157</v>
      </c>
      <c r="AE26" s="15">
        <v>22.858899999999998</v>
      </c>
      <c r="AF26" s="15">
        <v>31.215070000000001</v>
      </c>
      <c r="AG26" s="27">
        <v>56.429450000000003</v>
      </c>
    </row>
    <row r="27" spans="1:33" ht="15.75" thickTop="1" x14ac:dyDescent="0.25">
      <c r="A27" s="25">
        <v>3</v>
      </c>
      <c r="B27" s="26">
        <v>100000000000</v>
      </c>
      <c r="C27" s="11">
        <v>200000000</v>
      </c>
      <c r="D27" s="7">
        <v>2</v>
      </c>
      <c r="E27" s="15">
        <v>1189</v>
      </c>
      <c r="F27" s="15">
        <v>0</v>
      </c>
      <c r="G27" s="15">
        <v>5800</v>
      </c>
      <c r="H27" s="15">
        <f t="shared" si="0"/>
        <v>6989</v>
      </c>
      <c r="I27" s="6">
        <f t="shared" si="1"/>
        <v>0.17012448132780084</v>
      </c>
      <c r="J27" s="15">
        <v>0.66117999999999999</v>
      </c>
      <c r="K27" s="15">
        <v>0</v>
      </c>
      <c r="L27" s="26">
        <v>6.2700000000000006E-5</v>
      </c>
      <c r="M27" s="15">
        <f t="shared" si="2"/>
        <v>0.66124269999999996</v>
      </c>
      <c r="N27" s="6">
        <f t="shared" si="3"/>
        <v>0.99990517853732075</v>
      </c>
      <c r="O27" s="15">
        <v>95.009699999999995</v>
      </c>
      <c r="P27" s="15">
        <v>0.20619000000000001</v>
      </c>
      <c r="Q27" s="15">
        <v>46.4084</v>
      </c>
      <c r="R27" s="15">
        <v>2.0030000000000001</v>
      </c>
      <c r="S27" s="15">
        <v>48.601300000000002</v>
      </c>
      <c r="T27" s="15">
        <v>2.6804000000000001E-2</v>
      </c>
      <c r="U27" s="15">
        <v>-4.5247999999999999</v>
      </c>
      <c r="V27" s="6">
        <v>1.0309E-3</v>
      </c>
      <c r="W27" s="15">
        <v>917</v>
      </c>
      <c r="X27" s="15">
        <v>563</v>
      </c>
      <c r="Y27" s="15">
        <f t="shared" si="4"/>
        <v>1480</v>
      </c>
      <c r="Z27" s="6">
        <v>-3.1432000000000002</v>
      </c>
      <c r="AA27" s="15">
        <v>1.1526000000000001</v>
      </c>
      <c r="AB27" s="27">
        <v>1.4420999999999999</v>
      </c>
      <c r="AC27">
        <f t="shared" si="5"/>
        <v>1.3660699999999999</v>
      </c>
      <c r="AD27" s="49"/>
      <c r="AG27" s="27"/>
    </row>
    <row r="28" spans="1:33" x14ac:dyDescent="0.25">
      <c r="A28" s="25">
        <v>3</v>
      </c>
      <c r="B28" s="26">
        <v>100000000000</v>
      </c>
      <c r="C28" s="11">
        <v>200000000</v>
      </c>
      <c r="D28" s="7">
        <v>5</v>
      </c>
      <c r="E28" s="15">
        <v>1412</v>
      </c>
      <c r="F28" s="15">
        <v>0</v>
      </c>
      <c r="G28" s="15">
        <v>5149</v>
      </c>
      <c r="H28" s="15">
        <f t="shared" si="0"/>
        <v>6561</v>
      </c>
      <c r="I28" s="6">
        <f t="shared" si="1"/>
        <v>0.21521109586953208</v>
      </c>
      <c r="J28" s="15">
        <v>0.79495000000000005</v>
      </c>
      <c r="K28" s="15">
        <v>0</v>
      </c>
      <c r="L28" s="26">
        <v>6.0300000000000002E-5</v>
      </c>
      <c r="M28" s="15">
        <f t="shared" si="2"/>
        <v>0.79501030000000006</v>
      </c>
      <c r="N28" s="6">
        <f t="shared" si="3"/>
        <v>0.99992415192608197</v>
      </c>
      <c r="O28" s="51">
        <v>106.723</v>
      </c>
      <c r="P28" s="15">
        <v>0.20619000000000001</v>
      </c>
      <c r="Q28" s="15">
        <v>50.867199999999997</v>
      </c>
      <c r="R28" s="15">
        <v>4.99</v>
      </c>
      <c r="S28" s="15">
        <v>55.855800000000002</v>
      </c>
      <c r="T28" s="15">
        <v>2.9897E-2</v>
      </c>
      <c r="U28" s="15">
        <v>-4.5759999999999996</v>
      </c>
      <c r="V28" s="6">
        <v>3.0928000000000001E-3</v>
      </c>
      <c r="W28" s="15">
        <v>803</v>
      </c>
      <c r="X28" s="15">
        <v>513</v>
      </c>
      <c r="Y28" s="15">
        <f t="shared" si="4"/>
        <v>1316</v>
      </c>
      <c r="Z28" s="6">
        <v>-3.0541</v>
      </c>
      <c r="AA28" s="15">
        <v>1.1046</v>
      </c>
      <c r="AB28" s="27">
        <v>1.4916</v>
      </c>
      <c r="AC28">
        <f t="shared" si="5"/>
        <v>1.3924699999999999</v>
      </c>
      <c r="AD28" s="49"/>
      <c r="AG28" s="27"/>
    </row>
    <row r="29" spans="1:33" x14ac:dyDescent="0.25">
      <c r="A29" s="25">
        <v>3</v>
      </c>
      <c r="B29" s="26">
        <v>100000000000</v>
      </c>
      <c r="C29" s="11">
        <v>200000000</v>
      </c>
      <c r="D29" s="7">
        <v>10</v>
      </c>
      <c r="E29" s="15">
        <v>1815</v>
      </c>
      <c r="F29" s="15">
        <v>0</v>
      </c>
      <c r="G29" s="15">
        <v>4344</v>
      </c>
      <c r="H29" s="15">
        <f t="shared" si="0"/>
        <v>6159</v>
      </c>
      <c r="I29" s="6">
        <f t="shared" si="1"/>
        <v>0.29469069654164637</v>
      </c>
      <c r="J29" s="15">
        <v>1.0813999999999999</v>
      </c>
      <c r="K29" s="15">
        <v>0</v>
      </c>
      <c r="L29" s="26">
        <v>6.9109999999999994E-5</v>
      </c>
      <c r="M29" s="15">
        <f t="shared" si="2"/>
        <v>1.08146911</v>
      </c>
      <c r="N29" s="6">
        <f t="shared" si="3"/>
        <v>0.99993609618678791</v>
      </c>
      <c r="O29" s="15">
        <v>118.88500000000001</v>
      </c>
      <c r="P29" s="15">
        <v>0.20619000000000001</v>
      </c>
      <c r="Q29" s="15">
        <v>54.4544</v>
      </c>
      <c r="R29" s="15">
        <v>9.9700000000000006</v>
      </c>
      <c r="S29" s="15">
        <v>64.430599999999998</v>
      </c>
      <c r="T29" s="15">
        <v>3.6082000000000003E-2</v>
      </c>
      <c r="U29" s="15">
        <v>-4.6520000000000001</v>
      </c>
      <c r="V29" s="6">
        <v>3.0928000000000001E-3</v>
      </c>
      <c r="W29" s="15">
        <v>693</v>
      </c>
      <c r="X29" s="15">
        <v>439</v>
      </c>
      <c r="Y29" s="15">
        <f t="shared" si="4"/>
        <v>1132</v>
      </c>
      <c r="Z29" s="6">
        <v>-2.9716999999999998</v>
      </c>
      <c r="AA29" s="15">
        <v>1.1003000000000001</v>
      </c>
      <c r="AB29" s="27">
        <v>1.5226999999999999</v>
      </c>
      <c r="AC29">
        <f t="shared" si="5"/>
        <v>1.394835</v>
      </c>
      <c r="AD29" s="49"/>
      <c r="AG29" s="27"/>
    </row>
    <row r="30" spans="1:33" x14ac:dyDescent="0.25">
      <c r="A30" s="25">
        <v>3</v>
      </c>
      <c r="B30" s="26">
        <v>100000000000</v>
      </c>
      <c r="C30" s="11">
        <v>200000000</v>
      </c>
      <c r="D30" s="7">
        <v>15</v>
      </c>
      <c r="E30" s="15">
        <v>2316</v>
      </c>
      <c r="F30" s="15">
        <v>0</v>
      </c>
      <c r="G30" s="15">
        <v>3940</v>
      </c>
      <c r="H30" s="15">
        <f t="shared" si="0"/>
        <v>6256</v>
      </c>
      <c r="I30" s="6">
        <f t="shared" si="1"/>
        <v>0.37020460358056267</v>
      </c>
      <c r="J30" s="15">
        <v>1.4472</v>
      </c>
      <c r="K30" s="15">
        <v>0</v>
      </c>
      <c r="L30" s="26">
        <v>7.8700000000000002E-5</v>
      </c>
      <c r="M30" s="15">
        <f t="shared" si="2"/>
        <v>1.4472787</v>
      </c>
      <c r="N30" s="6">
        <f t="shared" si="3"/>
        <v>0.99994562208370785</v>
      </c>
      <c r="O30" s="51">
        <v>129.52099999999999</v>
      </c>
      <c r="P30" s="15">
        <v>0.20619000000000001</v>
      </c>
      <c r="Q30" s="15">
        <v>57.278399999999998</v>
      </c>
      <c r="R30" s="15">
        <v>14.96</v>
      </c>
      <c r="S30" s="15">
        <v>72.242599999999996</v>
      </c>
      <c r="T30" s="15">
        <v>3.4021000000000003E-2</v>
      </c>
      <c r="U30" s="15">
        <v>-4.4997999999999996</v>
      </c>
      <c r="V30" s="6">
        <v>3.0928000000000001E-3</v>
      </c>
      <c r="W30" s="15">
        <v>726</v>
      </c>
      <c r="X30" s="15">
        <v>399</v>
      </c>
      <c r="Y30" s="15">
        <f t="shared" si="4"/>
        <v>1125</v>
      </c>
      <c r="Z30" s="6">
        <v>-2.9177</v>
      </c>
      <c r="AA30" s="15">
        <v>1.042</v>
      </c>
      <c r="AB30" s="27">
        <v>1.5309999999999999</v>
      </c>
      <c r="AC30">
        <f t="shared" si="5"/>
        <v>1.4268999999999998</v>
      </c>
      <c r="AD30" s="49"/>
      <c r="AG30" s="27"/>
    </row>
    <row r="31" spans="1:33" ht="15.75" thickBot="1" x14ac:dyDescent="0.3">
      <c r="A31" s="25">
        <v>3</v>
      </c>
      <c r="B31" s="26">
        <v>100000000000</v>
      </c>
      <c r="C31" s="11">
        <v>200000000</v>
      </c>
      <c r="D31" s="7">
        <v>25</v>
      </c>
      <c r="E31" s="15">
        <v>3119</v>
      </c>
      <c r="F31" s="15">
        <v>0</v>
      </c>
      <c r="G31" s="15">
        <v>3096</v>
      </c>
      <c r="H31" s="15">
        <f t="shared" si="0"/>
        <v>6215</v>
      </c>
      <c r="I31" s="6">
        <f t="shared" si="1"/>
        <v>0.50185036202735323</v>
      </c>
      <c r="J31" s="15">
        <v>2.1175999999999999</v>
      </c>
      <c r="K31" s="15">
        <v>0</v>
      </c>
      <c r="L31" s="37">
        <v>8.7899999999999995E-5</v>
      </c>
      <c r="M31" s="15">
        <f t="shared" si="2"/>
        <v>2.1176879</v>
      </c>
      <c r="N31" s="6">
        <f t="shared" si="3"/>
        <v>0.99995849246718549</v>
      </c>
      <c r="O31" s="15">
        <v>155.779</v>
      </c>
      <c r="P31" s="15">
        <v>0.20619000000000001</v>
      </c>
      <c r="Q31" s="15">
        <v>65.418300000000002</v>
      </c>
      <c r="R31" s="15">
        <v>24.92</v>
      </c>
      <c r="S31" s="15">
        <v>90.360699999999994</v>
      </c>
      <c r="T31" s="15">
        <v>4.8453999999999997E-2</v>
      </c>
      <c r="U31" s="15">
        <v>-4.4494999999999996</v>
      </c>
      <c r="V31" s="6">
        <v>1.0309E-3</v>
      </c>
      <c r="W31" s="15">
        <v>631</v>
      </c>
      <c r="X31" s="15">
        <v>456</v>
      </c>
      <c r="Y31" s="15">
        <f t="shared" si="4"/>
        <v>1087</v>
      </c>
      <c r="Z31" s="6">
        <v>-2.8268</v>
      </c>
      <c r="AA31" s="15">
        <v>0.98365000000000002</v>
      </c>
      <c r="AB31" s="27">
        <v>1.5550999999999999</v>
      </c>
      <c r="AC31">
        <f t="shared" si="5"/>
        <v>1.4589924999999999</v>
      </c>
      <c r="AD31" s="49"/>
      <c r="AG31" s="27"/>
    </row>
    <row r="32" spans="1:33" ht="16.5" thickTop="1" thickBot="1" x14ac:dyDescent="0.3">
      <c r="A32" s="25">
        <v>3</v>
      </c>
      <c r="B32" s="26">
        <v>100000000000</v>
      </c>
      <c r="C32" s="11">
        <v>200000000</v>
      </c>
      <c r="D32" s="7">
        <v>35</v>
      </c>
      <c r="E32" s="15">
        <v>3657</v>
      </c>
      <c r="F32" s="15">
        <v>0</v>
      </c>
      <c r="G32" s="15">
        <v>2651</v>
      </c>
      <c r="H32" s="15">
        <f t="shared" si="0"/>
        <v>6308</v>
      </c>
      <c r="I32" s="6">
        <f t="shared" si="1"/>
        <v>0.57974001268230813</v>
      </c>
      <c r="J32" s="15">
        <v>2.7002000000000002</v>
      </c>
      <c r="K32" s="15">
        <v>0</v>
      </c>
      <c r="L32" s="26">
        <v>7.8999999999999996E-5</v>
      </c>
      <c r="M32" s="15">
        <f t="shared" si="2"/>
        <v>2.7002790000000001</v>
      </c>
      <c r="N32" s="6">
        <f t="shared" si="3"/>
        <v>0.99997074376388517</v>
      </c>
      <c r="O32" s="51">
        <v>172.95099999999999</v>
      </c>
      <c r="P32" s="15">
        <v>0.20619000000000001</v>
      </c>
      <c r="Q32" s="15">
        <v>69.019400000000005</v>
      </c>
      <c r="R32" s="15">
        <v>34.899000000000001</v>
      </c>
      <c r="S32" s="15">
        <v>103.9316</v>
      </c>
      <c r="T32" s="15">
        <v>5.0514999999999997E-2</v>
      </c>
      <c r="U32" s="15">
        <v>-4.4608999999999996</v>
      </c>
      <c r="V32" s="6">
        <v>1.0309E-3</v>
      </c>
      <c r="W32" s="15">
        <v>642</v>
      </c>
      <c r="X32" s="15">
        <v>526</v>
      </c>
      <c r="Y32" s="15">
        <f t="shared" si="4"/>
        <v>1168</v>
      </c>
      <c r="Z32" s="6">
        <v>-2.8008000000000002</v>
      </c>
      <c r="AA32" s="71">
        <v>0.96619999999999995</v>
      </c>
      <c r="AB32" s="27">
        <v>1.5773999999999999</v>
      </c>
      <c r="AC32">
        <f t="shared" si="5"/>
        <v>1.4685899999999998</v>
      </c>
      <c r="AD32" s="49"/>
      <c r="AG32" s="27"/>
    </row>
    <row r="33" spans="1:33" s="34" customFormat="1" ht="16.5" thickTop="1" thickBot="1" x14ac:dyDescent="0.3">
      <c r="A33" s="30">
        <v>3</v>
      </c>
      <c r="B33" s="31">
        <v>100000000000</v>
      </c>
      <c r="C33" s="32">
        <v>200000000</v>
      </c>
      <c r="D33" s="33">
        <v>50</v>
      </c>
      <c r="E33" s="34">
        <v>4779</v>
      </c>
      <c r="F33" s="34">
        <v>0</v>
      </c>
      <c r="G33" s="34">
        <v>2416</v>
      </c>
      <c r="H33" s="34">
        <f t="shared" si="0"/>
        <v>7195</v>
      </c>
      <c r="I33" s="35">
        <f t="shared" si="1"/>
        <v>0.66421125781792911</v>
      </c>
      <c r="J33" s="34">
        <v>4.0803000000000003</v>
      </c>
      <c r="K33" s="34">
        <v>0</v>
      </c>
      <c r="L33" s="31">
        <v>7.9800000000000002E-5</v>
      </c>
      <c r="M33" s="34">
        <f t="shared" si="2"/>
        <v>4.0803798000000002</v>
      </c>
      <c r="N33" s="35">
        <f t="shared" si="3"/>
        <v>0.99998044299699751</v>
      </c>
      <c r="O33" s="34">
        <v>206.52199999999999</v>
      </c>
      <c r="P33" s="63">
        <v>0.20619000000000001</v>
      </c>
      <c r="Q33" s="34">
        <v>78.253399999999999</v>
      </c>
      <c r="R33" s="34">
        <v>43.85</v>
      </c>
      <c r="S33" s="34">
        <v>128.26</v>
      </c>
      <c r="T33" s="34">
        <v>4.8453999999999997E-2</v>
      </c>
      <c r="U33" s="34">
        <v>-4.2934999999999999</v>
      </c>
      <c r="V33" s="35">
        <v>5.1545999999999996E-3</v>
      </c>
      <c r="W33" s="34">
        <v>745</v>
      </c>
      <c r="X33" s="34">
        <v>549</v>
      </c>
      <c r="Y33" s="34">
        <f t="shared" si="4"/>
        <v>1294</v>
      </c>
      <c r="Z33" s="35">
        <v>-2.6878000000000002</v>
      </c>
      <c r="AA33" s="71">
        <v>0.94179999999999997</v>
      </c>
      <c r="AB33" s="36">
        <v>1.5924</v>
      </c>
      <c r="AC33" s="34">
        <f t="shared" si="5"/>
        <v>1.4820099999999998</v>
      </c>
      <c r="AD33" s="50"/>
      <c r="AG33" s="36"/>
    </row>
    <row r="34" spans="1:33" x14ac:dyDescent="0.25">
      <c r="A34" s="25">
        <v>4</v>
      </c>
      <c r="B34" s="26">
        <v>200000000</v>
      </c>
      <c r="C34" s="11">
        <v>20000000</v>
      </c>
      <c r="D34" s="7">
        <v>0</v>
      </c>
      <c r="E34" s="15">
        <v>203</v>
      </c>
      <c r="F34" s="15">
        <v>0</v>
      </c>
      <c r="G34" s="15">
        <v>2359</v>
      </c>
      <c r="H34" s="15">
        <f t="shared" si="0"/>
        <v>2562</v>
      </c>
      <c r="I34" s="6">
        <f t="shared" si="1"/>
        <v>7.9234972677595633E-2</v>
      </c>
      <c r="J34" s="15">
        <v>8.4809999999999997E-2</v>
      </c>
      <c r="K34" s="15">
        <v>0</v>
      </c>
      <c r="L34" s="37">
        <v>3.1713999999999999E-2</v>
      </c>
      <c r="M34" s="15">
        <f t="shared" si="2"/>
        <v>0.11652399999999999</v>
      </c>
      <c r="N34" s="6">
        <f t="shared" si="3"/>
        <v>0.72783289279461749</v>
      </c>
      <c r="O34" s="51">
        <v>75.838399999999993</v>
      </c>
      <c r="P34" s="15">
        <v>0.20619000000000001</v>
      </c>
      <c r="Q34" s="15">
        <v>37.916800000000002</v>
      </c>
      <c r="R34" s="15">
        <v>0</v>
      </c>
      <c r="S34" s="15">
        <v>37.921599999999998</v>
      </c>
      <c r="T34" s="15">
        <v>3.1959000000000001E-2</v>
      </c>
      <c r="U34" s="15">
        <v>-4.1279000000000003</v>
      </c>
      <c r="V34" s="6">
        <v>1.3402000000000001E-2</v>
      </c>
      <c r="W34" s="15">
        <v>409</v>
      </c>
      <c r="X34" s="15">
        <v>280</v>
      </c>
      <c r="Y34" s="15">
        <f t="shared" si="4"/>
        <v>689</v>
      </c>
      <c r="Z34" s="6">
        <v>-3.1435</v>
      </c>
      <c r="AA34" s="15">
        <v>1.4232</v>
      </c>
      <c r="AB34" s="27">
        <v>1.2778</v>
      </c>
      <c r="AC34">
        <f t="shared" si="5"/>
        <v>1.2172399999999999</v>
      </c>
      <c r="AD34" s="49">
        <v>0.34660000000000002</v>
      </c>
      <c r="AE34" s="15">
        <v>19.119530000000001</v>
      </c>
      <c r="AF34" s="15">
        <v>29.253129999999999</v>
      </c>
      <c r="AG34" s="27">
        <v>54.55977</v>
      </c>
    </row>
    <row r="35" spans="1:33" s="47" customFormat="1" x14ac:dyDescent="0.25">
      <c r="A35" s="38">
        <v>4</v>
      </c>
      <c r="B35" s="39">
        <v>200000000</v>
      </c>
      <c r="C35" s="40">
        <v>20000000</v>
      </c>
      <c r="D35" s="41">
        <v>2</v>
      </c>
      <c r="E35" s="42">
        <v>297</v>
      </c>
      <c r="F35" s="42">
        <v>0</v>
      </c>
      <c r="G35" s="42">
        <v>2208</v>
      </c>
      <c r="H35" s="42">
        <f t="shared" si="0"/>
        <v>2505</v>
      </c>
      <c r="I35" s="43">
        <f t="shared" si="1"/>
        <v>0.118562874251497</v>
      </c>
      <c r="J35" s="42">
        <v>1.1927000000000001</v>
      </c>
      <c r="K35" s="42">
        <v>0</v>
      </c>
      <c r="L35" s="44">
        <v>2.9838E-2</v>
      </c>
      <c r="M35" s="42">
        <f t="shared" si="2"/>
        <v>1.2225380000000001</v>
      </c>
      <c r="N35" s="43">
        <f t="shared" si="3"/>
        <v>0.97559339668787393</v>
      </c>
      <c r="O35" s="42">
        <v>83.528999999999996</v>
      </c>
      <c r="P35" s="45">
        <v>0.20619000000000001</v>
      </c>
      <c r="Q35" s="42">
        <v>40.766500000000001</v>
      </c>
      <c r="R35" s="42">
        <v>2.0019999999999998</v>
      </c>
      <c r="S35" s="42">
        <v>42.762500000000003</v>
      </c>
      <c r="T35" s="42">
        <v>3.1959000000000001E-2</v>
      </c>
      <c r="U35" s="42">
        <v>-4.1694000000000004</v>
      </c>
      <c r="V35" s="69">
        <v>1.5464E-2</v>
      </c>
      <c r="W35" s="45">
        <v>365</v>
      </c>
      <c r="X35" s="45">
        <v>278</v>
      </c>
      <c r="Y35" s="42">
        <f t="shared" si="4"/>
        <v>643</v>
      </c>
      <c r="Z35" s="43">
        <v>-3.2336</v>
      </c>
      <c r="AA35" s="42">
        <v>1.3420000000000001</v>
      </c>
      <c r="AB35" s="46">
        <v>1.2871999999999999</v>
      </c>
      <c r="AC35" s="47">
        <f t="shared" si="5"/>
        <v>1.2618999999999998</v>
      </c>
      <c r="AD35" s="70"/>
      <c r="AE35" s="45"/>
      <c r="AF35" s="45"/>
      <c r="AG35" s="46"/>
    </row>
    <row r="36" spans="1:33" s="47" customFormat="1" x14ac:dyDescent="0.25">
      <c r="A36" s="38">
        <v>4</v>
      </c>
      <c r="B36" s="39">
        <v>200000000</v>
      </c>
      <c r="C36" s="40">
        <v>20000000</v>
      </c>
      <c r="D36" s="41">
        <v>5</v>
      </c>
      <c r="E36" s="42">
        <v>390</v>
      </c>
      <c r="F36" s="42">
        <v>0</v>
      </c>
      <c r="G36" s="42">
        <v>2267</v>
      </c>
      <c r="H36" s="42">
        <f t="shared" si="0"/>
        <v>2657</v>
      </c>
      <c r="I36" s="43">
        <f t="shared" si="1"/>
        <v>0.14678208505833648</v>
      </c>
      <c r="J36" s="42">
        <v>1.6276999999999999</v>
      </c>
      <c r="K36" s="42">
        <v>0</v>
      </c>
      <c r="L36" s="44">
        <v>2.8250000000000001E-2</v>
      </c>
      <c r="M36" s="42">
        <f t="shared" si="2"/>
        <v>1.65595</v>
      </c>
      <c r="N36" s="43">
        <f t="shared" si="3"/>
        <v>0.98294030616866446</v>
      </c>
      <c r="O36" s="51">
        <v>93.651399999999995</v>
      </c>
      <c r="P36" s="45">
        <v>0.20619000000000001</v>
      </c>
      <c r="Q36" s="42">
        <v>44.334600000000002</v>
      </c>
      <c r="R36" s="42">
        <v>4.99</v>
      </c>
      <c r="S36" s="42">
        <v>49.3568</v>
      </c>
      <c r="T36" s="42">
        <v>3.2989999999999998E-2</v>
      </c>
      <c r="U36" s="42">
        <v>-4.0979000000000001</v>
      </c>
      <c r="V36" s="69">
        <v>1.5464E-2</v>
      </c>
      <c r="W36" s="45">
        <v>462</v>
      </c>
      <c r="X36" s="45">
        <v>325</v>
      </c>
      <c r="Y36" s="42">
        <f t="shared" si="4"/>
        <v>787</v>
      </c>
      <c r="Z36" s="43">
        <v>-3.0556999999999999</v>
      </c>
      <c r="AA36" s="45">
        <v>1.2782</v>
      </c>
      <c r="AB36" s="46">
        <v>1.3093999999999999</v>
      </c>
      <c r="AC36" s="47">
        <f t="shared" si="5"/>
        <v>1.2969900000000001</v>
      </c>
      <c r="AD36" s="70"/>
      <c r="AE36" s="45"/>
      <c r="AF36" s="45"/>
      <c r="AG36" s="46"/>
    </row>
    <row r="37" spans="1:33" x14ac:dyDescent="0.25">
      <c r="A37" s="25">
        <v>4</v>
      </c>
      <c r="B37" s="26">
        <v>200000000</v>
      </c>
      <c r="C37" s="11">
        <v>20000000</v>
      </c>
      <c r="D37" s="7">
        <v>10</v>
      </c>
      <c r="E37" s="15">
        <v>590</v>
      </c>
      <c r="F37" s="15">
        <v>0</v>
      </c>
      <c r="G37" s="15">
        <v>2166</v>
      </c>
      <c r="H37" s="15">
        <f t="shared" si="0"/>
        <v>2756</v>
      </c>
      <c r="I37" s="6">
        <f t="shared" si="1"/>
        <v>0.21407837445573294</v>
      </c>
      <c r="J37" s="15">
        <v>2.6351</v>
      </c>
      <c r="K37" s="15">
        <v>0</v>
      </c>
      <c r="L37" s="37">
        <v>2.6894999999999999E-2</v>
      </c>
      <c r="M37" s="15">
        <f t="shared" si="2"/>
        <v>2.6619950000000001</v>
      </c>
      <c r="N37" s="6">
        <f t="shared" si="3"/>
        <v>0.98989667523793246</v>
      </c>
      <c r="O37" s="15">
        <v>104.43300000000001</v>
      </c>
      <c r="P37" s="15">
        <v>0.20619000000000001</v>
      </c>
      <c r="Q37" s="15">
        <v>47.228499999999997</v>
      </c>
      <c r="R37" s="15">
        <v>9.9727999999999994</v>
      </c>
      <c r="S37" s="15">
        <v>57.204500000000003</v>
      </c>
      <c r="T37" s="15">
        <v>3.1959000000000001E-2</v>
      </c>
      <c r="U37" s="15">
        <v>-4.0317999999999996</v>
      </c>
      <c r="V37" s="6">
        <v>1.6494999999999999E-2</v>
      </c>
      <c r="W37" s="15">
        <v>547</v>
      </c>
      <c r="X37" s="15">
        <v>359</v>
      </c>
      <c r="Y37" s="15">
        <f t="shared" si="4"/>
        <v>906</v>
      </c>
      <c r="Z37" s="6">
        <v>-2.9958</v>
      </c>
      <c r="AA37" s="10">
        <v>1.2209000000000001</v>
      </c>
      <c r="AB37" s="27">
        <v>1.3160000000000001</v>
      </c>
      <c r="AC37">
        <f t="shared" si="5"/>
        <v>1.3285049999999998</v>
      </c>
      <c r="AD37" s="49"/>
      <c r="AG37" s="27"/>
    </row>
    <row r="38" spans="1:33" s="47" customFormat="1" x14ac:dyDescent="0.25">
      <c r="A38" s="38">
        <v>4</v>
      </c>
      <c r="B38" s="39">
        <v>200000000</v>
      </c>
      <c r="C38" s="40">
        <v>20000000</v>
      </c>
      <c r="D38" s="41">
        <v>15</v>
      </c>
      <c r="E38" s="42">
        <v>962</v>
      </c>
      <c r="F38" s="42">
        <v>0</v>
      </c>
      <c r="G38" s="42">
        <v>2682</v>
      </c>
      <c r="H38" s="42">
        <f t="shared" si="0"/>
        <v>3644</v>
      </c>
      <c r="I38" s="43">
        <f t="shared" si="1"/>
        <v>0.26399560922063664</v>
      </c>
      <c r="J38" s="42">
        <v>4.4549000000000003</v>
      </c>
      <c r="K38" s="42">
        <v>0</v>
      </c>
      <c r="L38" s="44">
        <v>3.2968999999999998E-2</v>
      </c>
      <c r="M38" s="42">
        <f t="shared" si="2"/>
        <v>4.4878689999999999</v>
      </c>
      <c r="N38" s="43">
        <f t="shared" si="3"/>
        <v>0.99265375170264558</v>
      </c>
      <c r="O38" s="51">
        <v>113.014</v>
      </c>
      <c r="P38" s="45">
        <v>0.20619000000000001</v>
      </c>
      <c r="Q38" s="42">
        <v>49.025100000000002</v>
      </c>
      <c r="R38" s="42">
        <v>14.956899999999999</v>
      </c>
      <c r="S38" s="42">
        <v>63.988900000000001</v>
      </c>
      <c r="T38" s="42">
        <v>3.8143999999999997E-2</v>
      </c>
      <c r="U38" s="42">
        <v>-4.0183</v>
      </c>
      <c r="V38" s="69">
        <v>1.7526E-2</v>
      </c>
      <c r="W38" s="45">
        <v>690</v>
      </c>
      <c r="X38" s="45">
        <v>464</v>
      </c>
      <c r="Y38" s="42">
        <f t="shared" si="4"/>
        <v>1154</v>
      </c>
      <c r="Z38" s="43">
        <v>-2.8031000000000001</v>
      </c>
      <c r="AA38" s="45">
        <v>1.1338999999999999</v>
      </c>
      <c r="AB38" s="46">
        <v>1.3755999999999999</v>
      </c>
      <c r="AC38" s="47">
        <f t="shared" si="5"/>
        <v>1.376355</v>
      </c>
      <c r="AD38" s="70"/>
      <c r="AE38" s="45"/>
      <c r="AF38" s="45"/>
      <c r="AG38" s="46"/>
    </row>
    <row r="39" spans="1:33" s="47" customFormat="1" x14ac:dyDescent="0.25">
      <c r="A39" s="38">
        <v>4</v>
      </c>
      <c r="B39" s="39">
        <v>200000000</v>
      </c>
      <c r="C39" s="40">
        <v>20000000</v>
      </c>
      <c r="D39" s="41">
        <v>25</v>
      </c>
      <c r="E39" s="42">
        <v>1265</v>
      </c>
      <c r="F39" s="42">
        <v>1</v>
      </c>
      <c r="G39" s="42">
        <v>2292</v>
      </c>
      <c r="H39" s="42">
        <f t="shared" si="0"/>
        <v>3558</v>
      </c>
      <c r="I39" s="43">
        <f t="shared" si="1"/>
        <v>0.35553681843732432</v>
      </c>
      <c r="J39" s="42">
        <v>6.242</v>
      </c>
      <c r="K39" s="42">
        <v>2.5674000000000001E-3</v>
      </c>
      <c r="L39" s="45">
        <v>2.6859999999999998E-2</v>
      </c>
      <c r="M39" s="42">
        <f t="shared" ref="M39:M57" si="6">SUM(J39:L39)</f>
        <v>6.2714274000000003</v>
      </c>
      <c r="N39" s="43">
        <f t="shared" ref="N39:N57" si="7">J39/M39</f>
        <v>0.99530770299597182</v>
      </c>
      <c r="O39" s="42">
        <v>127.26300000000001</v>
      </c>
      <c r="P39" s="45">
        <v>0.20619000000000001</v>
      </c>
      <c r="Q39" s="42">
        <v>51.156999999999996</v>
      </c>
      <c r="R39" s="42">
        <v>24.93</v>
      </c>
      <c r="S39" s="42">
        <v>76.106099999999998</v>
      </c>
      <c r="T39" s="42">
        <v>3.6082000000000003E-2</v>
      </c>
      <c r="U39" s="42">
        <v>-3.9855999999999998</v>
      </c>
      <c r="V39" s="69">
        <v>6.1856000000000003E-3</v>
      </c>
      <c r="W39" s="45">
        <v>634</v>
      </c>
      <c r="X39" s="45">
        <v>413</v>
      </c>
      <c r="Y39" s="42">
        <f t="shared" si="4"/>
        <v>1047</v>
      </c>
      <c r="Z39" s="43">
        <v>-2.8025000000000002</v>
      </c>
      <c r="AA39" s="45">
        <v>1.0437000000000001</v>
      </c>
      <c r="AB39" s="46">
        <v>1.4271</v>
      </c>
      <c r="AC39" s="47">
        <f t="shared" si="5"/>
        <v>1.4259649999999999</v>
      </c>
      <c r="AD39" s="70"/>
      <c r="AE39" s="45"/>
      <c r="AF39" s="45"/>
      <c r="AG39" s="46"/>
    </row>
    <row r="40" spans="1:33" s="47" customFormat="1" x14ac:dyDescent="0.25">
      <c r="A40" s="38">
        <v>4</v>
      </c>
      <c r="B40" s="39">
        <v>200000000</v>
      </c>
      <c r="C40" s="40">
        <v>20000000</v>
      </c>
      <c r="D40" s="41">
        <v>35</v>
      </c>
      <c r="E40" s="42">
        <v>1603</v>
      </c>
      <c r="F40" s="42">
        <v>0</v>
      </c>
      <c r="G40" s="42">
        <v>2222</v>
      </c>
      <c r="H40" s="42">
        <f t="shared" si="0"/>
        <v>3825</v>
      </c>
      <c r="I40" s="43">
        <f t="shared" si="1"/>
        <v>0.41908496732026146</v>
      </c>
      <c r="J40" s="42">
        <v>8.4244000000000003</v>
      </c>
      <c r="K40" s="42">
        <v>0</v>
      </c>
      <c r="L40" s="44">
        <v>2.5108999999999999E-2</v>
      </c>
      <c r="M40" s="42">
        <f t="shared" si="6"/>
        <v>8.4495090000000008</v>
      </c>
      <c r="N40" s="43">
        <f t="shared" si="7"/>
        <v>0.99702834803773799</v>
      </c>
      <c r="O40" s="51">
        <v>151.09200000000001</v>
      </c>
      <c r="P40" s="42">
        <v>0.20619000000000001</v>
      </c>
      <c r="Q40" s="42">
        <v>58.0901</v>
      </c>
      <c r="R40" s="42">
        <v>34.8919</v>
      </c>
      <c r="S40" s="42">
        <v>93.001999999999995</v>
      </c>
      <c r="T40" s="42">
        <v>4.8453999999999997E-2</v>
      </c>
      <c r="U40" s="42">
        <v>-3.9466000000000001</v>
      </c>
      <c r="V40" s="43">
        <v>7.2164999999999998E-3</v>
      </c>
      <c r="W40" s="45">
        <v>707</v>
      </c>
      <c r="X40" s="45">
        <v>470</v>
      </c>
      <c r="Y40" s="15">
        <f t="shared" si="4"/>
        <v>1177</v>
      </c>
      <c r="Z40" s="43">
        <v>-2.6686000000000001</v>
      </c>
      <c r="AA40" s="45">
        <v>1.0031000000000001</v>
      </c>
      <c r="AB40" s="46">
        <v>1.4928999999999999</v>
      </c>
      <c r="AC40">
        <f t="shared" si="5"/>
        <v>1.4482949999999999</v>
      </c>
      <c r="AD40" s="49"/>
      <c r="AE40" s="10"/>
      <c r="AF40" s="10"/>
      <c r="AG40" s="27"/>
    </row>
    <row r="41" spans="1:33" s="13" customFormat="1" x14ac:dyDescent="0.25">
      <c r="A41" s="28">
        <v>4</v>
      </c>
      <c r="B41" s="16">
        <v>200000000</v>
      </c>
      <c r="C41" s="17">
        <v>20000000</v>
      </c>
      <c r="D41" s="14">
        <v>50</v>
      </c>
      <c r="E41" s="13">
        <v>2315</v>
      </c>
      <c r="F41" s="13">
        <v>0</v>
      </c>
      <c r="G41" s="13">
        <v>2231</v>
      </c>
      <c r="H41" s="67">
        <f t="shared" si="0"/>
        <v>4546</v>
      </c>
      <c r="I41" s="68">
        <f t="shared" si="1"/>
        <v>0.50923889133304001</v>
      </c>
      <c r="J41" s="13">
        <v>14.157999999999999</v>
      </c>
      <c r="K41" s="13">
        <v>0</v>
      </c>
      <c r="L41" s="13">
        <v>2.8156E-2</v>
      </c>
      <c r="M41" s="67">
        <f t="shared" ref="M41" si="8">SUM(J41:L41)</f>
        <v>14.186155999999999</v>
      </c>
      <c r="N41" s="68">
        <f t="shared" ref="N41" si="9">J41/M41</f>
        <v>0.99801524810526554</v>
      </c>
      <c r="O41" s="13">
        <v>180.36799999999999</v>
      </c>
      <c r="P41" s="13">
        <v>0.20619000000000001</v>
      </c>
      <c r="Q41" s="13">
        <v>65.234300000000005</v>
      </c>
      <c r="R41" s="13">
        <v>49.836399999999998</v>
      </c>
      <c r="S41" s="13">
        <v>115.1337</v>
      </c>
      <c r="T41" s="13">
        <v>4.74423E-2</v>
      </c>
      <c r="U41" s="13">
        <v>-3.8020999999999998</v>
      </c>
      <c r="V41" s="13">
        <v>3.0928000000000001E-3</v>
      </c>
      <c r="W41" s="13">
        <v>848</v>
      </c>
      <c r="X41" s="13">
        <v>560</v>
      </c>
      <c r="Y41" s="18">
        <f t="shared" si="4"/>
        <v>1408</v>
      </c>
      <c r="Z41" s="12">
        <v>-2.6133000000000002</v>
      </c>
      <c r="AA41" s="13">
        <v>0.96443000000000001</v>
      </c>
      <c r="AB41" s="29">
        <v>1.5333000000000001</v>
      </c>
      <c r="AC41" s="13">
        <f t="shared" si="5"/>
        <v>1.4695635</v>
      </c>
      <c r="AD41" s="52"/>
      <c r="AG41" s="29"/>
    </row>
    <row r="42" spans="1:33" x14ac:dyDescent="0.25">
      <c r="A42" s="25">
        <v>5</v>
      </c>
      <c r="B42" s="26">
        <v>200000000</v>
      </c>
      <c r="C42" s="11">
        <v>2000000000</v>
      </c>
      <c r="D42" s="7">
        <v>0</v>
      </c>
      <c r="E42" s="10">
        <v>439</v>
      </c>
      <c r="F42" s="15">
        <v>97</v>
      </c>
      <c r="G42" s="15">
        <v>1476</v>
      </c>
      <c r="H42" s="42">
        <f t="shared" si="0"/>
        <v>2012</v>
      </c>
      <c r="I42" s="43">
        <f t="shared" si="1"/>
        <v>0.21819085487077536</v>
      </c>
      <c r="J42" s="15">
        <v>1.7756000000000001E-2</v>
      </c>
      <c r="K42" s="15">
        <v>3.3482999999999999E-2</v>
      </c>
      <c r="L42" s="15">
        <v>2.3098E-2</v>
      </c>
      <c r="M42" s="42">
        <f t="shared" si="6"/>
        <v>7.4337E-2</v>
      </c>
      <c r="N42" s="43">
        <f t="shared" si="7"/>
        <v>0.23885817291523737</v>
      </c>
      <c r="O42" s="51">
        <v>87.765500000000003</v>
      </c>
      <c r="P42" s="15">
        <v>0.20619000000000001</v>
      </c>
      <c r="Q42" s="15">
        <v>43.882399999999997</v>
      </c>
      <c r="R42" s="15">
        <v>6.0000000000000001E-3</v>
      </c>
      <c r="S42" s="15">
        <v>43.883099999999999</v>
      </c>
      <c r="T42" s="15">
        <v>7.2599999999999997E-4</v>
      </c>
      <c r="U42" s="15">
        <v>-5.3963999999999999</v>
      </c>
      <c r="V42" s="6">
        <v>1.4433E-2</v>
      </c>
      <c r="W42" s="15">
        <v>290</v>
      </c>
      <c r="X42" s="15">
        <v>213</v>
      </c>
      <c r="Y42" s="15">
        <f t="shared" si="4"/>
        <v>503</v>
      </c>
      <c r="Z42" s="6">
        <v>-4.0503999999999998</v>
      </c>
      <c r="AA42" s="15">
        <v>1.2766</v>
      </c>
      <c r="AB42" s="27">
        <v>1.3347</v>
      </c>
      <c r="AC42">
        <f t="shared" si="5"/>
        <v>1.2978700000000001</v>
      </c>
      <c r="AD42" s="49">
        <v>0.31656000000000001</v>
      </c>
      <c r="AE42" s="15">
        <v>17.565950000000001</v>
      </c>
      <c r="AF42" s="15">
        <v>32.210329999999999</v>
      </c>
      <c r="AG42" s="27">
        <v>53.782969999999999</v>
      </c>
    </row>
    <row r="43" spans="1:33" x14ac:dyDescent="0.25">
      <c r="A43" s="25">
        <v>5</v>
      </c>
      <c r="B43" s="26">
        <v>200000000</v>
      </c>
      <c r="C43" s="11">
        <v>2000000000</v>
      </c>
      <c r="D43" s="7">
        <v>2</v>
      </c>
      <c r="E43" s="10">
        <v>487</v>
      </c>
      <c r="F43" s="15">
        <v>107</v>
      </c>
      <c r="G43" s="15">
        <v>1556</v>
      </c>
      <c r="H43" s="42">
        <f t="shared" si="0"/>
        <v>2150</v>
      </c>
      <c r="I43" s="43">
        <f t="shared" si="1"/>
        <v>0.22651162790697674</v>
      </c>
      <c r="J43" s="15">
        <v>2.0154999999999999E-2</v>
      </c>
      <c r="K43" s="15">
        <v>3.6427E-3</v>
      </c>
      <c r="L43" s="15">
        <v>2.2133E-2</v>
      </c>
      <c r="M43" s="42">
        <f t="shared" si="6"/>
        <v>4.5930699999999998E-2</v>
      </c>
      <c r="N43" s="43">
        <f t="shared" si="7"/>
        <v>0.4388132556220567</v>
      </c>
      <c r="O43" s="10">
        <v>90.549800000000005</v>
      </c>
      <c r="P43" s="10">
        <v>0.20619000000000001</v>
      </c>
      <c r="Q43" s="10">
        <v>44.276899999999998</v>
      </c>
      <c r="R43" s="10">
        <v>2.0005000000000002</v>
      </c>
      <c r="S43" s="10">
        <v>46.273000000000003</v>
      </c>
      <c r="T43" s="10">
        <v>3.0928000000000001E-2</v>
      </c>
      <c r="U43" s="10">
        <v>-5.4038000000000004</v>
      </c>
      <c r="V43" s="10">
        <v>1.4433E-2</v>
      </c>
      <c r="W43" s="10">
        <v>336</v>
      </c>
      <c r="X43" s="10">
        <v>225</v>
      </c>
      <c r="Y43" s="15">
        <f t="shared" si="4"/>
        <v>561</v>
      </c>
      <c r="Z43" s="6">
        <v>-4.0946999999999996</v>
      </c>
      <c r="AA43" s="15">
        <v>1.1524000000000001</v>
      </c>
      <c r="AB43" s="27">
        <v>1.3722000000000001</v>
      </c>
      <c r="AC43">
        <f t="shared" si="5"/>
        <v>1.3661799999999999</v>
      </c>
      <c r="AD43" s="49"/>
      <c r="AG43" s="27"/>
    </row>
    <row r="44" spans="1:33" x14ac:dyDescent="0.25">
      <c r="A44" s="25">
        <v>5</v>
      </c>
      <c r="B44" s="26">
        <v>200000000</v>
      </c>
      <c r="C44" s="11">
        <v>2000000000</v>
      </c>
      <c r="D44" s="7">
        <v>5</v>
      </c>
      <c r="E44" s="15">
        <v>510</v>
      </c>
      <c r="F44" s="15">
        <v>99</v>
      </c>
      <c r="G44" s="15">
        <v>1441</v>
      </c>
      <c r="H44" s="42">
        <f t="shared" si="0"/>
        <v>2050</v>
      </c>
      <c r="I44" s="43">
        <f t="shared" si="1"/>
        <v>0.24878048780487805</v>
      </c>
      <c r="J44" s="15">
        <v>2.1909000000000001E-2</v>
      </c>
      <c r="K44" s="15">
        <v>3.2014999999999999E-3</v>
      </c>
      <c r="L44" s="15">
        <v>1.9739E-2</v>
      </c>
      <c r="M44" s="42">
        <f t="shared" si="6"/>
        <v>4.48495E-2</v>
      </c>
      <c r="N44" s="43">
        <f t="shared" si="7"/>
        <v>0.4885004292132577</v>
      </c>
      <c r="O44" s="51">
        <v>96.340699999999998</v>
      </c>
      <c r="P44" s="10">
        <v>0.20619000000000001</v>
      </c>
      <c r="Q44" s="10">
        <v>45.673299999999998</v>
      </c>
      <c r="R44" s="10">
        <v>4.9980000000000002</v>
      </c>
      <c r="S44" s="10">
        <v>50.667400000000001</v>
      </c>
      <c r="T44" s="10">
        <v>3.2989999999999998E-2</v>
      </c>
      <c r="U44" s="10">
        <v>-5.3981000000000003</v>
      </c>
      <c r="V44" s="10">
        <v>1.5464E-2</v>
      </c>
      <c r="W44" s="15">
        <v>342</v>
      </c>
      <c r="X44" s="15">
        <v>228</v>
      </c>
      <c r="Y44" s="15">
        <f t="shared" si="4"/>
        <v>570</v>
      </c>
      <c r="Z44" s="6">
        <v>-4.0982000000000003</v>
      </c>
      <c r="AA44" s="15">
        <v>1.0848</v>
      </c>
      <c r="AB44" s="27">
        <v>1.4038999999999999</v>
      </c>
      <c r="AC44">
        <f t="shared" si="5"/>
        <v>1.4033599999999999</v>
      </c>
      <c r="AD44" s="49"/>
      <c r="AG44" s="27"/>
    </row>
    <row r="45" spans="1:33" x14ac:dyDescent="0.25">
      <c r="A45" s="25">
        <v>5</v>
      </c>
      <c r="B45" s="26">
        <v>200000000</v>
      </c>
      <c r="C45" s="11">
        <v>2000000000</v>
      </c>
      <c r="D45" s="7">
        <v>10</v>
      </c>
      <c r="E45" s="15">
        <v>787</v>
      </c>
      <c r="F45" s="15">
        <v>128</v>
      </c>
      <c r="G45" s="15">
        <v>1698</v>
      </c>
      <c r="H45" s="42">
        <f t="shared" si="0"/>
        <v>2613</v>
      </c>
      <c r="I45" s="43">
        <f t="shared" si="1"/>
        <v>0.30118637581324148</v>
      </c>
      <c r="J45" s="15">
        <v>3.5450000000000002E-2</v>
      </c>
      <c r="K45" s="15">
        <v>4.1876999999999999E-3</v>
      </c>
      <c r="L45" s="15">
        <v>2.4525000000000002E-2</v>
      </c>
      <c r="M45" s="42">
        <f t="shared" si="6"/>
        <v>6.4162700000000003E-2</v>
      </c>
      <c r="N45" s="43">
        <f t="shared" si="7"/>
        <v>0.55250168711728154</v>
      </c>
      <c r="O45" s="15">
        <v>106.871</v>
      </c>
      <c r="P45" s="15">
        <v>0.20619000000000001</v>
      </c>
      <c r="Q45" s="15">
        <v>48.447299999999998</v>
      </c>
      <c r="R45" s="15">
        <v>9.9700000000000006</v>
      </c>
      <c r="S45" s="15">
        <v>58.423699999999997</v>
      </c>
      <c r="T45" s="15">
        <v>3.2989999999999998E-2</v>
      </c>
      <c r="U45" s="10">
        <v>-5.3827999999999996</v>
      </c>
      <c r="V45" s="6">
        <v>1.7526E-2</v>
      </c>
      <c r="W45" s="15">
        <v>418</v>
      </c>
      <c r="X45" s="15">
        <v>330</v>
      </c>
      <c r="Y45" s="15">
        <f t="shared" si="4"/>
        <v>748</v>
      </c>
      <c r="Z45" s="6">
        <v>-4.0406000000000004</v>
      </c>
      <c r="AA45" s="15">
        <v>1.0454000000000001</v>
      </c>
      <c r="AB45" s="27">
        <v>1.46</v>
      </c>
      <c r="AC45">
        <f t="shared" si="5"/>
        <v>1.42503</v>
      </c>
      <c r="AD45" s="49"/>
      <c r="AG45" s="27"/>
    </row>
    <row r="46" spans="1:33" x14ac:dyDescent="0.25">
      <c r="A46" s="25">
        <v>5</v>
      </c>
      <c r="B46" s="26">
        <v>200000000</v>
      </c>
      <c r="C46" s="11">
        <v>2000000000</v>
      </c>
      <c r="D46" s="7">
        <v>15</v>
      </c>
      <c r="E46" s="15">
        <v>999</v>
      </c>
      <c r="F46" s="15">
        <v>142</v>
      </c>
      <c r="G46" s="15">
        <v>1714</v>
      </c>
      <c r="H46" s="42">
        <f t="shared" si="0"/>
        <v>2855</v>
      </c>
      <c r="I46" s="43">
        <f t="shared" si="1"/>
        <v>0.34991243432574431</v>
      </c>
      <c r="J46" s="15">
        <v>4.6975999999999997E-2</v>
      </c>
      <c r="K46" s="15">
        <v>5.0467999999999997E-3</v>
      </c>
      <c r="L46" s="15">
        <v>2.257E-2</v>
      </c>
      <c r="M46" s="42">
        <f t="shared" si="6"/>
        <v>7.4592799999999987E-2</v>
      </c>
      <c r="N46" s="43">
        <f t="shared" si="7"/>
        <v>0.62976587552686059</v>
      </c>
      <c r="O46" s="51">
        <v>116.77800000000001</v>
      </c>
      <c r="P46" s="10">
        <v>0.20619000000000001</v>
      </c>
      <c r="Q46" s="10">
        <v>50.906999999999996</v>
      </c>
      <c r="R46" s="10">
        <v>14.96</v>
      </c>
      <c r="S46" s="10">
        <v>65.870999999999995</v>
      </c>
      <c r="T46" s="10">
        <v>3.5052E-2</v>
      </c>
      <c r="U46" s="10">
        <v>-5.3840000000000003</v>
      </c>
      <c r="V46" s="10">
        <v>1.4526000000000001E-2</v>
      </c>
      <c r="W46" s="15">
        <v>514</v>
      </c>
      <c r="X46" s="15">
        <v>348</v>
      </c>
      <c r="Y46" s="15">
        <f t="shared" si="4"/>
        <v>862</v>
      </c>
      <c r="Z46" s="6">
        <v>-3.9817999999999998</v>
      </c>
      <c r="AA46" s="15">
        <v>1.0001</v>
      </c>
      <c r="AB46" s="27">
        <v>1.5008999999999999</v>
      </c>
      <c r="AC46">
        <f t="shared" si="5"/>
        <v>1.449945</v>
      </c>
      <c r="AD46" s="49"/>
      <c r="AG46" s="27"/>
    </row>
    <row r="47" spans="1:33" x14ac:dyDescent="0.25">
      <c r="A47" s="25">
        <v>5</v>
      </c>
      <c r="B47" s="26">
        <v>200000000</v>
      </c>
      <c r="C47" s="11">
        <v>2000000000</v>
      </c>
      <c r="D47" s="7">
        <v>25</v>
      </c>
      <c r="E47" s="10">
        <v>1364</v>
      </c>
      <c r="F47" s="15">
        <v>154</v>
      </c>
      <c r="G47" s="15">
        <v>1802</v>
      </c>
      <c r="H47" s="42">
        <f>SUM(E47:G47)</f>
        <v>3320</v>
      </c>
      <c r="I47" s="43">
        <f t="shared" si="1"/>
        <v>0.41084337349397593</v>
      </c>
      <c r="J47" s="10">
        <v>6.9070000000000006E-2</v>
      </c>
      <c r="K47" s="10">
        <v>5.2074E-3</v>
      </c>
      <c r="L47" s="10">
        <v>2.2092000000000001E-2</v>
      </c>
      <c r="M47" s="42">
        <f>SUM(J47:L47)</f>
        <v>9.6369400000000008E-2</v>
      </c>
      <c r="N47" s="43">
        <f>J47/M47</f>
        <v>0.71672128289685311</v>
      </c>
      <c r="O47" s="10">
        <v>133.917</v>
      </c>
      <c r="P47" s="10">
        <v>0.20619000000000001</v>
      </c>
      <c r="Q47" s="10">
        <v>54.486699999999999</v>
      </c>
      <c r="R47" s="10">
        <v>24.9344</v>
      </c>
      <c r="S47" s="10">
        <v>79.430300000000003</v>
      </c>
      <c r="T47" s="10">
        <v>3.8143999999999997E-2</v>
      </c>
      <c r="U47" s="10">
        <v>-5.2785000000000002</v>
      </c>
      <c r="V47" s="10">
        <v>9.2783999999999991E-3</v>
      </c>
      <c r="W47" s="10">
        <v>541</v>
      </c>
      <c r="X47" s="10">
        <v>368</v>
      </c>
      <c r="Y47" s="15">
        <f>SUM(W47:X47)</f>
        <v>909</v>
      </c>
      <c r="Z47" s="6">
        <v>-3.8898999999999999</v>
      </c>
      <c r="AA47" s="10">
        <v>0.96306999999999998</v>
      </c>
      <c r="AB47" s="27">
        <v>1.5334000000000001</v>
      </c>
      <c r="AC47">
        <f t="shared" si="5"/>
        <v>1.4703115</v>
      </c>
      <c r="AD47" s="49"/>
      <c r="AG47" s="27"/>
    </row>
    <row r="48" spans="1:33" x14ac:dyDescent="0.25">
      <c r="A48" s="25">
        <v>5</v>
      </c>
      <c r="B48" s="26">
        <v>200000000</v>
      </c>
      <c r="C48" s="11">
        <v>2000000000</v>
      </c>
      <c r="D48" s="7">
        <v>35</v>
      </c>
      <c r="E48" s="15">
        <v>1756</v>
      </c>
      <c r="F48" s="15">
        <v>185</v>
      </c>
      <c r="G48" s="15">
        <v>1809</v>
      </c>
      <c r="H48" s="42">
        <f>SUM(E48:G48)</f>
        <v>3750</v>
      </c>
      <c r="I48" s="43">
        <f t="shared" si="1"/>
        <v>0.46826666666666666</v>
      </c>
      <c r="J48" s="15">
        <v>9.7526000000000002E-2</v>
      </c>
      <c r="K48" s="15">
        <v>7.1744E-3</v>
      </c>
      <c r="L48" s="15">
        <v>2.3649E-2</v>
      </c>
      <c r="M48" s="42">
        <f>SUM(J48:L48)</f>
        <v>0.1283494</v>
      </c>
      <c r="N48" s="6">
        <f>J48/M48</f>
        <v>0.75984772815455315</v>
      </c>
      <c r="O48" s="51">
        <v>151.76400000000001</v>
      </c>
      <c r="P48" s="15">
        <v>0.20619000000000001</v>
      </c>
      <c r="Q48" s="10">
        <v>58.426200000000001</v>
      </c>
      <c r="R48" s="15">
        <v>34.8889</v>
      </c>
      <c r="S48" s="15">
        <v>93.337800000000001</v>
      </c>
      <c r="T48" s="15">
        <v>4.7423E-2</v>
      </c>
      <c r="U48" s="10">
        <v>-5.2050000000000001</v>
      </c>
      <c r="V48" s="6">
        <v>7.2164999999999998E-3</v>
      </c>
      <c r="W48" s="15">
        <v>647</v>
      </c>
      <c r="X48" s="15">
        <v>422</v>
      </c>
      <c r="Y48" s="15">
        <f>SUM(W48:X48)</f>
        <v>1069</v>
      </c>
      <c r="Z48" s="6">
        <v>-3.9022999999999999</v>
      </c>
      <c r="AA48" s="15">
        <v>0.94320000000000004</v>
      </c>
      <c r="AB48" s="27">
        <v>1.5740000000000001</v>
      </c>
      <c r="AC48">
        <f t="shared" si="5"/>
        <v>1.4812399999999999</v>
      </c>
      <c r="AD48" s="49"/>
      <c r="AG48" s="27"/>
    </row>
    <row r="49" spans="1:33" s="34" customFormat="1" ht="15.75" thickBot="1" x14ac:dyDescent="0.3">
      <c r="A49" s="30">
        <v>5</v>
      </c>
      <c r="B49" s="31">
        <v>200000000</v>
      </c>
      <c r="C49" s="32">
        <v>2000000000</v>
      </c>
      <c r="D49" s="33">
        <v>50</v>
      </c>
      <c r="E49" s="34">
        <v>2391</v>
      </c>
      <c r="F49" s="34">
        <v>229</v>
      </c>
      <c r="G49" s="34">
        <v>1808</v>
      </c>
      <c r="H49" s="64">
        <f t="shared" si="0"/>
        <v>4428</v>
      </c>
      <c r="I49" s="65">
        <f t="shared" si="1"/>
        <v>0.53997289972899731</v>
      </c>
      <c r="J49" s="34">
        <v>0.14943999999999999</v>
      </c>
      <c r="K49" s="34">
        <v>8.7357000000000008E-3</v>
      </c>
      <c r="L49" s="34">
        <v>2.419E-2</v>
      </c>
      <c r="M49" s="64">
        <f t="shared" si="6"/>
        <v>0.18236569999999999</v>
      </c>
      <c r="N49" s="65">
        <f t="shared" si="7"/>
        <v>0.81945234218934804</v>
      </c>
      <c r="O49" s="34">
        <v>184.00299999999999</v>
      </c>
      <c r="P49" s="63">
        <v>0.20619000000000001</v>
      </c>
      <c r="Q49" s="34">
        <v>67.063900000000004</v>
      </c>
      <c r="R49" s="34">
        <v>49.857999999999997</v>
      </c>
      <c r="S49" s="34">
        <v>116.93899999999999</v>
      </c>
      <c r="T49" s="34">
        <v>4.8453999999999997E-2</v>
      </c>
      <c r="U49" s="34">
        <v>-5.1117999999999997</v>
      </c>
      <c r="V49" s="35">
        <v>8.2474000000000002E-3</v>
      </c>
      <c r="W49" s="34">
        <v>799</v>
      </c>
      <c r="X49" s="34">
        <v>535</v>
      </c>
      <c r="Y49" s="63">
        <f t="shared" si="4"/>
        <v>1334</v>
      </c>
      <c r="Z49" s="35">
        <v>-3.9413</v>
      </c>
      <c r="AA49" s="34">
        <v>0.92623</v>
      </c>
      <c r="AB49" s="36">
        <v>1.6003000000000001</v>
      </c>
      <c r="AC49" s="36">
        <f t="shared" si="5"/>
        <v>1.4905735</v>
      </c>
      <c r="AD49" s="50"/>
      <c r="AG49" s="36"/>
    </row>
    <row r="50" spans="1:33" x14ac:dyDescent="0.25">
      <c r="A50" s="53">
        <v>6</v>
      </c>
      <c r="B50" s="54">
        <v>20000000</v>
      </c>
      <c r="C50" s="55">
        <v>2000000000</v>
      </c>
      <c r="D50" s="56">
        <v>0</v>
      </c>
      <c r="E50" s="57">
        <v>422</v>
      </c>
      <c r="F50" s="57">
        <v>143</v>
      </c>
      <c r="G50" s="57">
        <v>136</v>
      </c>
      <c r="H50" s="58">
        <f t="shared" si="0"/>
        <v>701</v>
      </c>
      <c r="I50" s="43">
        <f t="shared" si="1"/>
        <v>0.60199714693295292</v>
      </c>
      <c r="J50" s="57"/>
      <c r="K50" s="66" t="s">
        <v>43</v>
      </c>
      <c r="L50" s="57"/>
      <c r="M50" s="58">
        <f t="shared" si="6"/>
        <v>0</v>
      </c>
      <c r="N50" s="53" t="e">
        <f t="shared" si="7"/>
        <v>#DIV/0!</v>
      </c>
      <c r="O50" s="57"/>
      <c r="P50" s="57"/>
      <c r="Q50" s="57"/>
      <c r="R50" s="57"/>
      <c r="S50" s="57"/>
      <c r="T50" s="57"/>
      <c r="U50" s="57"/>
      <c r="V50" s="53"/>
      <c r="W50" s="57"/>
      <c r="X50" s="57"/>
      <c r="Y50" s="57"/>
      <c r="Z50" s="53"/>
      <c r="AA50" s="57"/>
      <c r="AB50" s="53"/>
      <c r="AC50" s="58"/>
    </row>
    <row r="51" spans="1:33" x14ac:dyDescent="0.25">
      <c r="A51" s="53">
        <v>6</v>
      </c>
      <c r="B51" s="54">
        <v>20000000</v>
      </c>
      <c r="C51" s="55">
        <v>2000000000</v>
      </c>
      <c r="D51" s="56">
        <v>2</v>
      </c>
      <c r="E51" s="57">
        <v>463</v>
      </c>
      <c r="F51" s="57">
        <v>151</v>
      </c>
      <c r="G51" s="57">
        <v>148</v>
      </c>
      <c r="H51" s="58">
        <f t="shared" si="0"/>
        <v>762</v>
      </c>
      <c r="I51" s="43">
        <f t="shared" si="1"/>
        <v>0.6076115485564304</v>
      </c>
      <c r="J51" s="58">
        <v>76.262100000000004</v>
      </c>
      <c r="K51" s="57"/>
      <c r="L51" s="57"/>
      <c r="M51" s="58">
        <f t="shared" si="6"/>
        <v>76.262100000000004</v>
      </c>
      <c r="N51" s="53">
        <f t="shared" si="7"/>
        <v>1</v>
      </c>
      <c r="O51" s="57"/>
      <c r="P51" s="57"/>
      <c r="Q51" s="57"/>
      <c r="R51" s="57"/>
      <c r="S51" s="57"/>
      <c r="T51" s="57"/>
      <c r="U51" s="57"/>
      <c r="V51" s="53"/>
      <c r="W51" s="57"/>
      <c r="X51" s="57"/>
      <c r="Y51" s="57"/>
      <c r="Z51" s="53"/>
      <c r="AA51" s="57"/>
      <c r="AB51" s="53"/>
      <c r="AC51" s="58"/>
    </row>
    <row r="52" spans="1:33" x14ac:dyDescent="0.25">
      <c r="A52" s="53">
        <v>6</v>
      </c>
      <c r="B52" s="54">
        <v>20000000</v>
      </c>
      <c r="C52" s="55">
        <v>2000000000</v>
      </c>
      <c r="D52" s="56">
        <v>5</v>
      </c>
      <c r="E52" s="57"/>
      <c r="F52" s="57"/>
      <c r="G52" s="57"/>
      <c r="H52" s="58">
        <f t="shared" si="0"/>
        <v>0</v>
      </c>
      <c r="I52" s="43" t="e">
        <f t="shared" si="1"/>
        <v>#DIV/0!</v>
      </c>
      <c r="J52" s="57"/>
      <c r="K52" s="57"/>
      <c r="L52" s="57"/>
      <c r="M52" s="58">
        <f t="shared" si="6"/>
        <v>0</v>
      </c>
      <c r="N52" s="53" t="e">
        <f t="shared" si="7"/>
        <v>#DIV/0!</v>
      </c>
      <c r="O52" s="57"/>
      <c r="P52" s="57"/>
      <c r="Q52" s="57"/>
      <c r="R52" s="57"/>
      <c r="S52" s="57"/>
      <c r="T52" s="57"/>
      <c r="U52" s="57"/>
      <c r="V52" s="53"/>
      <c r="W52" s="57"/>
      <c r="X52" s="57"/>
      <c r="Y52" s="57"/>
      <c r="Z52" s="53"/>
      <c r="AA52" s="57"/>
      <c r="AB52" s="53"/>
      <c r="AC52" s="58"/>
    </row>
    <row r="53" spans="1:33" x14ac:dyDescent="0.25">
      <c r="A53" s="53">
        <v>6</v>
      </c>
      <c r="B53" s="54">
        <v>20000000</v>
      </c>
      <c r="C53" s="55">
        <v>2000000000</v>
      </c>
      <c r="D53" s="56">
        <v>10</v>
      </c>
      <c r="E53" s="57"/>
      <c r="F53" s="57"/>
      <c r="G53" s="57"/>
      <c r="H53" s="58">
        <f t="shared" si="0"/>
        <v>0</v>
      </c>
      <c r="I53" s="43" t="e">
        <f t="shared" si="1"/>
        <v>#DIV/0!</v>
      </c>
      <c r="J53" s="57"/>
      <c r="K53" s="57"/>
      <c r="L53" s="57"/>
      <c r="M53" s="58">
        <f t="shared" si="6"/>
        <v>0</v>
      </c>
      <c r="N53" s="53" t="e">
        <f t="shared" si="7"/>
        <v>#DIV/0!</v>
      </c>
      <c r="O53" s="57"/>
      <c r="P53" s="57"/>
      <c r="Q53" s="57"/>
      <c r="R53" s="57"/>
      <c r="S53" s="57"/>
      <c r="T53" s="57"/>
      <c r="U53" s="57"/>
      <c r="V53" s="53"/>
      <c r="W53" s="57"/>
      <c r="X53" s="57"/>
      <c r="Y53" s="57"/>
      <c r="Z53" s="53"/>
      <c r="AA53" s="57"/>
      <c r="AB53" s="53"/>
      <c r="AC53" s="58"/>
    </row>
    <row r="54" spans="1:33" x14ac:dyDescent="0.25">
      <c r="A54" s="53">
        <v>6</v>
      </c>
      <c r="B54" s="54">
        <v>20000000</v>
      </c>
      <c r="C54" s="55">
        <v>2000000000</v>
      </c>
      <c r="D54" s="56">
        <v>15</v>
      </c>
      <c r="E54" s="57"/>
      <c r="F54" s="57"/>
      <c r="G54" s="57"/>
      <c r="H54" s="58">
        <f t="shared" si="0"/>
        <v>0</v>
      </c>
      <c r="I54" s="43" t="e">
        <f t="shared" si="1"/>
        <v>#DIV/0!</v>
      </c>
      <c r="J54" s="57"/>
      <c r="K54" s="57"/>
      <c r="L54" s="57"/>
      <c r="M54" s="58">
        <f t="shared" si="6"/>
        <v>0</v>
      </c>
      <c r="N54" s="53" t="e">
        <f t="shared" si="7"/>
        <v>#DIV/0!</v>
      </c>
      <c r="O54" s="57"/>
      <c r="P54" s="57"/>
      <c r="Q54" s="57"/>
      <c r="R54" s="57"/>
      <c r="S54" s="57"/>
      <c r="T54" s="57"/>
      <c r="U54" s="57"/>
      <c r="V54" s="53"/>
      <c r="W54" s="57"/>
      <c r="X54" s="57"/>
      <c r="Y54" s="57"/>
      <c r="Z54" s="53"/>
      <c r="AA54" s="57"/>
      <c r="AB54" s="53"/>
      <c r="AC54" s="58"/>
    </row>
    <row r="55" spans="1:33" x14ac:dyDescent="0.25">
      <c r="A55" s="53">
        <v>6</v>
      </c>
      <c r="B55" s="54">
        <v>20000000</v>
      </c>
      <c r="C55" s="55">
        <v>2000000000</v>
      </c>
      <c r="D55" s="56">
        <v>25</v>
      </c>
      <c r="E55" s="57"/>
      <c r="F55" s="57"/>
      <c r="G55" s="57"/>
      <c r="H55" s="58">
        <f t="shared" si="0"/>
        <v>0</v>
      </c>
      <c r="I55" s="43" t="e">
        <f t="shared" si="1"/>
        <v>#DIV/0!</v>
      </c>
      <c r="J55" s="57"/>
      <c r="K55" s="57"/>
      <c r="L55" s="57"/>
      <c r="M55" s="58">
        <f t="shared" si="6"/>
        <v>0</v>
      </c>
      <c r="N55" s="53" t="e">
        <f t="shared" si="7"/>
        <v>#DIV/0!</v>
      </c>
      <c r="O55" s="57"/>
      <c r="P55" s="57"/>
      <c r="Q55" s="57"/>
      <c r="R55" s="57"/>
      <c r="S55" s="57"/>
      <c r="T55" s="57"/>
      <c r="U55" s="57"/>
      <c r="V55" s="53"/>
      <c r="W55" s="57"/>
      <c r="X55" s="57"/>
      <c r="Y55" s="57"/>
      <c r="Z55" s="53"/>
      <c r="AA55" s="57"/>
      <c r="AB55" s="53"/>
      <c r="AC55" s="58"/>
    </row>
    <row r="56" spans="1:33" x14ac:dyDescent="0.25">
      <c r="A56" s="53">
        <v>6</v>
      </c>
      <c r="B56" s="54">
        <v>20000000</v>
      </c>
      <c r="C56" s="55">
        <v>2000000000</v>
      </c>
      <c r="D56" s="56">
        <v>35</v>
      </c>
      <c r="E56" s="57"/>
      <c r="F56" s="57"/>
      <c r="G56" s="57"/>
      <c r="H56" s="58">
        <f t="shared" si="0"/>
        <v>0</v>
      </c>
      <c r="I56" s="43" t="e">
        <f t="shared" si="1"/>
        <v>#DIV/0!</v>
      </c>
      <c r="J56" s="57"/>
      <c r="K56" s="57"/>
      <c r="L56" s="57"/>
      <c r="M56" s="58">
        <f t="shared" si="6"/>
        <v>0</v>
      </c>
      <c r="N56" s="53" t="e">
        <f t="shared" si="7"/>
        <v>#DIV/0!</v>
      </c>
      <c r="O56" s="57"/>
      <c r="P56" s="57"/>
      <c r="Q56" s="57"/>
      <c r="R56" s="57"/>
      <c r="S56" s="57"/>
      <c r="T56" s="57"/>
      <c r="U56" s="57"/>
      <c r="V56" s="53"/>
      <c r="W56" s="57"/>
      <c r="X56" s="57"/>
      <c r="Y56" s="57"/>
      <c r="Z56" s="53"/>
      <c r="AA56" s="57"/>
      <c r="AB56" s="53"/>
      <c r="AC56" s="58"/>
    </row>
    <row r="57" spans="1:33" s="13" customFormat="1" x14ac:dyDescent="0.25">
      <c r="A57" s="53">
        <v>6</v>
      </c>
      <c r="B57" s="54">
        <v>20000000</v>
      </c>
      <c r="C57" s="59">
        <v>2000000000</v>
      </c>
      <c r="D57" s="60">
        <v>50</v>
      </c>
      <c r="E57" s="61"/>
      <c r="F57" s="61"/>
      <c r="G57" s="61"/>
      <c r="H57" s="58">
        <f t="shared" si="0"/>
        <v>0</v>
      </c>
      <c r="I57" s="43" t="e">
        <f t="shared" si="1"/>
        <v>#DIV/0!</v>
      </c>
      <c r="J57" s="61"/>
      <c r="K57" s="61"/>
      <c r="L57" s="61"/>
      <c r="M57" s="58">
        <f t="shared" si="6"/>
        <v>0</v>
      </c>
      <c r="N57" s="53" t="e">
        <f t="shared" si="7"/>
        <v>#DIV/0!</v>
      </c>
      <c r="O57" s="61"/>
      <c r="P57" s="61"/>
      <c r="Q57" s="61"/>
      <c r="R57" s="61"/>
      <c r="S57" s="61"/>
      <c r="T57" s="61"/>
      <c r="U57" s="61"/>
      <c r="V57" s="62"/>
      <c r="W57" s="61"/>
      <c r="X57" s="61"/>
      <c r="Y57" s="61"/>
      <c r="Z57" s="62"/>
      <c r="AA57" s="61"/>
      <c r="AB57" s="62"/>
      <c r="AC57" s="61"/>
    </row>
    <row r="58" spans="1:33" x14ac:dyDescent="0.25">
      <c r="AA58" t="s">
        <v>44</v>
      </c>
      <c r="AB58" t="s">
        <v>45</v>
      </c>
      <c r="AC58" t="s">
        <v>46</v>
      </c>
    </row>
    <row r="59" spans="1:33" x14ac:dyDescent="0.25">
      <c r="AA59" t="s">
        <v>47</v>
      </c>
      <c r="AB59">
        <v>1.05</v>
      </c>
      <c r="AC59">
        <f>-0.55*AB59+2</f>
        <v>1.4224999999999999</v>
      </c>
    </row>
    <row r="60" spans="1:33" x14ac:dyDescent="0.25">
      <c r="AA60" s="13" t="s">
        <v>48</v>
      </c>
      <c r="AB60" s="13">
        <v>1.75</v>
      </c>
      <c r="AC60" s="13">
        <f>-0.55*AB60+2</f>
        <v>1.0374999999999999</v>
      </c>
    </row>
    <row r="61" spans="1:33" x14ac:dyDescent="0.25">
      <c r="AA61" t="s">
        <v>49</v>
      </c>
      <c r="AB61">
        <v>1.05</v>
      </c>
      <c r="AC61">
        <f>(1.96-AB61)/0.72</f>
        <v>1.2638888888888888</v>
      </c>
    </row>
    <row r="62" spans="1:33" x14ac:dyDescent="0.25">
      <c r="AA62" s="13" t="s">
        <v>50</v>
      </c>
      <c r="AB62" s="13">
        <v>1.75</v>
      </c>
      <c r="AC62">
        <f>(1.96-AB62)/0.72</f>
        <v>0.29166666666666663</v>
      </c>
    </row>
    <row r="63" spans="1:33" x14ac:dyDescent="0.25">
      <c r="AA63" t="s">
        <v>54</v>
      </c>
      <c r="AB63" s="15">
        <v>1.05</v>
      </c>
      <c r="AC63">
        <f>1.8-0.56*AB63</f>
        <v>1.212</v>
      </c>
    </row>
    <row r="64" spans="1:33" x14ac:dyDescent="0.25">
      <c r="AA64" s="13" t="s">
        <v>51</v>
      </c>
      <c r="AB64" s="18">
        <v>1.75</v>
      </c>
      <c r="AC64" s="13">
        <f>1.8-0.56*AB64</f>
        <v>0.82</v>
      </c>
    </row>
    <row r="65" spans="27:29" x14ac:dyDescent="0.25">
      <c r="AA65" s="15" t="s">
        <v>52</v>
      </c>
      <c r="AB65" s="15">
        <v>1.05</v>
      </c>
      <c r="AC65">
        <f>1.5*AB65</f>
        <v>1.5750000000000002</v>
      </c>
    </row>
    <row r="66" spans="27:29" x14ac:dyDescent="0.25">
      <c r="AA66" s="18" t="s">
        <v>53</v>
      </c>
      <c r="AB66" s="18">
        <v>1.75</v>
      </c>
      <c r="AC66" s="13">
        <f>1.5*AB66</f>
        <v>2.625</v>
      </c>
    </row>
    <row r="67" spans="27:29" x14ac:dyDescent="0.25">
      <c r="AA67" s="15" t="s">
        <v>55</v>
      </c>
    </row>
  </sheetData>
  <mergeCells count="6">
    <mergeCell ref="AD8:AG8"/>
    <mergeCell ref="B8:C8"/>
    <mergeCell ref="E8:I8"/>
    <mergeCell ref="J8:N8"/>
    <mergeCell ref="O8:V8"/>
    <mergeCell ref="W8:Z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6" sqref="D6"/>
    </sheetView>
  </sheetViews>
  <sheetFormatPr defaultRowHeight="15" x14ac:dyDescent="0.25"/>
  <cols>
    <col min="1" max="1" width="23.85546875" bestFit="1" customWidth="1"/>
    <col min="2" max="3" width="9.85546875" bestFit="1" customWidth="1"/>
    <col min="4" max="4" width="37.7109375" customWidth="1"/>
    <col min="5" max="6" width="9.85546875" bestFit="1" customWidth="1"/>
  </cols>
  <sheetData>
    <row r="1" spans="1:3" x14ac:dyDescent="0.25">
      <c r="A1" t="s">
        <v>61</v>
      </c>
      <c r="B1" t="s">
        <v>45</v>
      </c>
      <c r="C1" t="s">
        <v>46</v>
      </c>
    </row>
    <row r="2" spans="1:3" x14ac:dyDescent="0.25">
      <c r="A2" t="s">
        <v>63</v>
      </c>
      <c r="B2">
        <v>0.9</v>
      </c>
      <c r="C2">
        <v>1.4224999999999999</v>
      </c>
    </row>
    <row r="3" spans="1:3" s="13" customFormat="1" x14ac:dyDescent="0.25">
      <c r="A3" s="13" t="s">
        <v>62</v>
      </c>
      <c r="B3" s="13">
        <v>1.5</v>
      </c>
      <c r="C3" s="13">
        <v>1.0374999999999999</v>
      </c>
    </row>
    <row r="4" spans="1:3" x14ac:dyDescent="0.25">
      <c r="A4" s="15" t="s">
        <v>64</v>
      </c>
      <c r="B4">
        <v>0.9</v>
      </c>
      <c r="C4">
        <v>1.5750000000000002</v>
      </c>
    </row>
    <row r="5" spans="1:3" x14ac:dyDescent="0.25">
      <c r="A5" s="13" t="s">
        <v>53</v>
      </c>
      <c r="B5" s="13">
        <v>1.5</v>
      </c>
      <c r="C5" s="13">
        <v>2.625</v>
      </c>
    </row>
    <row r="6" spans="1:3" x14ac:dyDescent="0.25">
      <c r="A6" s="15" t="s">
        <v>54</v>
      </c>
      <c r="B6">
        <v>0.9</v>
      </c>
      <c r="C6">
        <v>1.212</v>
      </c>
    </row>
    <row r="7" spans="1:3" x14ac:dyDescent="0.25">
      <c r="A7" s="13" t="s">
        <v>65</v>
      </c>
      <c r="B7" s="13">
        <v>1.5</v>
      </c>
      <c r="C7" s="13">
        <v>0.82</v>
      </c>
    </row>
    <row r="8" spans="1:3" x14ac:dyDescent="0.25">
      <c r="A8" s="15" t="s">
        <v>49</v>
      </c>
      <c r="B8">
        <v>0.9</v>
      </c>
      <c r="C8">
        <v>1.2638888888888888</v>
      </c>
    </row>
    <row r="9" spans="1:3" x14ac:dyDescent="0.25">
      <c r="A9" s="13" t="s">
        <v>66</v>
      </c>
      <c r="B9" s="13">
        <v>1.5</v>
      </c>
      <c r="C9" s="13">
        <v>0.29166666666666663</v>
      </c>
    </row>
    <row r="10" spans="1:3" x14ac:dyDescent="0.25">
      <c r="A10" s="15" t="s">
        <v>67</v>
      </c>
      <c r="B10">
        <v>0.9</v>
      </c>
      <c r="C10">
        <f>2*B10</f>
        <v>1.8</v>
      </c>
    </row>
    <row r="11" spans="1:3" x14ac:dyDescent="0.25">
      <c r="A11" s="13" t="s">
        <v>70</v>
      </c>
      <c r="B11" s="13">
        <v>1.5</v>
      </c>
      <c r="C11">
        <f>2*B11</f>
        <v>3</v>
      </c>
    </row>
    <row r="12" spans="1:3" x14ac:dyDescent="0.25">
      <c r="A12" s="15" t="s">
        <v>68</v>
      </c>
      <c r="B12">
        <v>0.9</v>
      </c>
      <c r="C12">
        <f>B12*3</f>
        <v>2.7</v>
      </c>
    </row>
    <row r="13" spans="1:3" x14ac:dyDescent="0.25">
      <c r="A13" s="13" t="s">
        <v>69</v>
      </c>
      <c r="B13" s="13">
        <v>1.5</v>
      </c>
      <c r="C13">
        <f>B13*3</f>
        <v>4.5</v>
      </c>
    </row>
    <row r="14" spans="1:3" x14ac:dyDescent="0.25">
      <c r="A14" s="15" t="s">
        <v>71</v>
      </c>
      <c r="B14">
        <v>0.9</v>
      </c>
      <c r="C14">
        <f>-0.6983*B14+2.2186</f>
        <v>1.5901299999999998</v>
      </c>
    </row>
    <row r="15" spans="1:3" x14ac:dyDescent="0.25">
      <c r="A15" s="13"/>
      <c r="B15" s="13">
        <v>1.5</v>
      </c>
      <c r="C15">
        <f>-0.6983*B15+2.2186</f>
        <v>1.1711499999999999</v>
      </c>
    </row>
    <row r="17" spans="1:3" x14ac:dyDescent="0.25">
      <c r="A17" s="13"/>
      <c r="B17" s="13"/>
      <c r="C1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5" sqref="F15"/>
    </sheetView>
  </sheetViews>
  <sheetFormatPr defaultRowHeight="15" x14ac:dyDescent="0.25"/>
  <cols>
    <col min="1" max="1" width="18" bestFit="1" customWidth="1"/>
    <col min="2" max="6" width="9.85546875" bestFit="1" customWidth="1"/>
  </cols>
  <sheetData>
    <row r="1" spans="1:6" x14ac:dyDescent="0.25">
      <c r="A1" t="s">
        <v>10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s="7">
        <v>0</v>
      </c>
      <c r="B2">
        <v>1999</v>
      </c>
      <c r="C2">
        <v>5578</v>
      </c>
      <c r="D2">
        <v>6788</v>
      </c>
      <c r="E2">
        <v>2562</v>
      </c>
      <c r="F2">
        <v>2012</v>
      </c>
    </row>
    <row r="3" spans="1:6" x14ac:dyDescent="0.25">
      <c r="A3" s="7">
        <v>2</v>
      </c>
      <c r="B3">
        <v>2362</v>
      </c>
      <c r="C3">
        <v>5568</v>
      </c>
      <c r="D3">
        <v>6989</v>
      </c>
      <c r="E3">
        <v>2505</v>
      </c>
      <c r="F3">
        <v>2150</v>
      </c>
    </row>
    <row r="4" spans="1:6" x14ac:dyDescent="0.25">
      <c r="A4" s="7">
        <v>5</v>
      </c>
      <c r="B4">
        <v>2435</v>
      </c>
      <c r="C4">
        <v>5599</v>
      </c>
      <c r="D4">
        <v>6561</v>
      </c>
      <c r="E4">
        <v>2657</v>
      </c>
      <c r="F4">
        <v>2050</v>
      </c>
    </row>
    <row r="5" spans="1:6" x14ac:dyDescent="0.25">
      <c r="A5" s="7">
        <v>10</v>
      </c>
      <c r="B5">
        <v>2790</v>
      </c>
      <c r="C5">
        <v>5781</v>
      </c>
      <c r="D5">
        <v>6159</v>
      </c>
      <c r="E5">
        <v>2756</v>
      </c>
      <c r="F5">
        <v>2613</v>
      </c>
    </row>
    <row r="6" spans="1:6" x14ac:dyDescent="0.25">
      <c r="A6" s="7">
        <v>15</v>
      </c>
      <c r="B6">
        <v>2926</v>
      </c>
      <c r="C6">
        <v>5770</v>
      </c>
      <c r="D6">
        <v>6256</v>
      </c>
      <c r="E6">
        <v>3644</v>
      </c>
      <c r="F6">
        <v>2855</v>
      </c>
    </row>
    <row r="7" spans="1:6" x14ac:dyDescent="0.25">
      <c r="A7" s="7">
        <v>25</v>
      </c>
      <c r="B7">
        <v>3325</v>
      </c>
      <c r="C7">
        <v>6216</v>
      </c>
      <c r="D7">
        <v>6215</v>
      </c>
      <c r="E7">
        <v>3558</v>
      </c>
      <c r="F7">
        <v>3320</v>
      </c>
    </row>
    <row r="8" spans="1:6" x14ac:dyDescent="0.25">
      <c r="A8" s="7">
        <v>35</v>
      </c>
      <c r="B8">
        <v>3960</v>
      </c>
      <c r="C8">
        <v>6528</v>
      </c>
      <c r="D8">
        <v>6308</v>
      </c>
      <c r="E8">
        <v>3825</v>
      </c>
      <c r="F8">
        <v>3750</v>
      </c>
    </row>
    <row r="9" spans="1:6" x14ac:dyDescent="0.25">
      <c r="A9" s="14">
        <v>50</v>
      </c>
      <c r="B9">
        <v>4684</v>
      </c>
      <c r="C9">
        <v>6636</v>
      </c>
      <c r="D9">
        <v>7195</v>
      </c>
      <c r="E9">
        <v>4546</v>
      </c>
      <c r="F9">
        <v>4428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A9"/>
    </sheetView>
  </sheetViews>
  <sheetFormatPr defaultRowHeight="15" x14ac:dyDescent="0.25"/>
  <cols>
    <col min="1" max="1" width="18" bestFit="1" customWidth="1"/>
    <col min="2" max="2" width="12" bestFit="1" customWidth="1"/>
    <col min="3" max="5" width="9.85546875" bestFit="1" customWidth="1"/>
    <col min="6" max="6" width="12" bestFit="1" customWidth="1"/>
  </cols>
  <sheetData>
    <row r="1" spans="1:6" x14ac:dyDescent="0.25">
      <c r="A1" t="s">
        <v>10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s="7">
        <v>0</v>
      </c>
      <c r="B2">
        <v>0.13806903451725863</v>
      </c>
      <c r="C2">
        <v>8.390103979921118E-2</v>
      </c>
      <c r="D2">
        <v>0.12050677666470241</v>
      </c>
      <c r="E2">
        <v>7.9234972677595633E-2</v>
      </c>
      <c r="F2">
        <v>0.21819085487077536</v>
      </c>
    </row>
    <row r="3" spans="1:6" x14ac:dyDescent="0.25">
      <c r="A3" s="7">
        <v>2</v>
      </c>
      <c r="B3">
        <v>0.16130397967823878</v>
      </c>
      <c r="C3">
        <v>0.10739942528735633</v>
      </c>
      <c r="D3">
        <v>0.17012448132780084</v>
      </c>
      <c r="E3">
        <v>0.118562874251497</v>
      </c>
      <c r="F3">
        <v>0.22651162790697674</v>
      </c>
    </row>
    <row r="4" spans="1:6" x14ac:dyDescent="0.25">
      <c r="A4" s="7">
        <v>5</v>
      </c>
      <c r="B4">
        <v>0.20410677618069814</v>
      </c>
      <c r="C4">
        <v>0.1462761207358457</v>
      </c>
      <c r="D4">
        <v>0.21521109586953208</v>
      </c>
      <c r="E4">
        <v>0.14678208505833648</v>
      </c>
      <c r="F4">
        <v>0.24878048780487805</v>
      </c>
    </row>
    <row r="5" spans="1:6" x14ac:dyDescent="0.25">
      <c r="A5" s="7">
        <v>10</v>
      </c>
      <c r="B5">
        <v>0.26236559139784948</v>
      </c>
      <c r="C5">
        <v>0.18975955717003978</v>
      </c>
      <c r="D5">
        <v>0.29469069654164637</v>
      </c>
      <c r="E5">
        <v>0.21407837445573294</v>
      </c>
      <c r="F5">
        <v>0.30118637581324148</v>
      </c>
    </row>
    <row r="6" spans="1:6" x14ac:dyDescent="0.25">
      <c r="A6" s="7">
        <v>15</v>
      </c>
      <c r="B6">
        <v>0.2993848257006152</v>
      </c>
      <c r="C6">
        <v>0.241421143847487</v>
      </c>
      <c r="D6">
        <v>0.37020460358056267</v>
      </c>
      <c r="E6">
        <v>0.26399560922063664</v>
      </c>
      <c r="F6">
        <v>0.34991243432574431</v>
      </c>
    </row>
    <row r="7" spans="1:6" x14ac:dyDescent="0.25">
      <c r="A7" s="7">
        <v>25</v>
      </c>
      <c r="B7">
        <v>0.39248120300751882</v>
      </c>
      <c r="C7">
        <v>0.35086872586872586</v>
      </c>
      <c r="D7">
        <v>0.50185036202735323</v>
      </c>
      <c r="E7">
        <v>0.35553681843732432</v>
      </c>
      <c r="F7">
        <v>0.41084337349397593</v>
      </c>
    </row>
    <row r="8" spans="1:6" x14ac:dyDescent="0.25">
      <c r="A8" s="7">
        <v>35</v>
      </c>
      <c r="B8">
        <v>0.44015151515151513</v>
      </c>
      <c r="C8">
        <v>0.42371323529411764</v>
      </c>
      <c r="D8">
        <v>0.57974001268230813</v>
      </c>
      <c r="E8">
        <v>0.41908496732026146</v>
      </c>
      <c r="F8">
        <v>0.46826666666666666</v>
      </c>
    </row>
    <row r="9" spans="1:6" x14ac:dyDescent="0.25">
      <c r="A9" s="14">
        <v>50</v>
      </c>
      <c r="B9">
        <v>0.53437233134073436</v>
      </c>
      <c r="C9">
        <v>0.52968655816757082</v>
      </c>
      <c r="D9">
        <v>0.66421125781792911</v>
      </c>
      <c r="E9">
        <v>0.50923889133304001</v>
      </c>
      <c r="F9">
        <v>0.53997289972899731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" sqref="B1:F1"/>
    </sheetView>
  </sheetViews>
  <sheetFormatPr defaultRowHeight="15" x14ac:dyDescent="0.25"/>
  <cols>
    <col min="1" max="1" width="18" bestFit="1" customWidth="1"/>
    <col min="2" max="2" width="10" bestFit="1" customWidth="1"/>
    <col min="3" max="4" width="11" bestFit="1" customWidth="1"/>
    <col min="5" max="6" width="10" bestFit="1" customWidth="1"/>
  </cols>
  <sheetData>
    <row r="1" spans="1:6" x14ac:dyDescent="0.25">
      <c r="A1" t="s">
        <v>10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s="7">
        <v>0</v>
      </c>
      <c r="B2" s="10">
        <v>0.1389494</v>
      </c>
      <c r="C2">
        <v>0.23764850000000001</v>
      </c>
      <c r="D2">
        <v>0.45711490000000005</v>
      </c>
      <c r="E2">
        <v>0.11652399999999999</v>
      </c>
      <c r="F2">
        <v>7.4337E-2</v>
      </c>
    </row>
    <row r="3" spans="1:6" x14ac:dyDescent="0.25">
      <c r="A3" s="7">
        <v>2</v>
      </c>
      <c r="B3" s="10">
        <v>0.18695800000000001</v>
      </c>
      <c r="C3">
        <v>0.31153178999999998</v>
      </c>
      <c r="D3">
        <v>0.66124269999999996</v>
      </c>
      <c r="E3">
        <v>1.2225380000000001</v>
      </c>
      <c r="F3">
        <v>4.5930699999999998E-2</v>
      </c>
    </row>
    <row r="4" spans="1:6" x14ac:dyDescent="0.25">
      <c r="A4" s="7">
        <v>5</v>
      </c>
      <c r="B4" s="10">
        <v>0.24342040000000001</v>
      </c>
      <c r="C4">
        <v>0.43703876999999997</v>
      </c>
      <c r="D4">
        <v>0.79501030000000006</v>
      </c>
      <c r="E4">
        <v>1.65595</v>
      </c>
      <c r="F4">
        <v>4.48495E-2</v>
      </c>
    </row>
    <row r="5" spans="1:6" x14ac:dyDescent="0.25">
      <c r="A5" s="7">
        <v>10</v>
      </c>
      <c r="B5" s="10">
        <v>0.35932829999999999</v>
      </c>
      <c r="C5">
        <v>0.61879589000000002</v>
      </c>
      <c r="D5">
        <v>1.08146911</v>
      </c>
      <c r="E5">
        <v>2.6619950000000001</v>
      </c>
      <c r="F5">
        <v>6.4162700000000003E-2</v>
      </c>
    </row>
    <row r="6" spans="1:6" x14ac:dyDescent="0.25">
      <c r="A6" s="7">
        <v>15</v>
      </c>
      <c r="B6" s="10">
        <v>0.43390909999999999</v>
      </c>
      <c r="C6">
        <v>0.82591804000000002</v>
      </c>
      <c r="D6">
        <v>1.4472787</v>
      </c>
      <c r="E6">
        <v>4.4878689999999999</v>
      </c>
      <c r="F6">
        <v>7.4592799999999987E-2</v>
      </c>
    </row>
    <row r="7" spans="1:6" x14ac:dyDescent="0.25">
      <c r="A7" s="7">
        <v>25</v>
      </c>
      <c r="B7" s="10">
        <v>0.67172869999999996</v>
      </c>
      <c r="C7">
        <v>1.4055800000000001</v>
      </c>
      <c r="D7">
        <v>2.1176879</v>
      </c>
      <c r="E7">
        <v>6.2714274000000003</v>
      </c>
      <c r="F7">
        <v>9.6369400000000008E-2</v>
      </c>
    </row>
    <row r="8" spans="1:6" x14ac:dyDescent="0.25">
      <c r="A8" s="7">
        <v>35</v>
      </c>
      <c r="B8" s="10">
        <v>0.97846</v>
      </c>
      <c r="C8">
        <v>1.95412484</v>
      </c>
      <c r="D8">
        <v>2.7002790000000001</v>
      </c>
      <c r="E8">
        <v>8.4495090000000008</v>
      </c>
      <c r="F8">
        <v>0.1283494</v>
      </c>
    </row>
    <row r="9" spans="1:6" x14ac:dyDescent="0.25">
      <c r="A9" s="14">
        <v>50</v>
      </c>
      <c r="B9" s="13">
        <v>1.5786380000000002</v>
      </c>
      <c r="C9">
        <v>2.81344423</v>
      </c>
      <c r="D9">
        <v>4.0803798000000002</v>
      </c>
      <c r="E9">
        <v>14.186155999999999</v>
      </c>
      <c r="F9">
        <v>0.18236569999999999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6" sqref="I6"/>
    </sheetView>
  </sheetViews>
  <sheetFormatPr defaultRowHeight="15" x14ac:dyDescent="0.25"/>
  <cols>
    <col min="1" max="1" width="18" bestFit="1" customWidth="1"/>
    <col min="2" max="6" width="9.85546875" bestFit="1" customWidth="1"/>
  </cols>
  <sheetData>
    <row r="1" spans="1:6" x14ac:dyDescent="0.25">
      <c r="A1" t="s">
        <v>10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s="7">
        <v>0</v>
      </c>
      <c r="B2" s="6">
        <f>-3.7642</f>
        <v>-3.7642000000000002</v>
      </c>
      <c r="C2" s="6">
        <v>-3.4342000000000001</v>
      </c>
      <c r="D2" s="6">
        <v>-3.2149999999999999</v>
      </c>
      <c r="E2" s="6">
        <v>-3.1435</v>
      </c>
      <c r="F2" s="6">
        <v>-4.0503999999999998</v>
      </c>
    </row>
    <row r="3" spans="1:6" x14ac:dyDescent="0.25">
      <c r="A3" s="7">
        <v>2</v>
      </c>
      <c r="B3" s="6">
        <v>-3.9026000000000001</v>
      </c>
      <c r="C3" s="6">
        <v>-3.3641000000000001</v>
      </c>
      <c r="D3" s="6">
        <v>-3.1432000000000002</v>
      </c>
      <c r="E3" s="43">
        <v>-3.2336</v>
      </c>
      <c r="F3" s="6">
        <v>-4.0946999999999996</v>
      </c>
    </row>
    <row r="4" spans="1:6" x14ac:dyDescent="0.25">
      <c r="A4" s="7">
        <v>5</v>
      </c>
      <c r="B4" s="6">
        <v>-3.6697000000000002</v>
      </c>
      <c r="C4" s="6">
        <v>-3.258</v>
      </c>
      <c r="D4" s="6">
        <v>-3.0541</v>
      </c>
      <c r="E4" s="43">
        <v>-3.0556999999999999</v>
      </c>
      <c r="F4" s="6">
        <v>-4.0982000000000003</v>
      </c>
    </row>
    <row r="5" spans="1:6" x14ac:dyDescent="0.25">
      <c r="A5" s="7">
        <v>10</v>
      </c>
      <c r="B5" s="6">
        <v>-3.5596000000000001</v>
      </c>
      <c r="C5" s="6">
        <v>-3.1431</v>
      </c>
      <c r="D5" s="6">
        <v>-2.9716999999999998</v>
      </c>
      <c r="E5" s="6">
        <v>-2.9958</v>
      </c>
      <c r="F5" s="6">
        <v>-4.0406000000000004</v>
      </c>
    </row>
    <row r="6" spans="1:6" x14ac:dyDescent="0.25">
      <c r="A6" s="7">
        <v>15</v>
      </c>
      <c r="B6" s="6">
        <v>-3.5358000000000001</v>
      </c>
      <c r="C6" s="6">
        <v>-3.0583999999999998</v>
      </c>
      <c r="D6" s="6">
        <v>-2.9177</v>
      </c>
      <c r="E6" s="43">
        <v>-2.8031000000000001</v>
      </c>
      <c r="F6" s="6">
        <v>-3.9817999999999998</v>
      </c>
    </row>
    <row r="7" spans="1:6" x14ac:dyDescent="0.25">
      <c r="A7" s="7">
        <v>25</v>
      </c>
      <c r="B7" s="6">
        <v>-3.5289000000000001</v>
      </c>
      <c r="C7" s="6">
        <v>-2.9403999999999999</v>
      </c>
      <c r="D7" s="6">
        <v>-2.8268</v>
      </c>
      <c r="E7" s="43">
        <v>-2.8025000000000002</v>
      </c>
      <c r="F7" s="6">
        <v>-3.8898999999999999</v>
      </c>
    </row>
    <row r="8" spans="1:6" x14ac:dyDescent="0.25">
      <c r="A8" s="7">
        <v>35</v>
      </c>
      <c r="B8" s="6">
        <v>-3.4363000000000001</v>
      </c>
      <c r="C8" s="6">
        <v>-2.887</v>
      </c>
      <c r="D8" s="6">
        <v>-2.8008000000000002</v>
      </c>
      <c r="E8" s="43">
        <v>-2.6686000000000001</v>
      </c>
      <c r="F8" s="6">
        <v>-3.9022999999999999</v>
      </c>
    </row>
    <row r="9" spans="1:6" ht="15.75" thickBot="1" x14ac:dyDescent="0.3">
      <c r="A9" s="14">
        <v>50</v>
      </c>
      <c r="B9" s="12">
        <v>-3.3635999999999999</v>
      </c>
      <c r="C9" s="12">
        <v>-2.8180999999999998</v>
      </c>
      <c r="D9" s="35">
        <v>-2.6878000000000002</v>
      </c>
      <c r="E9" s="12">
        <v>-2.6133000000000002</v>
      </c>
      <c r="F9" s="35">
        <v>-3.9413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" sqref="F2:F9"/>
    </sheetView>
  </sheetViews>
  <sheetFormatPr defaultRowHeight="15" x14ac:dyDescent="0.25"/>
  <sheetData>
    <row r="1" spans="1:6" x14ac:dyDescent="0.25">
      <c r="A1" t="s">
        <v>10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s="7">
        <v>0</v>
      </c>
      <c r="B2">
        <v>1.3641000000000001</v>
      </c>
      <c r="C2">
        <v>1.2370000000000001</v>
      </c>
      <c r="D2">
        <v>1.22</v>
      </c>
      <c r="E2">
        <v>1.4232</v>
      </c>
      <c r="F2">
        <v>1.2766</v>
      </c>
    </row>
    <row r="3" spans="1:6" x14ac:dyDescent="0.25">
      <c r="A3" s="7">
        <v>2</v>
      </c>
      <c r="B3">
        <v>1.2448999999999999</v>
      </c>
      <c r="C3">
        <v>1.2302999999999999</v>
      </c>
      <c r="D3">
        <v>1.1526000000000001</v>
      </c>
      <c r="E3">
        <v>1.3420000000000001</v>
      </c>
      <c r="F3">
        <v>1.1524000000000001</v>
      </c>
    </row>
    <row r="4" spans="1:6" x14ac:dyDescent="0.25">
      <c r="A4" s="7">
        <v>5</v>
      </c>
      <c r="B4">
        <v>1.1999</v>
      </c>
      <c r="C4">
        <v>1.1706000000000001</v>
      </c>
      <c r="D4">
        <v>1.1046</v>
      </c>
      <c r="E4">
        <v>1.2782</v>
      </c>
      <c r="F4">
        <v>1.0848</v>
      </c>
    </row>
    <row r="5" spans="1:6" x14ac:dyDescent="0.25">
      <c r="A5" s="7">
        <v>10</v>
      </c>
      <c r="B5">
        <v>1.1172</v>
      </c>
      <c r="C5">
        <v>1.0711999999999999</v>
      </c>
      <c r="D5">
        <v>1.1003000000000001</v>
      </c>
      <c r="E5">
        <v>1.2209000000000001</v>
      </c>
      <c r="F5">
        <v>1.0454000000000001</v>
      </c>
    </row>
    <row r="6" spans="1:6" x14ac:dyDescent="0.25">
      <c r="A6" s="7">
        <v>15</v>
      </c>
      <c r="B6">
        <v>1.0692999999999999</v>
      </c>
      <c r="C6">
        <v>1.0541</v>
      </c>
      <c r="D6">
        <v>1.042</v>
      </c>
      <c r="E6">
        <v>1.1338999999999999</v>
      </c>
      <c r="F6">
        <v>1.0001</v>
      </c>
    </row>
    <row r="7" spans="1:6" x14ac:dyDescent="0.25">
      <c r="A7" s="7">
        <v>25</v>
      </c>
      <c r="B7">
        <v>1.012</v>
      </c>
      <c r="C7">
        <v>1.0287999999999999</v>
      </c>
      <c r="D7">
        <v>0.98365000000000002</v>
      </c>
      <c r="E7">
        <v>1.0437000000000001</v>
      </c>
      <c r="F7">
        <v>0.96306999999999998</v>
      </c>
    </row>
    <row r="8" spans="1:6" x14ac:dyDescent="0.25">
      <c r="A8" s="7">
        <v>35</v>
      </c>
      <c r="B8">
        <v>0.97699999999999998</v>
      </c>
      <c r="C8">
        <v>0.96550000000000002</v>
      </c>
      <c r="D8">
        <v>0.96619999999999995</v>
      </c>
      <c r="E8">
        <v>1.0031000000000001</v>
      </c>
      <c r="F8">
        <v>0.94320000000000004</v>
      </c>
    </row>
    <row r="9" spans="1:6" x14ac:dyDescent="0.25">
      <c r="A9" s="14">
        <v>50</v>
      </c>
      <c r="B9">
        <v>0.95540000000000003</v>
      </c>
      <c r="C9">
        <v>0.94779999999999998</v>
      </c>
      <c r="D9">
        <v>0.94179999999999997</v>
      </c>
      <c r="E9">
        <v>0.96443000000000001</v>
      </c>
      <c r="F9">
        <v>0.92623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5" x14ac:dyDescent="0.25"/>
  <cols>
    <col min="1" max="1" width="18" bestFit="1" customWidth="1"/>
    <col min="2" max="6" width="9.85546875" bestFit="1" customWidth="1"/>
  </cols>
  <sheetData>
    <row r="1" spans="1:6" x14ac:dyDescent="0.25">
      <c r="A1" t="s">
        <v>10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s="7">
        <v>0</v>
      </c>
      <c r="B2">
        <v>1.268</v>
      </c>
      <c r="C2">
        <v>1.3489</v>
      </c>
      <c r="D2">
        <v>1.4219999999999999</v>
      </c>
      <c r="E2">
        <v>1.2778</v>
      </c>
      <c r="F2">
        <v>1.3347</v>
      </c>
    </row>
    <row r="3" spans="1:6" x14ac:dyDescent="0.25">
      <c r="A3" s="7">
        <v>2</v>
      </c>
      <c r="B3">
        <v>1.2826</v>
      </c>
      <c r="C3">
        <v>1.4287000000000001</v>
      </c>
      <c r="D3">
        <v>1.4420999999999999</v>
      </c>
      <c r="E3">
        <v>1.2871999999999999</v>
      </c>
      <c r="F3">
        <v>1.3722000000000001</v>
      </c>
    </row>
    <row r="4" spans="1:6" x14ac:dyDescent="0.25">
      <c r="A4" s="7">
        <v>5</v>
      </c>
      <c r="B4">
        <v>1.3401000000000001</v>
      </c>
      <c r="C4">
        <v>1.4376</v>
      </c>
      <c r="D4">
        <v>1.4916</v>
      </c>
      <c r="E4">
        <v>1.3093999999999999</v>
      </c>
      <c r="F4">
        <v>1.4038999999999999</v>
      </c>
    </row>
    <row r="5" spans="1:6" x14ac:dyDescent="0.25">
      <c r="A5" s="7">
        <v>10</v>
      </c>
      <c r="B5">
        <v>1.3775999999999999</v>
      </c>
      <c r="C5">
        <v>1.4774</v>
      </c>
      <c r="D5">
        <v>1.5226999999999999</v>
      </c>
      <c r="E5">
        <v>1.3160000000000001</v>
      </c>
      <c r="F5">
        <v>1.46</v>
      </c>
    </row>
    <row r="6" spans="1:6" x14ac:dyDescent="0.25">
      <c r="A6" s="7">
        <v>15</v>
      </c>
      <c r="B6">
        <v>1.4127000000000001</v>
      </c>
      <c r="C6">
        <v>1.5008999999999999</v>
      </c>
      <c r="D6">
        <v>1.5309999999999999</v>
      </c>
      <c r="E6">
        <v>1.3755999999999999</v>
      </c>
      <c r="F6">
        <v>1.5008999999999999</v>
      </c>
    </row>
    <row r="7" spans="1:6" x14ac:dyDescent="0.25">
      <c r="A7" s="7">
        <v>25</v>
      </c>
      <c r="B7">
        <v>1.4689000000000001</v>
      </c>
      <c r="C7">
        <v>1.5494000000000001</v>
      </c>
      <c r="D7">
        <v>1.5550999999999999</v>
      </c>
      <c r="E7">
        <v>1.4271</v>
      </c>
      <c r="F7">
        <v>1.5334000000000001</v>
      </c>
    </row>
    <row r="8" spans="1:6" x14ac:dyDescent="0.25">
      <c r="A8" s="7">
        <v>35</v>
      </c>
      <c r="B8">
        <v>1.5176000000000001</v>
      </c>
      <c r="C8">
        <v>1.5795999999999999</v>
      </c>
      <c r="D8">
        <v>1.5773999999999999</v>
      </c>
      <c r="E8">
        <v>1.4928999999999999</v>
      </c>
      <c r="F8">
        <v>1.5740000000000001</v>
      </c>
    </row>
    <row r="9" spans="1:6" x14ac:dyDescent="0.25">
      <c r="A9" s="14">
        <v>50</v>
      </c>
      <c r="B9">
        <v>1.5442</v>
      </c>
      <c r="C9">
        <v>1.58</v>
      </c>
      <c r="D9">
        <v>1.5924</v>
      </c>
      <c r="E9">
        <v>1.5333000000000001</v>
      </c>
      <c r="F9">
        <v>1.6003000000000001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bd</vt:lpstr>
      <vt:lpstr>number_mf</vt:lpstr>
      <vt:lpstr>shear_fraction</vt:lpstr>
      <vt:lpstr>energy</vt:lpstr>
      <vt:lpstr>moment</vt:lpstr>
      <vt:lpstr>b_value</vt:lpstr>
      <vt:lpstr>d_value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2017-10-08T21:35:40Z</dcterms:created>
  <dcterms:modified xsi:type="dcterms:W3CDTF">2017-10-31T15:41:44Z</dcterms:modified>
</cp:coreProperties>
</file>