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hidePivotFieldList="1"/>
  <mc:AlternateContent xmlns:mc="http://schemas.openxmlformats.org/markup-compatibility/2006">
    <mc:Choice Requires="x15">
      <x15ac:absPath xmlns:x15ac="http://schemas.microsoft.com/office/spreadsheetml/2010/11/ac" url="C:\Users\harsh\Downloads\"/>
    </mc:Choice>
  </mc:AlternateContent>
  <xr:revisionPtr revIDLastSave="0" documentId="13_ncr:1_{E8B9D2F1-B125-48BB-A3DF-799B51A3A613}" xr6:coauthVersionLast="47" xr6:coauthVersionMax="47" xr10:uidLastSave="{00000000-0000-0000-0000-000000000000}"/>
  <bookViews>
    <workbookView xWindow="-110" yWindow="-110" windowWidth="19420" windowHeight="10300" tabRatio="629" firstSheet="6" activeTab="10" xr2:uid="{F9F13884-546C-428A-B377-4D4F8406D352}"/>
  </bookViews>
  <sheets>
    <sheet name="Part 1-&gt;" sheetId="9" r:id="rId1"/>
    <sheet name="Revenues" sheetId="17" r:id="rId2"/>
    <sheet name="Part 2 -&gt;" sheetId="27" r:id="rId3"/>
    <sheet name="Schedule" sheetId="28" r:id="rId4"/>
    <sheet name="Part 3 -&gt;" sheetId="29" r:id="rId5"/>
    <sheet name="Datasets" sheetId="34" r:id="rId6"/>
    <sheet name="Staging Worksheet" sheetId="31" r:id="rId7"/>
    <sheet name="Sales Report" sheetId="38" r:id="rId8"/>
    <sheet name="Part 4 -&gt;" sheetId="36" r:id="rId9"/>
    <sheet name="My Grades" sheetId="37" r:id="rId10"/>
    <sheet name="Grade Calculator" sheetId="39" r:id="rId11"/>
  </sheets>
  <definedNames>
    <definedName name="ExternalData_1" localSheetId="10" hidden="1">'Grade Calculator'!$A$1:$A$24</definedName>
    <definedName name="Slicer_City">#N/A</definedName>
    <definedName name="solver_adj" localSheetId="3" hidden="1">Schedule!$D$5:$J$19</definedName>
    <definedName name="solver_cvg" localSheetId="3" hidden="1">0.0001</definedName>
    <definedName name="solver_drv" localSheetId="3" hidden="1">1</definedName>
    <definedName name="solver_eng" localSheetId="3" hidden="1">3</definedName>
    <definedName name="solver_est" localSheetId="3" hidden="1">1</definedName>
    <definedName name="solver_itr" localSheetId="3" hidden="1">2147483647</definedName>
    <definedName name="solver_lhs1" localSheetId="3" hidden="1">Schedule!$D$11:$H$11</definedName>
    <definedName name="solver_lhs10" localSheetId="3" hidden="1">Schedule!$I$18</definedName>
    <definedName name="solver_lhs11" localSheetId="3" hidden="1">Schedule!$L$18:$L$19</definedName>
    <definedName name="solver_lhs12" localSheetId="3" hidden="1">Schedule!$L$5:$L$17</definedName>
    <definedName name="solver_lhs13" localSheetId="3" hidden="1">Schedule!$L$5:$L$17</definedName>
    <definedName name="solver_lhs14" localSheetId="3" hidden="1">Schedule!$L$5:$L$17</definedName>
    <definedName name="solver_lhs15" localSheetId="3" hidden="1">Schedule!$L$5:$L$17</definedName>
    <definedName name="solver_lhs2" localSheetId="3" hidden="1">Schedule!$D$12:$J$12</definedName>
    <definedName name="solver_lhs3" localSheetId="3" hidden="1">Schedule!$D$23:$J$23</definedName>
    <definedName name="solver_lhs4" localSheetId="3" hidden="1">Schedule!$D$5:$J$19</definedName>
    <definedName name="solver_lhs5" localSheetId="3" hidden="1">Schedule!$F$5:$I$5</definedName>
    <definedName name="solver_lhs6" localSheetId="3" hidden="1">Schedule!$F$8</definedName>
    <definedName name="solver_lhs7" localSheetId="3" hidden="1">Schedule!$G$9</definedName>
    <definedName name="solver_lhs8" localSheetId="3" hidden="1">Schedule!$H$17</definedName>
    <definedName name="solver_lhs9" localSheetId="3" hidden="1">Schedule!$I$14</definedName>
    <definedName name="solver_mip" localSheetId="3" hidden="1">2147483647</definedName>
    <definedName name="solver_mni" localSheetId="3" hidden="1">30</definedName>
    <definedName name="solver_mrt" localSheetId="3" hidden="1">0.075</definedName>
    <definedName name="solver_msl" localSheetId="3" hidden="1">2</definedName>
    <definedName name="solver_neg" localSheetId="3" hidden="1">1</definedName>
    <definedName name="solver_nod" localSheetId="3" hidden="1">2147483647</definedName>
    <definedName name="solver_num" localSheetId="3" hidden="1">12</definedName>
    <definedName name="solver_nwt" localSheetId="3" hidden="1">1</definedName>
    <definedName name="solver_opt" localSheetId="3" hidden="1">Schedule!$D$25</definedName>
    <definedName name="solver_pre" localSheetId="3" hidden="1">0.000001</definedName>
    <definedName name="solver_rbv" localSheetId="3" hidden="1">1</definedName>
    <definedName name="solver_rel1" localSheetId="3" hidden="1">2</definedName>
    <definedName name="solver_rel10" localSheetId="3" hidden="1">2</definedName>
    <definedName name="solver_rel11" localSheetId="3" hidden="1">1</definedName>
    <definedName name="solver_rel12" localSheetId="3" hidden="1">1</definedName>
    <definedName name="solver_rel13" localSheetId="3" hidden="1">1</definedName>
    <definedName name="solver_rel14" localSheetId="3" hidden="1">1</definedName>
    <definedName name="solver_rel15" localSheetId="3" hidden="1">1</definedName>
    <definedName name="solver_rel2" localSheetId="3" hidden="1">2</definedName>
    <definedName name="solver_rel3" localSheetId="3" hidden="1">2</definedName>
    <definedName name="solver_rel4" localSheetId="3" hidden="1">5</definedName>
    <definedName name="solver_rel5" localSheetId="3" hidden="1">2</definedName>
    <definedName name="solver_rel6" localSheetId="3" hidden="1">2</definedName>
    <definedName name="solver_rel7" localSheetId="3" hidden="1">2</definedName>
    <definedName name="solver_rel8" localSheetId="3" hidden="1">2</definedName>
    <definedName name="solver_rel9" localSheetId="3" hidden="1">2</definedName>
    <definedName name="solver_rhs1" localSheetId="3" hidden="1">0</definedName>
    <definedName name="solver_rhs10" localSheetId="3" hidden="1">0</definedName>
    <definedName name="solver_rhs11" localSheetId="3" hidden="1">24</definedName>
    <definedName name="solver_rhs12" localSheetId="3" hidden="1">40</definedName>
    <definedName name="solver_rhs13" localSheetId="3" hidden="1">40</definedName>
    <definedName name="solver_rhs14" localSheetId="3" hidden="1">40</definedName>
    <definedName name="solver_rhs15" localSheetId="3" hidden="1">40</definedName>
    <definedName name="solver_rhs2" localSheetId="3" hidden="1">0</definedName>
    <definedName name="solver_rhs3" localSheetId="3" hidden="1">0</definedName>
    <definedName name="solver_rhs4" localSheetId="3" hidden="1">"binary"</definedName>
    <definedName name="solver_rhs5" localSheetId="3" hidden="1">0</definedName>
    <definedName name="solver_rhs6" localSheetId="3" hidden="1">0</definedName>
    <definedName name="solver_rhs7" localSheetId="3" hidden="1">0</definedName>
    <definedName name="solver_rhs8" localSheetId="3" hidden="1">0</definedName>
    <definedName name="solver_rhs9" localSheetId="3" hidden="1">0</definedName>
    <definedName name="solver_rlx" localSheetId="3" hidden="1">2</definedName>
    <definedName name="solver_rsd" localSheetId="3" hidden="1">0</definedName>
    <definedName name="solver_scl" localSheetId="3" hidden="1">1</definedName>
    <definedName name="solver_sho" localSheetId="3" hidden="1">2</definedName>
    <definedName name="solver_ssz" localSheetId="3" hidden="1">100</definedName>
    <definedName name="solver_tim" localSheetId="3" hidden="1">2147483647</definedName>
    <definedName name="solver_tol" localSheetId="3" hidden="1">0.01</definedName>
    <definedName name="solver_typ" localSheetId="3" hidden="1">3</definedName>
    <definedName name="solver_val" localSheetId="3" hidden="1">0</definedName>
    <definedName name="solver_ver" localSheetId="3" hidden="1">3</definedName>
  </definedNames>
  <calcPr calcId="191029"/>
  <pivotCaches>
    <pivotCache cacheId="0" r:id="rId12"/>
    <pivotCache cacheId="2" r:id="rId13"/>
    <pivotCache cacheId="6" r:id="rId14"/>
  </pivotCaches>
  <extLst>
    <ext xmlns:x14="http://schemas.microsoft.com/office/spreadsheetml/2009/9/main" uri="{876F7934-8845-4945-9796-88D515C7AA90}">
      <x14:pivotCaches>
        <pivotCache cacheId="3" r:id="rId15"/>
      </x14:pivotCaches>
    </ext>
    <ext xmlns:x14="http://schemas.microsoft.com/office/spreadsheetml/2009/9/main" uri="{BBE1A952-AA13-448e-AADC-164F8A28A991}">
      <x14:slicerCaches>
        <x14:slicerCache r:id="rId1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Sales_c9e8a115-b83a-4468-82b7-0226f9853a46" name="Sales" connection="Query - Sales"/>
          <x15:modelTable id="Stores_023de1d1-3d04-4e86-9d95-36a3739f0812" name="Stores" connection="Query - Stores"/>
        </x15:modelTables>
        <x15:modelRelationships>
          <x15:modelRelationship fromTable="Sales" fromColumn="Store ID" toTable="Stores" toColumn="Store ID"/>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2" i="39" l="1"/>
  <c r="F6" i="39"/>
  <c r="F2" i="39"/>
  <c r="F3" i="39"/>
  <c r="F4" i="39"/>
  <c r="F5" i="39"/>
  <c r="F7" i="39"/>
  <c r="F8" i="39"/>
  <c r="F9" i="39"/>
  <c r="F10" i="39"/>
  <c r="F11" i="39"/>
  <c r="F12" i="39"/>
  <c r="F13" i="39"/>
  <c r="F14" i="39"/>
  <c r="F15" i="39"/>
  <c r="F16" i="39"/>
  <c r="F17" i="39"/>
  <c r="F18" i="39"/>
  <c r="F19" i="39"/>
  <c r="F20" i="39"/>
  <c r="F21" i="39"/>
  <c r="F22" i="39"/>
  <c r="F23" i="39"/>
  <c r="F24" i="39"/>
  <c r="C25" i="39"/>
  <c r="G2" i="39"/>
  <c r="G3" i="39"/>
  <c r="G4" i="39"/>
  <c r="G5" i="39"/>
  <c r="G6" i="39"/>
  <c r="G7" i="39"/>
  <c r="G8" i="39"/>
  <c r="G9" i="39"/>
  <c r="G10" i="39"/>
  <c r="G11" i="39"/>
  <c r="G12" i="39"/>
  <c r="G13" i="39"/>
  <c r="G14" i="39"/>
  <c r="G15" i="39"/>
  <c r="G16" i="39"/>
  <c r="G17" i="39"/>
  <c r="G18" i="39"/>
  <c r="G19" i="39"/>
  <c r="G20" i="39"/>
  <c r="G21" i="39"/>
  <c r="G22" i="39"/>
  <c r="G23" i="39"/>
  <c r="G24" i="39"/>
  <c r="E3" i="39"/>
  <c r="E4" i="39"/>
  <c r="E5" i="39"/>
  <c r="E6" i="39"/>
  <c r="E7" i="39"/>
  <c r="E8" i="39"/>
  <c r="E9" i="39"/>
  <c r="E10" i="39"/>
  <c r="E11" i="39"/>
  <c r="E12" i="39"/>
  <c r="E13" i="39"/>
  <c r="E14" i="39"/>
  <c r="E15" i="39"/>
  <c r="E16" i="39"/>
  <c r="E17" i="39"/>
  <c r="E18" i="39"/>
  <c r="E19" i="39"/>
  <c r="E20" i="39"/>
  <c r="E21" i="39"/>
  <c r="E22" i="39"/>
  <c r="E23" i="39"/>
  <c r="E24" i="39"/>
  <c r="E2" i="39"/>
  <c r="X23" i="31"/>
  <c r="Y23" i="31"/>
  <c r="X24" i="31"/>
  <c r="Y24" i="31"/>
  <c r="X25" i="31"/>
  <c r="Y25" i="31"/>
  <c r="X26" i="31"/>
  <c r="Y26" i="31"/>
  <c r="X27" i="31"/>
  <c r="Y27" i="31"/>
  <c r="X28" i="31"/>
  <c r="Y28" i="31"/>
  <c r="X29" i="31"/>
  <c r="Y29" i="31"/>
  <c r="X30" i="31"/>
  <c r="Y30" i="31"/>
  <c r="X31" i="31"/>
  <c r="Y31" i="31"/>
  <c r="X32" i="31"/>
  <c r="Y32" i="31"/>
  <c r="X33" i="31"/>
  <c r="Y33" i="31"/>
  <c r="X34" i="31"/>
  <c r="Y34" i="31"/>
  <c r="E22" i="28"/>
  <c r="E23" i="28" s="1"/>
  <c r="F22" i="28"/>
  <c r="F23" i="28" s="1"/>
  <c r="G22" i="28"/>
  <c r="G23" i="28" s="1"/>
  <c r="H22" i="28"/>
  <c r="H23" i="28" s="1"/>
  <c r="I22" i="28"/>
  <c r="I23" i="28" s="1"/>
  <c r="J22" i="28"/>
  <c r="J23" i="28" s="1"/>
  <c r="D22" i="28"/>
  <c r="D23" i="28" s="1"/>
  <c r="K6" i="28"/>
  <c r="L6" i="28" s="1"/>
  <c r="K7" i="28"/>
  <c r="L7" i="28" s="1"/>
  <c r="K8" i="28"/>
  <c r="L8" i="28" s="1"/>
  <c r="K9" i="28"/>
  <c r="L9" i="28" s="1"/>
  <c r="K10" i="28"/>
  <c r="L10" i="28" s="1"/>
  <c r="K11" i="28"/>
  <c r="L11" i="28" s="1"/>
  <c r="K12" i="28"/>
  <c r="L12" i="28" s="1"/>
  <c r="K13" i="28"/>
  <c r="L13" i="28" s="1"/>
  <c r="K14" i="28"/>
  <c r="L14" i="28" s="1"/>
  <c r="K15" i="28"/>
  <c r="L15" i="28" s="1"/>
  <c r="K16" i="28"/>
  <c r="L16" i="28" s="1"/>
  <c r="K17" i="28"/>
  <c r="L17" i="28" s="1"/>
  <c r="K18" i="28"/>
  <c r="L18" i="28" s="1"/>
  <c r="K19" i="28"/>
  <c r="L19" i="28" s="1"/>
  <c r="K5" i="28"/>
  <c r="L5" i="28" s="1"/>
  <c r="D14" i="17"/>
  <c r="G25" i="39" l="1"/>
  <c r="E25" i="39"/>
  <c r="F25" i="39"/>
  <c r="D25" i="28"/>
  <c r="D17" i="17"/>
  <c r="D16" i="17"/>
  <c r="E16" i="17" s="1"/>
  <c r="D15" i="17"/>
  <c r="E15" i="17" s="1"/>
  <c r="F15" i="17" s="1"/>
  <c r="G15" i="17" s="1"/>
  <c r="J2" i="39" l="1"/>
  <c r="F16" i="17"/>
  <c r="G16" i="17" s="1"/>
  <c r="E17" i="17"/>
  <c r="F17" i="17" s="1"/>
  <c r="G17" i="17" s="1"/>
  <c r="H15" i="17"/>
  <c r="E14" i="17"/>
  <c r="F14" i="17" s="1"/>
  <c r="G14" i="17" s="1"/>
  <c r="H14" i="17" s="1"/>
  <c r="E23" i="17" s="1"/>
  <c r="H16" i="17" l="1"/>
  <c r="H17" i="17"/>
  <c r="H18" i="17" l="1"/>
  <c r="B24" i="17"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531B787-A951-4E0E-9F03-3E48F301A21A}" name="Query - Sales" description="Connection to the 'Sales' query in the workbook." type="100" refreshedVersion="8" minRefreshableVersion="5">
    <extLst>
      <ext xmlns:x15="http://schemas.microsoft.com/office/spreadsheetml/2010/11/main" uri="{DE250136-89BD-433C-8126-D09CA5730AF9}">
        <x15:connection id="92d49314-7e53-4180-b7f2-80ed3c3b2f51"/>
      </ext>
    </extLst>
  </connection>
  <connection id="2" xr16:uid="{02F1B4F9-56D1-4022-94C2-C2A896E9E78F}" name="Query - Stores" description="Connection to the 'Stores' query in the workbook." type="100" refreshedVersion="8" minRefreshableVersion="5">
    <extLst>
      <ext xmlns:x15="http://schemas.microsoft.com/office/spreadsheetml/2010/11/main" uri="{DE250136-89BD-433C-8126-D09CA5730AF9}">
        <x15:connection id="e6ed856a-4c14-4e67-99ea-576d021fe021">
          <x15:oledbPr connection="Provider=Microsoft.Mashup.OleDb.1;Data Source=$Workbook$;Location=Stores;Extended Properties=&quot;&quot;">
            <x15:dbTables>
              <x15:dbTable name="Stores"/>
            </x15:dbTables>
          </x15:oledbPr>
        </x15:connection>
      </ext>
    </extLst>
  </connection>
  <connection id="3" xr16:uid="{AB7FEB41-755A-4E91-A716-6E39E5B43EE8}"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 id="4" xr16:uid="{CD00B3C8-F8E8-4685-80C6-CB86274046C5}"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sharedStrings.xml><?xml version="1.0" encoding="utf-8"?>
<sst xmlns="http://schemas.openxmlformats.org/spreadsheetml/2006/main" count="378" uniqueCount="216">
  <si>
    <t>Purpose</t>
  </si>
  <si>
    <t>Year</t>
  </si>
  <si>
    <t>Field</t>
  </si>
  <si>
    <t>text</t>
  </si>
  <si>
    <t>AllAround Vision Care</t>
  </si>
  <si>
    <t>Revenues Forecast with Adjusted Growth Rates</t>
  </si>
  <si>
    <t>Overall Growth Rate</t>
  </si>
  <si>
    <t>The formula to estimate each year's revenue is: 
(PreviousYrRev) * (1+ GrowthRate) *
(GrowthAdjustmentFactor).</t>
  </si>
  <si>
    <t>Adjustment Factor</t>
  </si>
  <si>
    <t>Boston</t>
  </si>
  <si>
    <t>Chicago</t>
  </si>
  <si>
    <t>Dallas</t>
  </si>
  <si>
    <t>Seattle</t>
  </si>
  <si>
    <t>Revenue Forecast</t>
  </si>
  <si>
    <t>Last Year</t>
  </si>
  <si>
    <t>1st Year</t>
  </si>
  <si>
    <t>2nd Year</t>
  </si>
  <si>
    <t>3rd Year</t>
  </si>
  <si>
    <t>4th Year</t>
  </si>
  <si>
    <t>4 Year Revenues Forecast</t>
  </si>
  <si>
    <t>Boston Adjustment Factor</t>
  </si>
  <si>
    <t>Four-Year
Total Revenues</t>
  </si>
  <si>
    <t>Boston Revenue Forecast</t>
  </si>
  <si>
    <t>Revenue Forecast 
Based on 
Overall Growth Rates</t>
  </si>
  <si>
    <t>Revenue Forecast Formula</t>
  </si>
  <si>
    <t>Datasets</t>
  </si>
  <si>
    <t>Data Type</t>
  </si>
  <si>
    <t>Notes</t>
  </si>
  <si>
    <t>integer</t>
  </si>
  <si>
    <t>Date</t>
  </si>
  <si>
    <t>City</t>
  </si>
  <si>
    <t>State</t>
  </si>
  <si>
    <t>Postal Code</t>
  </si>
  <si>
    <t>Store ID</t>
  </si>
  <si>
    <t>Store ID number</t>
  </si>
  <si>
    <t>Stores Table</t>
  </si>
  <si>
    <t>Address</t>
  </si>
  <si>
    <t>Crystal Screen Movie Theater</t>
  </si>
  <si>
    <t>To determine a work schedule for ushers working at the Crystal Screen Movie Theater based on the availability of the staff and the number of hours to cover</t>
  </si>
  <si>
    <t>Schedule for the Week of August 7 to August 13, 2017</t>
  </si>
  <si>
    <t>Employee</t>
  </si>
  <si>
    <t>Status</t>
  </si>
  <si>
    <t>Mon</t>
  </si>
  <si>
    <t>Tue</t>
  </si>
  <si>
    <t>Wed</t>
  </si>
  <si>
    <t>Thu</t>
  </si>
  <si>
    <t>Fri</t>
  </si>
  <si>
    <t>Sat</t>
  </si>
  <si>
    <t>Sun</t>
  </si>
  <si>
    <t>Total Shifts</t>
  </si>
  <si>
    <t>Total Hours</t>
  </si>
  <si>
    <t>Bryant, Margaret</t>
  </si>
  <si>
    <t>Full Time</t>
  </si>
  <si>
    <t>Can't work Wednesday through Saturday</t>
  </si>
  <si>
    <t>Clark, Bonnie</t>
  </si>
  <si>
    <t>Davis, Mark</t>
  </si>
  <si>
    <t>Everett, Mary</t>
  </si>
  <si>
    <t>Can't work Wednesday</t>
  </si>
  <si>
    <t>Garrison, John</t>
  </si>
  <si>
    <t>Can't work Thursday</t>
  </si>
  <si>
    <t>Goodman, Iva</t>
  </si>
  <si>
    <t>Irvine, Jerry</t>
  </si>
  <si>
    <t>Can't work Monday through Friday</t>
  </si>
  <si>
    <t>Laird, Anita</t>
  </si>
  <si>
    <t>Can't work this week</t>
  </si>
  <si>
    <t>Long, Charles</t>
  </si>
  <si>
    <t>Miller, Heather</t>
  </si>
  <si>
    <t>Can't work Saturday</t>
  </si>
  <si>
    <t>Miller, Helen</t>
  </si>
  <si>
    <t>Patterson, Kelly</t>
  </si>
  <si>
    <t>Rodriguez, Debbra</t>
  </si>
  <si>
    <t>Can't work Friday</t>
  </si>
  <si>
    <t>Stuart, Monica</t>
  </si>
  <si>
    <t>Part Time</t>
  </si>
  <si>
    <t>Williams, Jeff</t>
  </si>
  <si>
    <t>Ushers Required</t>
  </si>
  <si>
    <t>Ushers Scheduled</t>
  </si>
  <si>
    <t>Difference</t>
  </si>
  <si>
    <t>Total Shortfall in Shifts</t>
  </si>
  <si>
    <t>Sales Report</t>
  </si>
  <si>
    <t>Customer Calendar PivotTable</t>
  </si>
  <si>
    <t>Support_EX_10_Yogurt.accdb</t>
  </si>
  <si>
    <t>Sales Table</t>
  </si>
  <si>
    <t>Date of sales data</t>
  </si>
  <si>
    <t>Year of sales data</t>
  </si>
  <si>
    <t>Month</t>
  </si>
  <si>
    <t>Month of sales data</t>
  </si>
  <si>
    <t>Weekday</t>
  </si>
  <si>
    <t>Weekday of sales data</t>
  </si>
  <si>
    <t>High Temp</t>
  </si>
  <si>
    <t>High temperature recorded on that data and location</t>
  </si>
  <si>
    <t>Rainy</t>
  </si>
  <si>
    <t>Indication of whether the day and location experienced intense rainfall</t>
  </si>
  <si>
    <t>Customers</t>
  </si>
  <si>
    <t>Total number of customers served on that day and location</t>
  </si>
  <si>
    <t>Street address of the store</t>
  </si>
  <si>
    <t>City location of the store</t>
  </si>
  <si>
    <t>County</t>
  </si>
  <si>
    <t>County location of the store</t>
  </si>
  <si>
    <t>State location of the store</t>
  </si>
  <si>
    <t>Postal code of the store</t>
  </si>
  <si>
    <t>Yummy Frozen Yogurt</t>
  </si>
  <si>
    <t>To analyze sales data from 20 Yummy Frozen Yogurt stores in California</t>
  </si>
  <si>
    <t>City slicer</t>
  </si>
  <si>
    <t>Pivot Chart 1</t>
  </si>
  <si>
    <t>Pivot Chart 2</t>
  </si>
  <si>
    <t>Pivot Chart 3</t>
  </si>
  <si>
    <t>To download My Grades from Blackboard and calculate your percent grade.</t>
  </si>
  <si>
    <t xml:space="preserve">To forecast revenue based on adjustment factors and growth rates  </t>
  </si>
  <si>
    <t>Grade Calculator</t>
  </si>
  <si>
    <t>Grand Total</t>
  </si>
  <si>
    <t>Average of Customers</t>
  </si>
  <si>
    <t>Temperature</t>
  </si>
  <si>
    <t>Heavy Rainfall</t>
  </si>
  <si>
    <t>Normal</t>
  </si>
  <si>
    <t>Rainfall</t>
  </si>
  <si>
    <t>Apr</t>
  </si>
  <si>
    <t>Aug</t>
  </si>
  <si>
    <t>Dec</t>
  </si>
  <si>
    <t>Feb</t>
  </si>
  <si>
    <t>Jan</t>
  </si>
  <si>
    <t>Jul</t>
  </si>
  <si>
    <t>Jun</t>
  </si>
  <si>
    <t>Mar</t>
  </si>
  <si>
    <t>May</t>
  </si>
  <si>
    <t>Nov</t>
  </si>
  <si>
    <t>Oct</t>
  </si>
  <si>
    <t>Sep</t>
  </si>
  <si>
    <t>Calendar</t>
  </si>
  <si>
    <t>01-Jan</t>
  </si>
  <si>
    <t>02-Feb</t>
  </si>
  <si>
    <t>03-Mar</t>
  </si>
  <si>
    <t>04-Apr</t>
  </si>
  <si>
    <t>05-May</t>
  </si>
  <si>
    <t>06-Jun</t>
  </si>
  <si>
    <t>07-Jul</t>
  </si>
  <si>
    <t>08-Aug</t>
  </si>
  <si>
    <t>09-Sep</t>
  </si>
  <si>
    <t>10-Oct</t>
  </si>
  <si>
    <t>11-Nov</t>
  </si>
  <si>
    <t>12-Dec</t>
  </si>
  <si>
    <t>Average of High Temp</t>
  </si>
  <si>
    <t>Months</t>
  </si>
  <si>
    <t>ITEM</t>
  </si>
  <si>
    <t>LAST ACTIVITY</t>
  </si>
  <si>
    <t>GRADE</t>
  </si>
  <si>
    <t>STATUS</t>
  </si>
  <si>
    <t>Module 1 eBook Activity</t>
  </si>
  <si>
    <t>DUE: JUN 4, 2023</t>
  </si>
  <si>
    <t>Self and Peer</t>
  </si>
  <si>
    <t>UPCOMING</t>
  </si>
  <si>
    <t>Module 1 - Exam</t>
  </si>
  <si>
    <r>
      <t>Jun 26, 2023 8:57 PM</t>
    </r>
    <r>
      <rPr>
        <sz val="6"/>
        <color rgb="FF999999"/>
        <rFont val="Inherit"/>
      </rPr>
      <t>GRADED</t>
    </r>
  </si>
  <si>
    <r>
      <t>5.00</t>
    </r>
    <r>
      <rPr>
        <sz val="6"/>
        <color rgb="FF999999"/>
        <rFont val="Inherit"/>
      </rPr>
      <t>/5</t>
    </r>
  </si>
  <si>
    <t>Module 2 eBook Activity</t>
  </si>
  <si>
    <t>Module 2 - Exam</t>
  </si>
  <si>
    <r>
      <t>Jun 26, 2023 11:36 PM</t>
    </r>
    <r>
      <rPr>
        <sz val="6"/>
        <color rgb="FF999999"/>
        <rFont val="Inherit"/>
      </rPr>
      <t>GRADED</t>
    </r>
  </si>
  <si>
    <t>Module 3 eBook Activity</t>
  </si>
  <si>
    <t>Assignment</t>
  </si>
  <si>
    <r>
      <t>Jun 4, 2023 11:18 PM</t>
    </r>
    <r>
      <rPr>
        <sz val="6"/>
        <color rgb="FF999999"/>
        <rFont val="Inherit"/>
      </rPr>
      <t>GRADED</t>
    </r>
  </si>
  <si>
    <r>
      <t>100.00</t>
    </r>
    <r>
      <rPr>
        <sz val="6"/>
        <color rgb="FF999999"/>
        <rFont val="Inherit"/>
      </rPr>
      <t>/100</t>
    </r>
  </si>
  <si>
    <t>Module 3 Project</t>
  </si>
  <si>
    <t>Module 3 - Exam</t>
  </si>
  <si>
    <r>
      <t>Jun 5, 2023 8:55 PM</t>
    </r>
    <r>
      <rPr>
        <sz val="6"/>
        <color rgb="FF999999"/>
        <rFont val="Inherit"/>
      </rPr>
      <t>GRADED</t>
    </r>
  </si>
  <si>
    <t>Module 4 eBook Activity</t>
  </si>
  <si>
    <r>
      <t>Jun 5, 2023 4:56 PM</t>
    </r>
    <r>
      <rPr>
        <sz val="6"/>
        <color rgb="FF999999"/>
        <rFont val="Inherit"/>
      </rPr>
      <t>GRADED</t>
    </r>
  </si>
  <si>
    <t>Module 4 Project</t>
  </si>
  <si>
    <t>Module 4 - Exam</t>
  </si>
  <si>
    <t>Module 5 eBook Activity</t>
  </si>
  <si>
    <t>DUE: JUN 11, 2023</t>
  </si>
  <si>
    <r>
      <t>Jun 11, 2023 4:14 PM</t>
    </r>
    <r>
      <rPr>
        <sz val="6"/>
        <color rgb="FF999999"/>
        <rFont val="Inherit"/>
      </rPr>
      <t>GRADED</t>
    </r>
  </si>
  <si>
    <t>Module 5 Project</t>
  </si>
  <si>
    <t>Module 6 eBook Activity</t>
  </si>
  <si>
    <r>
      <t>Jun 12, 2023 12:26 AM</t>
    </r>
    <r>
      <rPr>
        <sz val="6"/>
        <color rgb="FF999999"/>
        <rFont val="Inherit"/>
      </rPr>
      <t>GRADED</t>
    </r>
  </si>
  <si>
    <t>Module 6 Project</t>
  </si>
  <si>
    <t>Module 7 eBook Activity</t>
  </si>
  <si>
    <t>DUE: JUN 18, 2023</t>
  </si>
  <si>
    <r>
      <t>Jun 19, 2023 1:29 PM</t>
    </r>
    <r>
      <rPr>
        <sz val="6"/>
        <color rgb="FF999999"/>
        <rFont val="Inherit"/>
      </rPr>
      <t>GRADED</t>
    </r>
  </si>
  <si>
    <r>
      <t>95.00</t>
    </r>
    <r>
      <rPr>
        <sz val="6"/>
        <color rgb="FF999999"/>
        <rFont val="Inherit"/>
      </rPr>
      <t>/100</t>
    </r>
  </si>
  <si>
    <t>Module 7 Project</t>
  </si>
  <si>
    <r>
      <t>Jun 18, 2023 7:47 PM</t>
    </r>
    <r>
      <rPr>
        <sz val="6"/>
        <color rgb="FF999999"/>
        <rFont val="Inherit"/>
      </rPr>
      <t>GRADED</t>
    </r>
  </si>
  <si>
    <r>
      <t>97.00</t>
    </r>
    <r>
      <rPr>
        <sz val="6"/>
        <color rgb="FF999999"/>
        <rFont val="Inherit"/>
      </rPr>
      <t>/100</t>
    </r>
  </si>
  <si>
    <t>Module 7 - Exam</t>
  </si>
  <si>
    <t>Module 8 eBook Activity</t>
  </si>
  <si>
    <t>DUE: JUL 2, 2023</t>
  </si>
  <si>
    <r>
      <t>Jul 10, 2023 1:41 AM</t>
    </r>
    <r>
      <rPr>
        <sz val="6"/>
        <color rgb="FF999999"/>
        <rFont val="Inherit"/>
      </rPr>
      <t>GRADED</t>
    </r>
  </si>
  <si>
    <t>Module 8 Project</t>
  </si>
  <si>
    <t>Module 8 - Exam</t>
  </si>
  <si>
    <t>Module 10 eBook Activity</t>
  </si>
  <si>
    <r>
      <t>Jul 10, 2023 11:22 PM</t>
    </r>
    <r>
      <rPr>
        <sz val="6"/>
        <color rgb="FF999999"/>
        <rFont val="Inherit"/>
      </rPr>
      <t>GRADED</t>
    </r>
  </si>
  <si>
    <t>Module 10 Project</t>
  </si>
  <si>
    <t>Module 10 - Exam</t>
  </si>
  <si>
    <t>0/5</t>
  </si>
  <si>
    <r>
      <t>0</t>
    </r>
    <r>
      <rPr>
        <sz val="6"/>
        <color rgb="FF999999"/>
        <rFont val="Inherit"/>
      </rPr>
      <t>/5</t>
    </r>
  </si>
  <si>
    <t>5.00/5</t>
  </si>
  <si>
    <t>100.00/100</t>
  </si>
  <si>
    <t>95.00/100</t>
  </si>
  <si>
    <t>97.00/100</t>
  </si>
  <si>
    <t>Grade</t>
  </si>
  <si>
    <t>My Score</t>
  </si>
  <si>
    <t>Points Available</t>
  </si>
  <si>
    <t>Add to Denominator</t>
  </si>
  <si>
    <t>Extra Credit</t>
  </si>
  <si>
    <t>Total</t>
  </si>
  <si>
    <t>SAM Assignments</t>
  </si>
  <si>
    <t>My % Grade</t>
  </si>
  <si>
    <t>My Letter Grade</t>
  </si>
  <si>
    <t>Percentage</t>
  </si>
  <si>
    <t>A</t>
  </si>
  <si>
    <t>A-</t>
  </si>
  <si>
    <t>B+</t>
  </si>
  <si>
    <t>B</t>
  </si>
  <si>
    <t>B-</t>
  </si>
  <si>
    <t>C+</t>
  </si>
  <si>
    <t>C</t>
  </si>
  <si>
    <t>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</si>
</sst>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5" formatCode="&quot;$&quot;#,##0_);\(&quot;$&quot;#,##0\)"/>
    <numFmt numFmtId="44" formatCode="_(&quot;$&quot;* #,##0.00_);_(&quot;$&quot;* \(#,##0.00\);_(&quot;$&quot;* &quot;-&quot;??_);_(@_)"/>
    <numFmt numFmtId="43" formatCode="_(* #,##0.00_);_(* \(#,##0.00\);_(* &quot;-&quot;??_);_(@_)"/>
    <numFmt numFmtId="164" formatCode="&quot;$&quot;#,##0.00"/>
    <numFmt numFmtId="165" formatCode="&quot;$&quot;#,##0"/>
    <numFmt numFmtId="166" formatCode="0_);[Red]\(0\)"/>
  </numFmts>
  <fonts count="44">
    <font>
      <sz val="11"/>
      <color theme="1"/>
      <name val="Calibri"/>
      <family val="2"/>
      <scheme val="minor"/>
    </font>
    <font>
      <sz val="11"/>
      <color theme="1"/>
      <name val="Calibri"/>
      <family val="2"/>
      <scheme val="minor"/>
    </font>
    <font>
      <sz val="11"/>
      <color theme="0"/>
      <name val="Calibri"/>
      <family val="2"/>
      <scheme val="minor"/>
    </font>
    <font>
      <sz val="18"/>
      <color theme="3"/>
      <name val="Calibri Light"/>
      <family val="2"/>
      <scheme val="major"/>
    </font>
    <font>
      <b/>
      <sz val="11"/>
      <color theme="1"/>
      <name val="Calibri"/>
      <family val="2"/>
      <scheme val="minor"/>
    </font>
    <font>
      <b/>
      <sz val="26"/>
      <color theme="9"/>
      <name val="Calibri Light"/>
      <family val="1"/>
      <scheme val="major"/>
    </font>
    <font>
      <sz val="10"/>
      <color theme="8" tint="0.79998168889431442"/>
      <name val="Calibri"/>
      <family val="2"/>
      <scheme val="minor"/>
    </font>
    <font>
      <sz val="11"/>
      <color theme="9" tint="-0.249977111117893"/>
      <name val="Calibri"/>
      <family val="2"/>
      <scheme val="minor"/>
    </font>
    <font>
      <b/>
      <sz val="11"/>
      <color theme="0"/>
      <name val="Calibri"/>
      <family val="2"/>
      <scheme val="minor"/>
    </font>
    <font>
      <sz val="11"/>
      <name val="Calibri"/>
      <family val="2"/>
    </font>
    <font>
      <sz val="11"/>
      <name val="Calibri"/>
      <family val="2"/>
      <scheme val="minor"/>
    </font>
    <font>
      <b/>
      <sz val="11"/>
      <name val="Calibri"/>
      <family val="2"/>
      <scheme val="minor"/>
    </font>
    <font>
      <sz val="10"/>
      <name val="Calibri"/>
      <family val="2"/>
      <scheme val="minor"/>
    </font>
    <font>
      <b/>
      <sz val="11"/>
      <color theme="9" tint="0.59999389629810485"/>
      <name val="Calibri"/>
      <family val="2"/>
      <scheme val="minor"/>
    </font>
    <font>
      <sz val="10"/>
      <name val="Arial"/>
      <family val="2"/>
    </font>
    <font>
      <sz val="11"/>
      <name val="Calibri Light"/>
      <family val="2"/>
      <scheme val="major"/>
    </font>
    <font>
      <b/>
      <sz val="11"/>
      <name val="Calibri Light"/>
      <family val="2"/>
      <scheme val="major"/>
    </font>
    <font>
      <b/>
      <sz val="14"/>
      <color theme="0"/>
      <name val="Adobe Gothic Std B"/>
      <family val="2"/>
      <charset val="128"/>
    </font>
    <font>
      <b/>
      <sz val="12"/>
      <color theme="0"/>
      <name val="Calibri"/>
      <family val="2"/>
      <scheme val="minor"/>
    </font>
    <font>
      <b/>
      <sz val="11"/>
      <color theme="3"/>
      <name val="Calibri"/>
      <family val="2"/>
      <scheme val="minor"/>
    </font>
    <font>
      <b/>
      <sz val="11"/>
      <color theme="9" tint="-0.499984740745262"/>
      <name val="Calibri"/>
      <family val="2"/>
      <scheme val="minor"/>
    </font>
    <font>
      <i/>
      <sz val="11"/>
      <color theme="9" tint="-0.499984740745262"/>
      <name val="Calibri"/>
      <family val="2"/>
      <scheme val="minor"/>
    </font>
    <font>
      <sz val="22"/>
      <color theme="5" tint="-0.499984740745262"/>
      <name val="Arial Black"/>
      <family val="2"/>
    </font>
    <font>
      <sz val="11"/>
      <color theme="5" tint="-0.499984740745262"/>
      <name val="Calibri"/>
      <family val="2"/>
      <scheme val="minor"/>
    </font>
    <font>
      <sz val="18"/>
      <color theme="8" tint="-0.249977111117893"/>
      <name val="Calibri Light"/>
      <family val="2"/>
      <scheme val="major"/>
    </font>
    <font>
      <sz val="28"/>
      <color theme="4"/>
      <name val="Rockwell Extra Bold"/>
      <family val="1"/>
    </font>
    <font>
      <sz val="11"/>
      <color theme="4" tint="-0.249977111117893"/>
      <name val="Calibri"/>
      <family val="2"/>
      <scheme val="minor"/>
    </font>
    <font>
      <sz val="14"/>
      <color theme="4" tint="-0.249977111117893"/>
      <name val="Calibri"/>
      <family val="2"/>
      <scheme val="minor"/>
    </font>
    <font>
      <i/>
      <sz val="12"/>
      <color theme="0" tint="-0.34998626667073579"/>
      <name val="Calibri"/>
      <family val="2"/>
      <scheme val="minor"/>
    </font>
    <font>
      <b/>
      <sz val="8"/>
      <color rgb="FF555555"/>
      <name val="Inherit"/>
    </font>
    <font>
      <sz val="8"/>
      <color rgb="FF999999"/>
      <name val="Open Sans"/>
      <family val="2"/>
    </font>
    <font>
      <sz val="8"/>
      <color rgb="FF555555"/>
      <name val="Open Sans"/>
      <family val="2"/>
    </font>
    <font>
      <sz val="8"/>
      <color rgb="FF999999"/>
      <name val="Inherit"/>
    </font>
    <font>
      <b/>
      <sz val="14"/>
      <color rgb="FF555555"/>
      <name val="Open Sans"/>
      <family val="2"/>
    </font>
    <font>
      <b/>
      <sz val="14"/>
      <color rgb="FF555555"/>
      <name val="Inherit"/>
    </font>
    <font>
      <sz val="5"/>
      <color rgb="FF888888"/>
      <name val="Arial"/>
      <family val="2"/>
    </font>
    <font>
      <sz val="6"/>
      <color rgb="FF888888"/>
      <name val="Arial"/>
      <family val="2"/>
    </font>
    <font>
      <sz val="6"/>
      <color rgb="FF555555"/>
      <name val="Arial"/>
      <family val="2"/>
    </font>
    <font>
      <b/>
      <sz val="6"/>
      <color rgb="FF555555"/>
      <name val="Inherit"/>
    </font>
    <font>
      <sz val="6"/>
      <color rgb="FF999999"/>
      <name val="Arial"/>
      <family val="2"/>
    </font>
    <font>
      <sz val="6"/>
      <color rgb="FF555555"/>
      <name val="Inherit"/>
    </font>
    <font>
      <sz val="6"/>
      <color rgb="FF999999"/>
      <name val="Inherit"/>
    </font>
    <font>
      <b/>
      <sz val="9"/>
      <color rgb="FF555555"/>
      <name val="Inherit"/>
    </font>
    <font>
      <b/>
      <sz val="6"/>
      <color rgb="FF1874A4"/>
      <name val="Inherit"/>
    </font>
  </fonts>
  <fills count="15">
    <fill>
      <patternFill patternType="none"/>
    </fill>
    <fill>
      <patternFill patternType="gray125"/>
    </fill>
    <fill>
      <patternFill patternType="solid">
        <fgColor theme="4"/>
      </patternFill>
    </fill>
    <fill>
      <patternFill patternType="solid">
        <fgColor theme="4"/>
        <bgColor indexed="64"/>
      </patternFill>
    </fill>
    <fill>
      <patternFill patternType="solid">
        <fgColor theme="9" tint="0.59999389629810485"/>
        <bgColor indexed="64"/>
      </patternFill>
    </fill>
    <fill>
      <patternFill patternType="solid">
        <fgColor theme="9" tint="-0.249977111117893"/>
        <bgColor indexed="64"/>
      </patternFill>
    </fill>
    <fill>
      <patternFill patternType="solid">
        <fgColor theme="0" tint="-0.249977111117893"/>
        <bgColor indexed="64"/>
      </patternFill>
    </fill>
    <fill>
      <patternFill patternType="solid">
        <fgColor rgb="FFFFFFCC"/>
      </patternFill>
    </fill>
    <fill>
      <patternFill patternType="solid">
        <fgColor theme="4" tint="0.79998168889431442"/>
        <bgColor indexed="65"/>
      </patternFill>
    </fill>
    <fill>
      <patternFill patternType="solid">
        <fgColor theme="8"/>
      </patternFill>
    </fill>
    <fill>
      <patternFill patternType="solid">
        <fgColor theme="8" tint="0.79998168889431442"/>
        <bgColor indexed="64"/>
      </patternFill>
    </fill>
    <fill>
      <patternFill patternType="solid">
        <fgColor theme="5" tint="0.79998168889431442"/>
        <bgColor indexed="64"/>
      </patternFill>
    </fill>
    <fill>
      <patternFill patternType="solid">
        <fgColor theme="4" tint="-0.249977111117893"/>
        <bgColor indexed="64"/>
      </patternFill>
    </fill>
    <fill>
      <patternFill patternType="solid">
        <fgColor theme="9"/>
        <bgColor theme="9"/>
      </patternFill>
    </fill>
    <fill>
      <patternFill patternType="solid">
        <fgColor theme="9" tint="0.79998168889431442"/>
        <bgColor theme="9" tint="0.79998168889431442"/>
      </patternFill>
    </fill>
  </fills>
  <borders count="4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theme="9" tint="-0.24994659260841701"/>
      </left>
      <right style="thin">
        <color theme="9" tint="-0.24994659260841701"/>
      </right>
      <top style="thin">
        <color theme="9" tint="-0.24994659260841701"/>
      </top>
      <bottom style="thin">
        <color theme="9" tint="-0.2499465926084170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hair">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style="hair">
        <color indexed="64"/>
      </top>
      <bottom style="hair">
        <color indexed="64"/>
      </bottom>
      <diagonal/>
    </border>
    <border>
      <left/>
      <right style="medium">
        <color indexed="64"/>
      </right>
      <top style="hair">
        <color indexed="64"/>
      </top>
      <bottom style="medium">
        <color indexed="64"/>
      </bottom>
      <diagonal/>
    </border>
    <border>
      <left style="medium">
        <color indexed="64"/>
      </left>
      <right/>
      <top/>
      <bottom style="thin">
        <color indexed="64"/>
      </bottom>
      <diagonal/>
    </border>
    <border>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right/>
      <top/>
      <bottom style="double">
        <color indexed="64"/>
      </bottom>
      <diagonal/>
    </border>
    <border>
      <left/>
      <right style="medium">
        <color indexed="64"/>
      </right>
      <top/>
      <bottom style="double">
        <color indexed="64"/>
      </bottom>
      <diagonal/>
    </border>
    <border>
      <left/>
      <right/>
      <top/>
      <bottom style="medium">
        <color theme="4" tint="0.39997558519241921"/>
      </bottom>
      <diagonal/>
    </border>
    <border>
      <left style="thin">
        <color auto="1"/>
      </left>
      <right style="thin">
        <color auto="1"/>
      </right>
      <top/>
      <bottom style="hair">
        <color auto="1"/>
      </bottom>
      <diagonal/>
    </border>
    <border>
      <left style="thin">
        <color auto="1"/>
      </left>
      <right style="thin">
        <color auto="1"/>
      </right>
      <top style="hair">
        <color auto="1"/>
      </top>
      <bottom style="hair">
        <color auto="1"/>
      </bottom>
      <diagonal/>
    </border>
    <border>
      <left style="medium">
        <color indexed="64"/>
      </left>
      <right style="thin">
        <color indexed="64"/>
      </right>
      <top/>
      <bottom/>
      <diagonal/>
    </border>
    <border>
      <left style="thin">
        <color auto="1"/>
      </left>
      <right style="medium">
        <color indexed="64"/>
      </right>
      <top/>
      <bottom style="hair">
        <color auto="1"/>
      </bottom>
      <diagonal/>
    </border>
    <border>
      <left style="medium">
        <color indexed="64"/>
      </left>
      <right style="thin">
        <color indexed="64"/>
      </right>
      <top/>
      <bottom style="medium">
        <color indexed="64"/>
      </bottom>
      <diagonal/>
    </border>
    <border>
      <left style="thin">
        <color auto="1"/>
      </left>
      <right style="thin">
        <color auto="1"/>
      </right>
      <top style="hair">
        <color auto="1"/>
      </top>
      <bottom style="medium">
        <color indexed="64"/>
      </bottom>
      <diagonal/>
    </border>
    <border>
      <left style="thin">
        <color rgb="FFB2B2B2"/>
      </left>
      <right style="thin">
        <color rgb="FFB2B2B2"/>
      </right>
      <top style="thin">
        <color rgb="FFB2B2B2"/>
      </top>
      <bottom style="thin">
        <color rgb="FFB2B2B2"/>
      </bottom>
      <diagonal/>
    </border>
    <border>
      <left style="thin">
        <color theme="8" tint="-0.24994659260841701"/>
      </left>
      <right style="thin">
        <color theme="8" tint="-0.24994659260841701"/>
      </right>
      <top style="thin">
        <color theme="8" tint="-0.24994659260841701"/>
      </top>
      <bottom style="thin">
        <color theme="8" tint="-0.24994659260841701"/>
      </bottom>
      <diagonal/>
    </border>
    <border>
      <left style="medium">
        <color rgb="FFC00000"/>
      </left>
      <right/>
      <top style="medium">
        <color rgb="FFC00000"/>
      </top>
      <bottom/>
      <diagonal/>
    </border>
    <border>
      <left/>
      <right/>
      <top style="medium">
        <color rgb="FFC00000"/>
      </top>
      <bottom/>
      <diagonal/>
    </border>
    <border>
      <left/>
      <right style="medium">
        <color rgb="FFC00000"/>
      </right>
      <top style="medium">
        <color rgb="FFC00000"/>
      </top>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top/>
      <bottom style="medium">
        <color rgb="FFC00000"/>
      </bottom>
      <diagonal/>
    </border>
    <border>
      <left/>
      <right style="medium">
        <color rgb="FFC00000"/>
      </right>
      <top/>
      <bottom style="medium">
        <color rgb="FFC00000"/>
      </bottom>
      <diagonal/>
    </border>
  </borders>
  <cellStyleXfs count="12">
    <xf numFmtId="0" fontId="0" fillId="0" borderId="0"/>
    <xf numFmtId="0" fontId="2" fillId="2" borderId="0" applyNumberFormat="0" applyBorder="0" applyAlignment="0" applyProtection="0"/>
    <xf numFmtId="0" fontId="3" fillId="0" borderId="0" applyNumberFormat="0" applyFill="0" applyBorder="0" applyAlignment="0" applyProtection="0"/>
    <xf numFmtId="0" fontId="9" fillId="0" borderId="0"/>
    <xf numFmtId="44" fontId="14" fillId="0" borderId="0" applyFont="0" applyFill="0" applyBorder="0" applyAlignment="0" applyProtection="0"/>
    <xf numFmtId="0" fontId="19" fillId="0" borderId="29" applyNumberFormat="0" applyFill="0" applyAlignment="0" applyProtection="0"/>
    <xf numFmtId="0" fontId="1" fillId="8" borderId="0" applyNumberFormat="0" applyBorder="0" applyAlignment="0" applyProtection="0"/>
    <xf numFmtId="0" fontId="3" fillId="0" borderId="0" applyNumberFormat="0" applyFill="0" applyBorder="0" applyAlignment="0" applyProtection="0"/>
    <xf numFmtId="0" fontId="1" fillId="0" borderId="0"/>
    <xf numFmtId="0" fontId="2" fillId="9" borderId="0" applyNumberFormat="0" applyBorder="0" applyAlignment="0" applyProtection="0"/>
    <xf numFmtId="0" fontId="1" fillId="7" borderId="36" applyNumberFormat="0" applyFont="0" applyAlignment="0" applyProtection="0"/>
    <xf numFmtId="9" fontId="1" fillId="0" borderId="0" applyFont="0" applyFill="0" applyBorder="0" applyAlignment="0" applyProtection="0"/>
  </cellStyleXfs>
  <cellXfs count="153">
    <xf numFmtId="0" fontId="0" fillId="0" borderId="0" xfId="0"/>
    <xf numFmtId="0" fontId="5" fillId="0" borderId="0" xfId="2" applyFont="1"/>
    <xf numFmtId="0" fontId="7" fillId="0" borderId="3" xfId="0" applyFont="1" applyBorder="1" applyAlignment="1">
      <alignment vertical="top" wrapText="1"/>
    </xf>
    <xf numFmtId="0" fontId="10" fillId="0" borderId="0" xfId="3" applyFont="1"/>
    <xf numFmtId="0" fontId="11" fillId="0" borderId="0" xfId="3" applyFont="1" applyAlignment="1">
      <alignment horizontal="center"/>
    </xf>
    <xf numFmtId="10" fontId="11" fillId="0" borderId="6" xfId="3" applyNumberFormat="1" applyFont="1" applyBorder="1" applyAlignment="1">
      <alignment vertical="center"/>
    </xf>
    <xf numFmtId="0" fontId="13" fillId="3" borderId="11" xfId="3" applyFont="1" applyFill="1" applyBorder="1" applyAlignment="1">
      <alignment horizontal="left" vertical="center" indent="1"/>
    </xf>
    <xf numFmtId="0" fontId="0" fillId="0" borderId="10" xfId="0" applyBorder="1"/>
    <xf numFmtId="43" fontId="10" fillId="0" borderId="12" xfId="3" applyNumberFormat="1" applyFont="1" applyBorder="1" applyAlignment="1">
      <alignment vertical="top"/>
    </xf>
    <xf numFmtId="43" fontId="10" fillId="0" borderId="16" xfId="3" applyNumberFormat="1" applyFont="1" applyBorder="1" applyAlignment="1">
      <alignment vertical="top"/>
    </xf>
    <xf numFmtId="0" fontId="10" fillId="0" borderId="0" xfId="3" applyFont="1" applyAlignment="1">
      <alignment horizontal="left" vertical="top" wrapText="1"/>
    </xf>
    <xf numFmtId="0" fontId="0" fillId="0" borderId="13" xfId="0" applyBorder="1"/>
    <xf numFmtId="0" fontId="0" fillId="0" borderId="14" xfId="0" applyBorder="1"/>
    <xf numFmtId="43" fontId="10" fillId="0" borderId="17" xfId="3" applyNumberFormat="1" applyFont="1" applyBorder="1" applyAlignment="1">
      <alignment vertical="top"/>
    </xf>
    <xf numFmtId="0" fontId="13" fillId="3" borderId="4" xfId="3" applyFont="1" applyFill="1" applyBorder="1" applyAlignment="1">
      <alignment horizontal="center"/>
    </xf>
    <xf numFmtId="0" fontId="13" fillId="3" borderId="5" xfId="3" applyFont="1" applyFill="1" applyBorder="1" applyAlignment="1">
      <alignment horizontal="center"/>
    </xf>
    <xf numFmtId="0" fontId="13" fillId="3" borderId="6" xfId="3" applyFont="1" applyFill="1" applyBorder="1" applyAlignment="1">
      <alignment horizontal="center"/>
    </xf>
    <xf numFmtId="0" fontId="11" fillId="0" borderId="10" xfId="3" applyFont="1" applyBorder="1" applyAlignment="1">
      <alignment horizontal="center" vertical="center" wrapText="1"/>
    </xf>
    <xf numFmtId="0" fontId="11" fillId="0" borderId="14" xfId="3" applyFont="1" applyBorder="1" applyAlignment="1">
      <alignment horizontal="center" vertical="center" wrapText="1"/>
    </xf>
    <xf numFmtId="0" fontId="11" fillId="0" borderId="15" xfId="3" applyFont="1" applyBorder="1" applyAlignment="1">
      <alignment horizontal="center" vertical="center" wrapText="1"/>
    </xf>
    <xf numFmtId="0" fontId="10" fillId="0" borderId="0" xfId="3" applyFont="1" applyAlignment="1">
      <alignment horizontal="center" vertical="center"/>
    </xf>
    <xf numFmtId="0" fontId="10" fillId="0" borderId="18" xfId="3" applyFont="1" applyBorder="1" applyAlignment="1">
      <alignment horizontal="left"/>
    </xf>
    <xf numFmtId="165" fontId="10" fillId="6" borderId="19" xfId="4" applyNumberFormat="1" applyFont="1" applyFill="1" applyBorder="1"/>
    <xf numFmtId="5" fontId="10" fillId="4" borderId="20" xfId="3" applyNumberFormat="1" applyFont="1" applyFill="1" applyBorder="1"/>
    <xf numFmtId="5" fontId="10" fillId="4" borderId="21" xfId="3" applyNumberFormat="1" applyFont="1" applyFill="1" applyBorder="1"/>
    <xf numFmtId="0" fontId="10" fillId="0" borderId="22" xfId="3" applyFont="1" applyBorder="1" applyAlignment="1">
      <alignment horizontal="left"/>
    </xf>
    <xf numFmtId="3" fontId="10" fillId="6" borderId="23" xfId="3" applyNumberFormat="1" applyFont="1" applyFill="1" applyBorder="1"/>
    <xf numFmtId="37" fontId="10" fillId="4" borderId="24" xfId="3" applyNumberFormat="1" applyFont="1" applyFill="1" applyBorder="1"/>
    <xf numFmtId="37" fontId="10" fillId="4" borderId="25" xfId="3" applyNumberFormat="1" applyFont="1" applyFill="1" applyBorder="1"/>
    <xf numFmtId="3" fontId="10" fillId="6" borderId="2" xfId="3" applyNumberFormat="1" applyFont="1" applyFill="1" applyBorder="1"/>
    <xf numFmtId="37" fontId="10" fillId="4" borderId="26" xfId="3" applyNumberFormat="1" applyFont="1" applyFill="1" applyBorder="1"/>
    <xf numFmtId="0" fontId="10" fillId="0" borderId="10" xfId="3" applyFont="1" applyBorder="1"/>
    <xf numFmtId="43" fontId="10" fillId="0" borderId="0" xfId="3" applyNumberFormat="1" applyFont="1"/>
    <xf numFmtId="0" fontId="10" fillId="0" borderId="27" xfId="3" applyFont="1" applyBorder="1"/>
    <xf numFmtId="43" fontId="11" fillId="0" borderId="27" xfId="3" applyNumberFormat="1" applyFont="1" applyBorder="1" applyAlignment="1">
      <alignment horizontal="right"/>
    </xf>
    <xf numFmtId="5" fontId="11" fillId="4" borderId="28" xfId="3" applyNumberFormat="1" applyFont="1" applyFill="1" applyBorder="1"/>
    <xf numFmtId="0" fontId="10" fillId="0" borderId="13" xfId="3" applyFont="1" applyBorder="1"/>
    <xf numFmtId="0" fontId="10" fillId="0" borderId="14" xfId="3" applyFont="1" applyBorder="1"/>
    <xf numFmtId="0" fontId="10" fillId="0" borderId="15" xfId="3" applyFont="1" applyBorder="1"/>
    <xf numFmtId="0" fontId="15" fillId="0" borderId="0" xfId="3" applyFont="1"/>
    <xf numFmtId="0" fontId="16" fillId="0" borderId="0" xfId="3" applyFont="1"/>
    <xf numFmtId="5" fontId="10" fillId="0" borderId="0" xfId="3" applyNumberFormat="1" applyFont="1"/>
    <xf numFmtId="164" fontId="10" fillId="0" borderId="30" xfId="3" applyNumberFormat="1" applyFont="1" applyBorder="1"/>
    <xf numFmtId="10" fontId="11" fillId="0" borderId="30" xfId="3" applyNumberFormat="1" applyFont="1" applyBorder="1"/>
    <xf numFmtId="2" fontId="11" fillId="0" borderId="31" xfId="3" applyNumberFormat="1" applyFont="1" applyBorder="1"/>
    <xf numFmtId="10" fontId="11" fillId="0" borderId="33" xfId="3" applyNumberFormat="1" applyFont="1" applyBorder="1"/>
    <xf numFmtId="2" fontId="11" fillId="0" borderId="35" xfId="3" applyNumberFormat="1" applyFont="1" applyBorder="1"/>
    <xf numFmtId="0" fontId="11" fillId="4" borderId="4" xfId="3" applyFont="1" applyFill="1" applyBorder="1" applyAlignment="1">
      <alignment vertical="center"/>
    </xf>
    <xf numFmtId="0" fontId="10" fillId="4" borderId="5" xfId="3" applyFont="1" applyFill="1" applyBorder="1"/>
    <xf numFmtId="10" fontId="4" fillId="0" borderId="7" xfId="0" applyNumberFormat="1" applyFont="1" applyBorder="1"/>
    <xf numFmtId="10" fontId="4" fillId="0" borderId="10" xfId="0" applyNumberFormat="1" applyFont="1" applyBorder="1"/>
    <xf numFmtId="0" fontId="6" fillId="5" borderId="3" xfId="0" applyFont="1" applyFill="1" applyBorder="1" applyAlignment="1">
      <alignment horizontal="center" vertical="center" wrapText="1"/>
    </xf>
    <xf numFmtId="0" fontId="20" fillId="0" borderId="0" xfId="5" applyFont="1" applyFill="1" applyBorder="1" applyAlignment="1">
      <alignment horizontal="left" vertical="top"/>
    </xf>
    <xf numFmtId="0" fontId="0" fillId="0" borderId="1" xfId="0" applyBorder="1" applyAlignment="1">
      <alignment horizontal="center" vertical="top" wrapText="1"/>
    </xf>
    <xf numFmtId="0" fontId="0" fillId="0" borderId="1" xfId="0" applyBorder="1" applyAlignment="1">
      <alignment horizontal="left" vertical="top" wrapText="1"/>
    </xf>
    <xf numFmtId="0" fontId="21" fillId="0" borderId="0" xfId="0" applyFont="1"/>
    <xf numFmtId="0" fontId="22" fillId="0" borderId="0" xfId="7" applyFont="1"/>
    <xf numFmtId="0" fontId="1" fillId="0" borderId="0" xfId="8"/>
    <xf numFmtId="0" fontId="2" fillId="9" borderId="1" xfId="9" applyBorder="1" applyAlignment="1">
      <alignment vertical="top"/>
    </xf>
    <xf numFmtId="0" fontId="23" fillId="0" borderId="1" xfId="8" applyFont="1" applyBorder="1" applyAlignment="1">
      <alignment vertical="top" wrapText="1"/>
    </xf>
    <xf numFmtId="0" fontId="24" fillId="0" borderId="0" xfId="7" applyFont="1"/>
    <xf numFmtId="0" fontId="23" fillId="0" borderId="0" xfId="8" applyFont="1"/>
    <xf numFmtId="0" fontId="2" fillId="9" borderId="0" xfId="9" applyAlignment="1">
      <alignment wrapText="1"/>
    </xf>
    <xf numFmtId="0" fontId="2" fillId="9" borderId="0" xfId="9" applyAlignment="1">
      <alignment horizontal="center" wrapText="1"/>
    </xf>
    <xf numFmtId="0" fontId="1" fillId="10" borderId="37" xfId="8" applyFill="1" applyBorder="1"/>
    <xf numFmtId="0" fontId="1" fillId="0" borderId="37" xfId="8" applyBorder="1" applyAlignment="1">
      <alignment horizontal="center"/>
    </xf>
    <xf numFmtId="0" fontId="1" fillId="11" borderId="37" xfId="8" applyFill="1" applyBorder="1" applyAlignment="1">
      <alignment horizontal="center"/>
    </xf>
    <xf numFmtId="166" fontId="1" fillId="11" borderId="37" xfId="8" applyNumberFormat="1" applyFill="1" applyBorder="1" applyAlignment="1">
      <alignment horizontal="center"/>
    </xf>
    <xf numFmtId="0" fontId="25" fillId="0" borderId="0" xfId="2" applyFont="1"/>
    <xf numFmtId="0" fontId="2" fillId="12" borderId="1" xfId="1" applyFill="1" applyBorder="1" applyAlignment="1">
      <alignment horizontal="left" vertical="top"/>
    </xf>
    <xf numFmtId="0" fontId="26" fillId="0" borderId="1" xfId="0" applyFont="1" applyBorder="1" applyAlignment="1">
      <alignment horizontal="left" vertical="top" wrapText="1"/>
    </xf>
    <xf numFmtId="0" fontId="27" fillId="0" borderId="0" xfId="0" applyFont="1"/>
    <xf numFmtId="0" fontId="2" fillId="2" borderId="1" xfId="1" applyBorder="1" applyAlignment="1">
      <alignment horizontal="left" vertical="top" wrapText="1"/>
    </xf>
    <xf numFmtId="0" fontId="1" fillId="8" borderId="1" xfId="6" applyBorder="1" applyAlignment="1">
      <alignment horizontal="left" vertical="top" wrapText="1"/>
    </xf>
    <xf numFmtId="0" fontId="0" fillId="0" borderId="38" xfId="0" applyBorder="1"/>
    <xf numFmtId="0" fontId="0" fillId="0" borderId="39" xfId="0" applyBorder="1"/>
    <xf numFmtId="0" fontId="0" fillId="0" borderId="40" xfId="0" applyBorder="1"/>
    <xf numFmtId="0" fontId="0" fillId="0" borderId="41" xfId="0" applyBorder="1"/>
    <xf numFmtId="0" fontId="0" fillId="0" borderId="42" xfId="0" applyBorder="1"/>
    <xf numFmtId="0" fontId="28" fillId="0" borderId="0" xfId="0" applyFont="1"/>
    <xf numFmtId="0" fontId="0" fillId="0" borderId="43" xfId="0" applyBorder="1"/>
    <xf numFmtId="0" fontId="0" fillId="0" borderId="44" xfId="0" applyBorder="1"/>
    <xf numFmtId="0" fontId="0" fillId="0" borderId="45" xfId="0" applyBorder="1"/>
    <xf numFmtId="0" fontId="29" fillId="0" borderId="0" xfId="0" applyFont="1" applyAlignment="1">
      <alignment horizontal="left" vertical="center" wrapText="1" indent="1"/>
    </xf>
    <xf numFmtId="0" fontId="30" fillId="0" borderId="0" xfId="0" applyFont="1" applyAlignment="1">
      <alignment horizontal="left" vertical="center" wrapText="1" indent="1"/>
    </xf>
    <xf numFmtId="0" fontId="31" fillId="0" borderId="0" xfId="0" applyFont="1" applyAlignment="1">
      <alignment horizontal="left" vertical="center" wrapText="1" indent="1"/>
    </xf>
    <xf numFmtId="0" fontId="32" fillId="0" borderId="0" xfId="0" applyFont="1" applyAlignment="1">
      <alignment horizontal="left" vertical="center" wrapText="1" indent="1"/>
    </xf>
    <xf numFmtId="0" fontId="34" fillId="0" borderId="0" xfId="0" applyFont="1" applyAlignment="1">
      <alignment horizontal="right" vertical="center" wrapText="1" indent="1"/>
    </xf>
    <xf numFmtId="0" fontId="33" fillId="0" borderId="0" xfId="0" applyFont="1" applyAlignment="1">
      <alignment horizontal="right" vertical="center" wrapText="1" indent="1"/>
    </xf>
    <xf numFmtId="5" fontId="10" fillId="0" borderId="9" xfId="3" applyNumberFormat="1" applyFont="1" applyBorder="1"/>
    <xf numFmtId="5" fontId="10" fillId="0" borderId="11" xfId="3" applyNumberFormat="1" applyFont="1" applyBorder="1"/>
    <xf numFmtId="5" fontId="10" fillId="0" borderId="15" xfId="3" applyNumberFormat="1" applyFont="1" applyBorder="1"/>
    <xf numFmtId="5" fontId="0" fillId="0" borderId="11" xfId="0" applyNumberFormat="1" applyBorder="1"/>
    <xf numFmtId="5" fontId="10" fillId="0" borderId="14" xfId="3" applyNumberFormat="1" applyFont="1" applyBorder="1"/>
    <xf numFmtId="5" fontId="0" fillId="0" borderId="15" xfId="0" applyNumberFormat="1" applyBorder="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1" xfId="0" applyBorder="1" applyAlignment="1">
      <alignment horizontal="left"/>
    </xf>
    <xf numFmtId="0" fontId="4" fillId="0" borderId="1" xfId="0" applyFont="1" applyBorder="1" applyAlignment="1">
      <alignment horizontal="left"/>
    </xf>
    <xf numFmtId="0" fontId="36" fillId="0" borderId="0" xfId="0" applyFont="1" applyAlignment="1">
      <alignment vertical="center"/>
    </xf>
    <xf numFmtId="0" fontId="35" fillId="0" borderId="0" xfId="0" applyFont="1" applyAlignment="1">
      <alignment horizontal="right" vertical="center"/>
    </xf>
    <xf numFmtId="0" fontId="38" fillId="0" borderId="0" xfId="0" applyFont="1" applyAlignment="1">
      <alignment vertical="center" wrapText="1"/>
    </xf>
    <xf numFmtId="0" fontId="39" fillId="0" borderId="0" xfId="0" applyFont="1" applyAlignment="1">
      <alignment vertical="center" wrapText="1"/>
    </xf>
    <xf numFmtId="0" fontId="37" fillId="0" borderId="0" xfId="0" applyFont="1" applyAlignment="1">
      <alignment vertical="center" wrapText="1"/>
    </xf>
    <xf numFmtId="0" fontId="41" fillId="0" borderId="0" xfId="0" applyFont="1" applyAlignment="1">
      <alignment vertical="center" wrapText="1"/>
    </xf>
    <xf numFmtId="0" fontId="42" fillId="0" borderId="0" xfId="0" applyFont="1" applyAlignment="1">
      <alignment horizontal="right" vertical="center" wrapText="1"/>
    </xf>
    <xf numFmtId="0" fontId="43" fillId="0" borderId="0" xfId="0" applyFont="1" applyAlignment="1">
      <alignment vertical="center" wrapText="1"/>
    </xf>
    <xf numFmtId="0" fontId="40" fillId="0" borderId="0" xfId="0" applyFont="1" applyAlignment="1">
      <alignment vertical="center" wrapText="1"/>
    </xf>
    <xf numFmtId="0" fontId="41" fillId="0" borderId="0" xfId="0" applyFont="1" applyAlignment="1">
      <alignment horizontal="right" vertical="center" wrapText="1"/>
    </xf>
    <xf numFmtId="0" fontId="0" fillId="0" borderId="0" xfId="0" applyAlignment="1">
      <alignment horizontal="center" vertical="center" wrapText="1"/>
    </xf>
    <xf numFmtId="0" fontId="0" fillId="0" borderId="0" xfId="0" applyAlignment="1">
      <alignment horizontal="center" vertical="center"/>
    </xf>
    <xf numFmtId="0" fontId="8" fillId="13" borderId="1" xfId="0" applyFont="1" applyFill="1" applyBorder="1" applyAlignment="1">
      <alignment horizontal="center" vertical="center" wrapText="1"/>
    </xf>
    <xf numFmtId="0" fontId="8" fillId="13" borderId="1" xfId="0" applyFont="1" applyFill="1" applyBorder="1" applyAlignment="1">
      <alignment horizontal="left" vertical="center" wrapText="1"/>
    </xf>
    <xf numFmtId="0" fontId="0" fillId="14" borderId="1" xfId="0" applyFill="1" applyBorder="1" applyAlignment="1">
      <alignment horizontal="left" vertical="center"/>
    </xf>
    <xf numFmtId="0" fontId="0" fillId="0" borderId="1" xfId="0" applyBorder="1" applyAlignment="1">
      <alignment horizontal="left" vertical="center"/>
    </xf>
    <xf numFmtId="9" fontId="0" fillId="14" borderId="1" xfId="11" applyFont="1" applyFill="1" applyBorder="1" applyAlignment="1">
      <alignment horizontal="left" vertical="center"/>
    </xf>
    <xf numFmtId="9" fontId="0" fillId="0" borderId="1" xfId="11" applyFont="1" applyBorder="1" applyAlignment="1">
      <alignment horizontal="left" vertical="center"/>
    </xf>
    <xf numFmtId="9" fontId="0" fillId="14" borderId="1" xfId="11" applyFont="1" applyFill="1" applyBorder="1" applyAlignment="1">
      <alignment horizontal="center" vertical="center"/>
    </xf>
    <xf numFmtId="0" fontId="18" fillId="3" borderId="7" xfId="0" applyFont="1" applyFill="1" applyBorder="1" applyAlignment="1">
      <alignment horizontal="center" vertical="center" wrapText="1"/>
    </xf>
    <xf numFmtId="0" fontId="18" fillId="3" borderId="9" xfId="0" applyFont="1" applyFill="1" applyBorder="1" applyAlignment="1">
      <alignment horizontal="center" vertical="center" wrapText="1"/>
    </xf>
    <xf numFmtId="0" fontId="18" fillId="3" borderId="10" xfId="0" applyFont="1" applyFill="1" applyBorder="1" applyAlignment="1">
      <alignment horizontal="center" vertical="center" wrapText="1"/>
    </xf>
    <xf numFmtId="0" fontId="18" fillId="3" borderId="11" xfId="0" applyFont="1" applyFill="1" applyBorder="1" applyAlignment="1">
      <alignment horizontal="center" vertical="center" wrapText="1"/>
    </xf>
    <xf numFmtId="0" fontId="18" fillId="3" borderId="13" xfId="0" applyFont="1" applyFill="1" applyBorder="1" applyAlignment="1">
      <alignment horizontal="center" vertical="center" wrapText="1"/>
    </xf>
    <xf numFmtId="0" fontId="18" fillId="3" borderId="15" xfId="0" applyFont="1" applyFill="1" applyBorder="1" applyAlignment="1">
      <alignment horizontal="center" vertical="center" wrapText="1"/>
    </xf>
    <xf numFmtId="0" fontId="8" fillId="3" borderId="4" xfId="3" applyFont="1" applyFill="1" applyBorder="1" applyAlignment="1">
      <alignment horizontal="left" vertical="center"/>
    </xf>
    <xf numFmtId="0" fontId="8" fillId="3" borderId="5" xfId="3" applyFont="1" applyFill="1" applyBorder="1" applyAlignment="1">
      <alignment horizontal="left" vertical="center"/>
    </xf>
    <xf numFmtId="0" fontId="8" fillId="3" borderId="6" xfId="3" applyFont="1" applyFill="1" applyBorder="1" applyAlignment="1">
      <alignment horizontal="left" vertical="center"/>
    </xf>
    <xf numFmtId="0" fontId="12" fillId="4" borderId="7" xfId="3" applyFont="1" applyFill="1" applyBorder="1" applyAlignment="1">
      <alignment horizontal="left" vertical="top" wrapText="1"/>
    </xf>
    <xf numFmtId="0" fontId="12" fillId="4" borderId="8" xfId="3" applyFont="1" applyFill="1" applyBorder="1" applyAlignment="1">
      <alignment horizontal="left" vertical="top" wrapText="1"/>
    </xf>
    <xf numFmtId="0" fontId="12" fillId="4" borderId="9" xfId="3" applyFont="1" applyFill="1" applyBorder="1" applyAlignment="1">
      <alignment horizontal="left" vertical="top" wrapText="1"/>
    </xf>
    <xf numFmtId="0" fontId="12" fillId="4" borderId="10" xfId="3" applyFont="1" applyFill="1" applyBorder="1" applyAlignment="1">
      <alignment horizontal="left" vertical="top" wrapText="1"/>
    </xf>
    <xf numFmtId="0" fontId="12" fillId="4" borderId="0" xfId="3" applyFont="1" applyFill="1" applyAlignment="1">
      <alignment horizontal="left" vertical="top" wrapText="1"/>
    </xf>
    <xf numFmtId="0" fontId="12" fillId="4" borderId="11" xfId="3" applyFont="1" applyFill="1" applyBorder="1" applyAlignment="1">
      <alignment horizontal="left" vertical="top" wrapText="1"/>
    </xf>
    <xf numFmtId="0" fontId="12" fillId="4" borderId="13" xfId="3" applyFont="1" applyFill="1" applyBorder="1" applyAlignment="1">
      <alignment horizontal="left" vertical="top" wrapText="1"/>
    </xf>
    <xf numFmtId="0" fontId="12" fillId="4" borderId="14" xfId="3" applyFont="1" applyFill="1" applyBorder="1" applyAlignment="1">
      <alignment horizontal="left" vertical="top" wrapText="1"/>
    </xf>
    <xf numFmtId="0" fontId="12" fillId="4" borderId="15" xfId="3" applyFont="1" applyFill="1" applyBorder="1" applyAlignment="1">
      <alignment horizontal="left" vertical="top" wrapText="1"/>
    </xf>
    <xf numFmtId="0" fontId="13" fillId="3" borderId="10" xfId="3" applyFont="1" applyFill="1" applyBorder="1" applyAlignment="1">
      <alignment horizontal="left" vertical="center"/>
    </xf>
    <xf numFmtId="0" fontId="13" fillId="3" borderId="0" xfId="3" applyFont="1" applyFill="1" applyAlignment="1">
      <alignment horizontal="left" vertical="center"/>
    </xf>
    <xf numFmtId="0" fontId="17" fillId="3" borderId="7" xfId="3" applyFont="1" applyFill="1" applyBorder="1" applyAlignment="1">
      <alignment horizontal="left"/>
    </xf>
    <xf numFmtId="0" fontId="17" fillId="3" borderId="8" xfId="3" applyFont="1" applyFill="1" applyBorder="1" applyAlignment="1">
      <alignment horizontal="left"/>
    </xf>
    <xf numFmtId="0" fontId="17" fillId="3" borderId="9" xfId="3" applyFont="1" applyFill="1" applyBorder="1" applyAlignment="1">
      <alignment horizontal="left"/>
    </xf>
    <xf numFmtId="0" fontId="17" fillId="3" borderId="13" xfId="3" applyFont="1" applyFill="1" applyBorder="1" applyAlignment="1">
      <alignment horizontal="left"/>
    </xf>
    <xf numFmtId="0" fontId="17" fillId="3" borderId="14" xfId="3" applyFont="1" applyFill="1" applyBorder="1" applyAlignment="1">
      <alignment horizontal="left"/>
    </xf>
    <xf numFmtId="0" fontId="17" fillId="3" borderId="15" xfId="3" applyFont="1" applyFill="1" applyBorder="1" applyAlignment="1">
      <alignment horizontal="left"/>
    </xf>
    <xf numFmtId="0" fontId="8" fillId="3" borderId="7" xfId="3" applyFont="1" applyFill="1" applyBorder="1" applyAlignment="1">
      <alignment horizontal="center"/>
    </xf>
    <xf numFmtId="0" fontId="8" fillId="3" borderId="8" xfId="3" applyFont="1" applyFill="1" applyBorder="1" applyAlignment="1">
      <alignment horizontal="center"/>
    </xf>
    <xf numFmtId="0" fontId="8" fillId="3" borderId="9" xfId="3" applyFont="1" applyFill="1" applyBorder="1" applyAlignment="1">
      <alignment horizontal="center"/>
    </xf>
    <xf numFmtId="0" fontId="10" fillId="4" borderId="32" xfId="3" applyFont="1" applyFill="1" applyBorder="1" applyAlignment="1">
      <alignment horizontal="center" vertical="center" textRotation="90"/>
    </xf>
    <xf numFmtId="0" fontId="10" fillId="4" borderId="34" xfId="3" applyFont="1" applyFill="1" applyBorder="1" applyAlignment="1">
      <alignment horizontal="center" vertical="center" textRotation="90"/>
    </xf>
    <xf numFmtId="0" fontId="10" fillId="4" borderId="0" xfId="3" applyFont="1" applyFill="1" applyAlignment="1">
      <alignment horizontal="center"/>
    </xf>
    <xf numFmtId="0" fontId="10" fillId="4" borderId="11" xfId="3" applyFont="1" applyFill="1" applyBorder="1" applyAlignment="1">
      <alignment horizontal="center"/>
    </xf>
    <xf numFmtId="0" fontId="0" fillId="0" borderId="0" xfId="0" applyNumberFormat="1"/>
  </cellXfs>
  <cellStyles count="12">
    <cellStyle name="20% - Accent1" xfId="6" builtinId="30"/>
    <cellStyle name="Accent1" xfId="1" builtinId="29"/>
    <cellStyle name="Accent5 2" xfId="9" xr:uid="{53D3BE4A-AAC6-4276-92C1-0695D3B5AF59}"/>
    <cellStyle name="Currency 2" xfId="4" xr:uid="{E2CA3E82-4D9F-44B5-9645-B4C0BAB839E6}"/>
    <cellStyle name="Heading 3" xfId="5" builtinId="18"/>
    <cellStyle name="Normal" xfId="0" builtinId="0"/>
    <cellStyle name="Normal 2" xfId="8" xr:uid="{1908041E-8317-4659-AE2A-EE753E9E6BD4}"/>
    <cellStyle name="Normal 2 2" xfId="3" xr:uid="{6F55534D-0B43-447A-9FF8-F1BF6C1C3841}"/>
    <cellStyle name="Note 2" xfId="10" xr:uid="{F9FC5C95-3E46-461F-94B9-E33A00D7E38F}"/>
    <cellStyle name="Percent" xfId="11" builtinId="5"/>
    <cellStyle name="Title" xfId="2" builtinId="15"/>
    <cellStyle name="Title 2" xfId="7" xr:uid="{0CA5B37A-484C-4606-BD30-12BC5EA717E5}"/>
  </cellStyles>
  <dxfs count="10">
    <dxf>
      <fill>
        <patternFill>
          <bgColor theme="5" tint="-0.24994659260841701"/>
        </patternFill>
      </fill>
    </dxf>
    <dxf>
      <fill>
        <patternFill>
          <bgColor theme="5" tint="-0.24994659260841701"/>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6"/>
        <color rgb="FF888888"/>
        <name val="Arial"/>
        <family val="2"/>
        <scheme val="none"/>
      </font>
      <alignment horizontal="general"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2.xml"/><Relationship Id="rId18" Type="http://schemas.openxmlformats.org/officeDocument/2006/relationships/connections" Target="connections.xml"/><Relationship Id="rId26" Type="http://schemas.openxmlformats.org/officeDocument/2006/relationships/customXml" Target="../customXml/item4.xml"/><Relationship Id="rId39" Type="http://schemas.openxmlformats.org/officeDocument/2006/relationships/customXml" Target="../customXml/item17.xml"/><Relationship Id="rId21" Type="http://schemas.openxmlformats.org/officeDocument/2006/relationships/powerPivotData" Target="model/item.data"/><Relationship Id="rId34" Type="http://schemas.openxmlformats.org/officeDocument/2006/relationships/customXml" Target="../customXml/item12.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5" Type="http://schemas.openxmlformats.org/officeDocument/2006/relationships/customXml" Target="../customXml/item3.xml"/><Relationship Id="rId33" Type="http://schemas.openxmlformats.org/officeDocument/2006/relationships/customXml" Target="../customXml/item11.xml"/><Relationship Id="rId38" Type="http://schemas.openxmlformats.org/officeDocument/2006/relationships/customXml" Target="../customXml/item16.xml"/><Relationship Id="rId2" Type="http://schemas.openxmlformats.org/officeDocument/2006/relationships/worksheet" Target="worksheets/sheet2.xml"/><Relationship Id="rId16" Type="http://schemas.microsoft.com/office/2007/relationships/slicerCache" Target="slicerCaches/slicerCache1.xml"/><Relationship Id="rId20" Type="http://schemas.openxmlformats.org/officeDocument/2006/relationships/sharedStrings" Target="sharedStrings.xml"/><Relationship Id="rId29" Type="http://schemas.openxmlformats.org/officeDocument/2006/relationships/customXml" Target="../customXml/item7.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32" Type="http://schemas.openxmlformats.org/officeDocument/2006/relationships/customXml" Target="../customXml/item10.xml"/><Relationship Id="rId37" Type="http://schemas.openxmlformats.org/officeDocument/2006/relationships/customXml" Target="../customXml/item15.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1.xml"/><Relationship Id="rId28" Type="http://schemas.openxmlformats.org/officeDocument/2006/relationships/customXml" Target="../customXml/item6.xml"/><Relationship Id="rId36" Type="http://schemas.openxmlformats.org/officeDocument/2006/relationships/customXml" Target="../customXml/item14.xml"/><Relationship Id="rId10" Type="http://schemas.openxmlformats.org/officeDocument/2006/relationships/worksheet" Target="worksheets/sheet10.xml"/><Relationship Id="rId19" Type="http://schemas.openxmlformats.org/officeDocument/2006/relationships/styles" Target="styles.xml"/><Relationship Id="rId31" Type="http://schemas.openxmlformats.org/officeDocument/2006/relationships/customXml" Target="../customXml/item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alcChain" Target="calcChain.xml"/><Relationship Id="rId27" Type="http://schemas.openxmlformats.org/officeDocument/2006/relationships/customXml" Target="../customXml/item5.xml"/><Relationship Id="rId30" Type="http://schemas.openxmlformats.org/officeDocument/2006/relationships/customXml" Target="../customXml/item8.xml"/><Relationship Id="rId35" Type="http://schemas.openxmlformats.org/officeDocument/2006/relationships/customXml" Target="../customXml/item13.xml"/><Relationship Id="rId8" Type="http://schemas.openxmlformats.org/officeDocument/2006/relationships/worksheet" Target="worksheets/sheet8.xml"/><Relationship Id="rId3" Type="http://schemas.openxmlformats.org/officeDocument/2006/relationships/worksheet" Target="worksheets/sheet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Temperature</a:t>
            </a:r>
            <a:r>
              <a:rPr lang="en-US" baseline="0"/>
              <a:t> &amp; Customer Relationship</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'Staging Worksheet'!$X$23:$X$34</c:f>
              <c:numCache>
                <c:formatCode>General</c:formatCode>
                <c:ptCount val="12"/>
                <c:pt idx="0">
                  <c:v>60.911827956989242</c:v>
                </c:pt>
                <c:pt idx="1">
                  <c:v>61.88</c:v>
                </c:pt>
                <c:pt idx="2">
                  <c:v>64.389247311827958</c:v>
                </c:pt>
                <c:pt idx="3">
                  <c:v>70.598888888888879</c:v>
                </c:pt>
                <c:pt idx="4">
                  <c:v>80.216129032258053</c:v>
                </c:pt>
                <c:pt idx="5">
                  <c:v>89.833333333333329</c:v>
                </c:pt>
                <c:pt idx="6">
                  <c:v>94.358064516129048</c:v>
                </c:pt>
                <c:pt idx="7">
                  <c:v>92.724731182795693</c:v>
                </c:pt>
                <c:pt idx="8">
                  <c:v>87.463333333333338</c:v>
                </c:pt>
                <c:pt idx="9">
                  <c:v>78.123655913978496</c:v>
                </c:pt>
                <c:pt idx="10">
                  <c:v>66.265555555555551</c:v>
                </c:pt>
                <c:pt idx="11">
                  <c:v>61.36666666666666</c:v>
                </c:pt>
              </c:numCache>
            </c:numRef>
          </c:xVal>
          <c:yVal>
            <c:numRef>
              <c:f>'Staging Worksheet'!$Y$23:$Y$34</c:f>
              <c:numCache>
                <c:formatCode>General</c:formatCode>
                <c:ptCount val="12"/>
                <c:pt idx="0">
                  <c:v>126.24731182795699</c:v>
                </c:pt>
                <c:pt idx="1">
                  <c:v>140.09411764705882</c:v>
                </c:pt>
                <c:pt idx="2">
                  <c:v>165.53763440860214</c:v>
                </c:pt>
                <c:pt idx="3">
                  <c:v>181.8</c:v>
                </c:pt>
                <c:pt idx="4">
                  <c:v>239.63440860215053</c:v>
                </c:pt>
                <c:pt idx="5">
                  <c:v>293.55555555555554</c:v>
                </c:pt>
                <c:pt idx="6">
                  <c:v>338.77419354838707</c:v>
                </c:pt>
                <c:pt idx="7">
                  <c:v>356.69892473118279</c:v>
                </c:pt>
                <c:pt idx="8">
                  <c:v>286.85555555555555</c:v>
                </c:pt>
                <c:pt idx="9">
                  <c:v>205.81720430107526</c:v>
                </c:pt>
                <c:pt idx="10">
                  <c:v>150.55555555555554</c:v>
                </c:pt>
                <c:pt idx="11">
                  <c:v>128.48387096774192</c:v>
                </c:pt>
              </c:numCache>
            </c:numRef>
          </c:yVal>
          <c:smooth val="0"/>
          <c:extLst>
            <c:ext xmlns:c16="http://schemas.microsoft.com/office/drawing/2014/chart" uri="{C3380CC4-5D6E-409C-BE32-E72D297353CC}">
              <c16:uniqueId val="{00000000-1F49-4E22-BA93-60C3DB4A3017}"/>
            </c:ext>
          </c:extLst>
        </c:ser>
        <c:dLbls>
          <c:showLegendKey val="0"/>
          <c:showVal val="0"/>
          <c:showCatName val="0"/>
          <c:showSerName val="0"/>
          <c:showPercent val="0"/>
          <c:showBubbleSize val="0"/>
        </c:dLbls>
        <c:axId val="1307994223"/>
        <c:axId val="1307983663"/>
      </c:scatterChart>
      <c:valAx>
        <c:axId val="1307994223"/>
        <c:scaling>
          <c:orientation val="minMax"/>
          <c:max val="95"/>
          <c:min val="6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Avg</a:t>
                </a:r>
                <a:r>
                  <a:rPr lang="en-US" baseline="0"/>
                  <a:t>. High Temperature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7983663"/>
        <c:crosses val="autoZero"/>
        <c:crossBetween val="midCat"/>
        <c:majorUnit val="5"/>
      </c:valAx>
      <c:valAx>
        <c:axId val="1307983663"/>
        <c:scaling>
          <c:orientation val="minMax"/>
          <c:max val="400"/>
          <c:min val="1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Avg.</a:t>
                </a:r>
                <a:r>
                  <a:rPr lang="en-US" baseline="0"/>
                  <a:t> Customers</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7994223"/>
        <c:crosses val="autoZero"/>
        <c:crossBetween val="midCat"/>
        <c:majorUnit val="50"/>
      </c:valAx>
      <c:spPr>
        <a:noFill/>
        <a:ln>
          <a:solidFill>
            <a:schemeClr val="accent1">
              <a:alpha val="92000"/>
            </a:schemeClr>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[Apply-IT 2 Start File Summer 2023.xlsx]Staging Worksheet!PivotTable3</c:name>
    <c:fmtId val="1"/>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400" b="0" i="0" u="none" strike="noStrike" kern="1200" spc="0" baseline="0">
                <a:solidFill>
                  <a:sysClr val="windowText" lastClr="000000">
                    <a:lumMod val="65000"/>
                    <a:lumOff val="35000"/>
                  </a:sysClr>
                </a:solidFill>
              </a:rPr>
              <a:t>Calendar &amp; Customer Relationship</a:t>
            </a:r>
            <a:endParaRPr lang="en-US" sz="1800" b="0" i="0" u="none" strike="noStrike" kern="1200" spc="0" baseline="0">
              <a:solidFill>
                <a:sysClr val="windowText" lastClr="000000">
                  <a:lumMod val="65000"/>
                  <a:lumOff val="35000"/>
                </a:sysClr>
              </a:solidFill>
            </a:endParaRPr>
          </a:p>
        </c:rich>
      </c:tx>
      <c:layout>
        <c:manualLayout>
          <c:xMode val="edge"/>
          <c:yMode val="edge"/>
          <c:x val="0.23883093043327519"/>
          <c:y val="3.9682735843373035E-2"/>
        </c:manualLayout>
      </c:layout>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'Staging Worksheet'!$I$4</c:f>
              <c:strCache>
                <c:ptCount val="1"/>
                <c:pt idx="0">
                  <c:v>Total</c:v>
                </c:pt>
              </c:strCache>
            </c:strRef>
          </c:tx>
          <c:spPr>
            <a:ln w="28575" cap="rnd">
              <a:solidFill>
                <a:schemeClr val="accent1"/>
              </a:solidFill>
              <a:round/>
            </a:ln>
            <a:effectLst/>
          </c:spPr>
          <c:marker>
            <c:symbol val="none"/>
          </c:marker>
          <c:cat>
            <c:multiLvlStrRef>
              <c:f>'Staging Worksheet'!$H$5:$H$18</c:f>
              <c:multiLvlStrCache>
                <c:ptCount val="12"/>
                <c:lvl>
                  <c:pt idx="0">
                    <c:v>Apr</c:v>
                  </c:pt>
                  <c:pt idx="1">
                    <c:v>Aug</c:v>
                  </c:pt>
                  <c:pt idx="2">
                    <c:v>Dec</c:v>
                  </c:pt>
                  <c:pt idx="3">
                    <c:v>Feb</c:v>
                  </c:pt>
                  <c:pt idx="4">
                    <c:v>Jan</c:v>
                  </c:pt>
                  <c:pt idx="5">
                    <c:v>Jul</c:v>
                  </c:pt>
                  <c:pt idx="6">
                    <c:v>Jun</c:v>
                  </c:pt>
                  <c:pt idx="7">
                    <c:v>Mar</c:v>
                  </c:pt>
                  <c:pt idx="8">
                    <c:v>May</c:v>
                  </c:pt>
                  <c:pt idx="9">
                    <c:v>Nov</c:v>
                  </c:pt>
                  <c:pt idx="10">
                    <c:v>Oct</c:v>
                  </c:pt>
                  <c:pt idx="11">
                    <c:v>Sep</c:v>
                  </c:pt>
                </c:lvl>
                <c:lvl>
                  <c:pt idx="0">
                    <c:v>2021</c:v>
                  </c:pt>
                </c:lvl>
              </c:multiLvlStrCache>
            </c:multiLvlStrRef>
          </c:cat>
          <c:val>
            <c:numRef>
              <c:f>'Staging Worksheet'!$I$5:$I$18</c:f>
              <c:numCache>
                <c:formatCode>General</c:formatCode>
                <c:ptCount val="12"/>
                <c:pt idx="0">
                  <c:v>187.06666666666666</c:v>
                </c:pt>
                <c:pt idx="1">
                  <c:v>364.25806451612902</c:v>
                </c:pt>
                <c:pt idx="2">
                  <c:v>131.90322580645162</c:v>
                </c:pt>
                <c:pt idx="3">
                  <c:v>143.03571428571428</c:v>
                </c:pt>
                <c:pt idx="4">
                  <c:v>129.54838709677421</c:v>
                </c:pt>
                <c:pt idx="5">
                  <c:v>353.64516129032256</c:v>
                </c:pt>
                <c:pt idx="6">
                  <c:v>301.8</c:v>
                </c:pt>
                <c:pt idx="7">
                  <c:v>175.70967741935485</c:v>
                </c:pt>
                <c:pt idx="8">
                  <c:v>249.67741935483872</c:v>
                </c:pt>
                <c:pt idx="9">
                  <c:v>151.5</c:v>
                </c:pt>
                <c:pt idx="10">
                  <c:v>220.90322580645162</c:v>
                </c:pt>
                <c:pt idx="11">
                  <c:v>294.2</c:v>
                </c:pt>
              </c:numCache>
            </c:numRef>
          </c:val>
          <c:smooth val="0"/>
          <c:extLst>
            <c:ext xmlns:c16="http://schemas.microsoft.com/office/drawing/2014/chart" uri="{C3380CC4-5D6E-409C-BE32-E72D297353CC}">
              <c16:uniqueId val="{00000000-9E01-489A-9FC6-F20859286DAE}"/>
            </c:ext>
          </c:extLst>
        </c:ser>
        <c:dLbls>
          <c:showLegendKey val="0"/>
          <c:showVal val="0"/>
          <c:showCatName val="0"/>
          <c:showSerName val="0"/>
          <c:showPercent val="0"/>
          <c:showBubbleSize val="0"/>
        </c:dLbls>
        <c:smooth val="0"/>
        <c:axId val="11892303"/>
        <c:axId val="11880783"/>
      </c:lineChart>
      <c:catAx>
        <c:axId val="118923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80783"/>
        <c:crosses val="autoZero"/>
        <c:auto val="1"/>
        <c:lblAlgn val="ctr"/>
        <c:lblOffset val="100"/>
        <c:noMultiLvlLbl val="0"/>
      </c:catAx>
      <c:valAx>
        <c:axId val="1188078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800" b="0" i="0" u="none" strike="noStrike" kern="1200" baseline="0">
                    <a:solidFill>
                      <a:sysClr val="windowText" lastClr="000000">
                        <a:lumMod val="65000"/>
                        <a:lumOff val="35000"/>
                      </a:sysClr>
                    </a:solidFill>
                  </a:rPr>
                  <a:t>Avg. Customers</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923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[Apply-IT 2 Start File Summer 2023.xlsx]Staging Worksheet!PivotTable2</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kern="1200" spc="0" baseline="0">
                <a:solidFill>
                  <a:sysClr val="windowText" lastClr="000000">
                    <a:lumMod val="65000"/>
                    <a:lumOff val="35000"/>
                  </a:sysClr>
                </a:solidFill>
              </a:rPr>
              <a:t>Rainfall &amp; Customer Relationship</a:t>
            </a:r>
            <a:endParaRPr lang="en-US" sz="1400"/>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'Staging Worksheet'!$F$4</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'Staging Worksheet'!$E$5:$E$7</c:f>
              <c:strCache>
                <c:ptCount val="2"/>
                <c:pt idx="0">
                  <c:v>Heavy Rainfall</c:v>
                </c:pt>
                <c:pt idx="1">
                  <c:v>Normal</c:v>
                </c:pt>
              </c:strCache>
            </c:strRef>
          </c:cat>
          <c:val>
            <c:numRef>
              <c:f>'Staging Worksheet'!$F$5:$F$7</c:f>
              <c:numCache>
                <c:formatCode>General</c:formatCode>
                <c:ptCount val="2"/>
                <c:pt idx="0">
                  <c:v>144.45774647887325</c:v>
                </c:pt>
                <c:pt idx="1">
                  <c:v>229.28197064989519</c:v>
                </c:pt>
              </c:numCache>
            </c:numRef>
          </c:val>
          <c:extLst>
            <c:ext xmlns:c16="http://schemas.microsoft.com/office/drawing/2014/chart" uri="{C3380CC4-5D6E-409C-BE32-E72D297353CC}">
              <c16:uniqueId val="{00000000-FAF9-462B-B7DC-4151275D58CD}"/>
            </c:ext>
          </c:extLst>
        </c:ser>
        <c:dLbls>
          <c:dLblPos val="outEnd"/>
          <c:showLegendKey val="0"/>
          <c:showVal val="1"/>
          <c:showCatName val="0"/>
          <c:showSerName val="0"/>
          <c:showPercent val="0"/>
          <c:showBubbleSize val="0"/>
        </c:dLbls>
        <c:gapWidth val="182"/>
        <c:axId val="11890863"/>
        <c:axId val="11897583"/>
      </c:barChart>
      <c:catAx>
        <c:axId val="1189086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97583"/>
        <c:crosses val="autoZero"/>
        <c:auto val="1"/>
        <c:lblAlgn val="ctr"/>
        <c:lblOffset val="100"/>
        <c:noMultiLvlLbl val="0"/>
      </c:catAx>
      <c:valAx>
        <c:axId val="11897583"/>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800" b="0" i="0" u="none" strike="noStrike" kern="1200" baseline="0">
                    <a:solidFill>
                      <a:sysClr val="windowText" lastClr="000000">
                        <a:lumMod val="65000"/>
                        <a:lumOff val="35000"/>
                      </a:sysClr>
                    </a:solidFill>
                  </a:rPr>
                  <a:t>Avg. Customers</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90863"/>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10</xdr:col>
      <xdr:colOff>-1</xdr:colOff>
      <xdr:row>2</xdr:row>
      <xdr:rowOff>190499</xdr:rowOff>
    </xdr:from>
    <xdr:to>
      <xdr:col>16</xdr:col>
      <xdr:colOff>603249</xdr:colOff>
      <xdr:row>12</xdr:row>
      <xdr:rowOff>182562</xdr:rowOff>
    </xdr:to>
    <xdr:graphicFrame macro="">
      <xdr:nvGraphicFramePr>
        <xdr:cNvPr id="2" name="Chart 4">
          <a:extLst>
            <a:ext uri="{FF2B5EF4-FFF2-40B4-BE49-F238E27FC236}">
              <a16:creationId xmlns:a16="http://schemas.microsoft.com/office/drawing/2014/main" id="{60435D75-4C4E-B974-998A-3B504D0AA6B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0</xdr:colOff>
      <xdr:row>14</xdr:row>
      <xdr:rowOff>0</xdr:rowOff>
    </xdr:from>
    <xdr:to>
      <xdr:col>8</xdr:col>
      <xdr:colOff>603249</xdr:colOff>
      <xdr:row>27</xdr:row>
      <xdr:rowOff>183444</xdr:rowOff>
    </xdr:to>
    <xdr:graphicFrame macro="">
      <xdr:nvGraphicFramePr>
        <xdr:cNvPr id="3" name="Chart 2">
          <a:extLst>
            <a:ext uri="{FF2B5EF4-FFF2-40B4-BE49-F238E27FC236}">
              <a16:creationId xmlns:a16="http://schemas.microsoft.com/office/drawing/2014/main" id="{2122B9F3-DA7A-CDA9-C3CB-0267D26DE0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0</xdr:colOff>
      <xdr:row>14</xdr:row>
      <xdr:rowOff>0</xdr:rowOff>
    </xdr:from>
    <xdr:to>
      <xdr:col>16</xdr:col>
      <xdr:colOff>603249</xdr:colOff>
      <xdr:row>27</xdr:row>
      <xdr:rowOff>183444</xdr:rowOff>
    </xdr:to>
    <xdr:graphicFrame macro="">
      <xdr:nvGraphicFramePr>
        <xdr:cNvPr id="4" name="Chart 3">
          <a:extLst>
            <a:ext uri="{FF2B5EF4-FFF2-40B4-BE49-F238E27FC236}">
              <a16:creationId xmlns:a16="http://schemas.microsoft.com/office/drawing/2014/main" id="{9E5B46A8-DFB7-7C51-DA3A-9BB4C31849E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xdr:col>
      <xdr:colOff>5643</xdr:colOff>
      <xdr:row>3</xdr:row>
      <xdr:rowOff>1</xdr:rowOff>
    </xdr:from>
    <xdr:to>
      <xdr:col>8</xdr:col>
      <xdr:colOff>611480</xdr:colOff>
      <xdr:row>13</xdr:row>
      <xdr:rowOff>1</xdr:rowOff>
    </xdr:to>
    <mc:AlternateContent xmlns:mc="http://schemas.openxmlformats.org/markup-compatibility/2006" xmlns:a14="http://schemas.microsoft.com/office/drawing/2010/main">
      <mc:Choice Requires="a14">
        <xdr:graphicFrame macro="">
          <xdr:nvGraphicFramePr>
            <xdr:cNvPr id="5" name="City">
              <a:extLst>
                <a:ext uri="{FF2B5EF4-FFF2-40B4-BE49-F238E27FC236}">
                  <a16:creationId xmlns:a16="http://schemas.microsoft.com/office/drawing/2014/main" id="{F934B74E-E42F-2A63-050C-78C80C0C07B4}"/>
                </a:ext>
              </a:extLst>
            </xdr:cNvPr>
            <xdr:cNvGraphicFramePr/>
          </xdr:nvGraphicFramePr>
          <xdr:xfrm>
            <a:off x="0" y="0"/>
            <a:ext cx="0" cy="0"/>
          </xdr:xfrm>
          <a:graphic>
            <a:graphicData uri="http://schemas.microsoft.com/office/drawing/2010/slicer">
              <sle:slicer xmlns:sle="http://schemas.microsoft.com/office/drawing/2010/slicer" name="City"/>
            </a:graphicData>
          </a:graphic>
        </xdr:graphicFrame>
      </mc:Choice>
      <mc:Fallback xmlns="">
        <xdr:sp macro="" textlink="">
          <xdr:nvSpPr>
            <xdr:cNvPr id="0" name=""/>
            <xdr:cNvSpPr>
              <a:spLocks noTextEdit="1"/>
            </xdr:cNvSpPr>
          </xdr:nvSpPr>
          <xdr:spPr>
            <a:xfrm>
              <a:off x="134995" y="870186"/>
              <a:ext cx="4921485" cy="1905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arshaanth Kumar Thiyagaraja Kumar" refreshedDate="45122.551294097226" backgroundQuery="1" createdVersion="8" refreshedVersion="8" minRefreshableVersion="3" recordCount="0" supportSubquery="1" supportAdvancedDrill="1" xr:uid="{A3D745F2-9C6B-4D19-8D43-DE2E2F4FFF2F}">
  <cacheSource type="external" connectionId="4"/>
  <cacheFields count="3">
    <cacheField name="[Sales].[Rainy].[Rainy]" caption="Rainy" numFmtId="0" hierarchy="7" level="1">
      <sharedItems count="2">
        <s v="Heavy Rainfall"/>
        <s v="Normal"/>
      </sharedItems>
    </cacheField>
    <cacheField name="[Measures].[Average of Customers]" caption="Average of Customers" numFmtId="0" hierarchy="21" level="32767"/>
    <cacheField name="[Stores].[City].[City]" caption="City" numFmtId="0" hierarchy="13" level="1">
      <sharedItems containsSemiMixedTypes="0" containsNonDate="0" containsString="0"/>
    </cacheField>
  </cacheFields>
  <cacheHierarchies count="25">
    <cacheHierarchy uniqueName="[Sales].[Calendar]" caption="Calendar" defaultMemberUniqueName="[Sales].[Calendar].[All]" allUniqueName="[Sales].[Calendar].[All]" dimensionUniqueName="[Sales]" displayFolder="" count="0" unbalanced="0"/>
    <cacheHierarchy uniqueName="[Sales].[Store ID]" caption="Store ID" attribute="1" defaultMemberUniqueName="[Sales].[Store ID].[All]" allUniqueName="[Sales].[Store ID].[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Year]" caption="Year" attribute="1" defaultMemberUniqueName="[Sales].[Year].[All]" allUniqueName="[Sales].[Year].[All]" dimensionUniqueName="[Sales]" displayFolder="" count="0" memberValueDatatype="5" unbalanced="0"/>
    <cacheHierarchy uniqueName="[Sales].[Month]" caption="Month" attribute="1" defaultMemberUniqueName="[Sales].[Month].[All]" allUniqueName="[Sales].[Month].[All]" dimensionUniqueName="[Sales]" displayFolder="" count="0" memberValueDatatype="130" unbalanced="0"/>
    <cacheHierarchy uniqueName="[Sales].[Weekday]" caption="Weekday" attribute="1" defaultMemberUniqueName="[Sales].[Weekday].[All]" allUniqueName="[Sales].[Weekday].[All]" dimensionUniqueName="[Sales]" displayFolder="" count="0" memberValueDatatype="130" unbalanced="0"/>
    <cacheHierarchy uniqueName="[Sales].[High Temp]" caption="High Temp" attribute="1" defaultMemberUniqueName="[Sales].[High Temp].[All]" allUniqueName="[Sales].[High Temp].[All]" dimensionUniqueName="[Sales]" displayFolder="" count="0" memberValueDatatype="5" unbalanced="0"/>
    <cacheHierarchy uniqueName="[Sales].[Rainy]" caption="Rainy" attribute="1" defaultMemberUniqueName="[Sales].[Rainy].[All]" allUniqueName="[Sales].[Rainy].[All]" dimensionUniqueName="[Sales]" displayFolder="" count="2" memberValueDatatype="130" unbalanced="0">
      <fieldsUsage count="2">
        <fieldUsage x="-1"/>
        <fieldUsage x="0"/>
      </fieldsUsage>
    </cacheHierarchy>
    <cacheHierarchy uniqueName="[Sales].[Customers]" caption="Customers" attribute="1" defaultMemberUniqueName="[Sales].[Customers].[All]" allUniqueName="[Sales].[Customers].[All]" dimensionUniqueName="[Sales]" displayFolder="" count="0" memberValueDatatype="5" unbalanced="0"/>
    <cacheHierarchy uniqueName="[Sales].[Month Name]" caption="Month Name" attribute="1" defaultMemberUniqueName="[Sales].[Month Name].[All]" allUniqueName="[Sales].[Month Name].[All]" dimensionUniqueName="[Sales]" displayFolder="" count="0" memberValueDatatype="130" unbalanced="0"/>
    <cacheHierarchy uniqueName="[Sales].[Month Abbreviation]" caption="Month Abbreviation" attribute="1" defaultMemberUniqueName="[Sales].[Month Abbreviation].[All]" allUniqueName="[Sales].[Month Abbreviation].[All]" dimensionUniqueName="[Sales]" displayFolder="" count="0" memberValueDatatype="130" unbalanced="0"/>
    <cacheHierarchy uniqueName="[Stores].[Store ID]" caption="Store ID" attribute="1" defaultMemberUniqueName="[Stores].[Store ID].[All]" allUniqueName="[Stores].[Store ID].[All]" dimensionUniqueName="[Stores]" displayFolder="" count="0" memberValueDatatype="130" unbalanced="0"/>
    <cacheHierarchy uniqueName="[Stores].[Address]" caption="Address" attribute="1" defaultMemberUniqueName="[Stores].[Address].[All]" allUniqueName="[Stores].[Address].[All]" dimensionUniqueName="[Stores]" displayFolder="" count="0" memberValueDatatype="130" unbalanced="0"/>
    <cacheHierarchy uniqueName="[Stores].[City]" caption="City" attribute="1" defaultMemberUniqueName="[Stores].[City].[All]" allUniqueName="[Stores].[City].[All]" dimensionUniqueName="[Stores]" displayFolder="" count="2" memberValueDatatype="130" unbalanced="0">
      <fieldsUsage count="2">
        <fieldUsage x="-1"/>
        <fieldUsage x="2"/>
      </fieldsUsage>
    </cacheHierarchy>
    <cacheHierarchy uniqueName="[Stores].[County]" caption="County" attribute="1" defaultMemberUniqueName="[Stores].[County].[All]" allUniqueName="[Stores].[County].[All]" dimensionUniqueName="[Stores]" displayFolder="" count="0" memberValueDatatype="130" unbalanced="0"/>
    <cacheHierarchy uniqueName="[Stores].[State]" caption="State" attribute="1" defaultMemberUniqueName="[Stores].[State].[All]" allUniqueName="[Stores].[State].[All]" dimensionUniqueName="[Stores]" displayFolder="" count="0" memberValueDatatype="130" unbalanced="0"/>
    <cacheHierarchy uniqueName="[Stores].[Postal Code]" caption="Postal Code" attribute="1" defaultMemberUniqueName="[Stores].[Postal Code].[All]" allUniqueName="[Stores].[Postal Code].[All]" dimensionUniqueName="[Stores]" displayFolder="" count="0" memberValueDatatype="130" unbalanced="0"/>
    <cacheHierarchy uniqueName="[Measures].[__XL_Count Sales]" caption="__XL_Count Sales" measure="1" displayFolder="" measureGroup="Sales" count="0" hidden="1"/>
    <cacheHierarchy uniqueName="[Measures].[__XL_Count Stores]" caption="__XL_Count Stores" measure="1" displayFolder="" measureGroup="Stores" count="0" hidden="1"/>
    <cacheHierarchy uniqueName="[Measures].[__No measures defined]" caption="__No measures defined" measure="1" displayFolder="" count="0" hidden="1"/>
    <cacheHierarchy uniqueName="[Measures].[Sum of Customers]" caption="Sum of Customers" measure="1" displayFolder="" measureGroup="Sales" count="0" hidden="1">
      <extLst>
        <ext xmlns:x15="http://schemas.microsoft.com/office/spreadsheetml/2010/11/main" uri="{B97F6D7D-B522-45F9-BDA1-12C45D357490}">
          <x15:cacheHierarchy aggregatedColumn="8"/>
        </ext>
      </extLst>
    </cacheHierarchy>
    <cacheHierarchy uniqueName="[Measures].[Average of Customers]" caption="Average of Customers" measure="1" displayFolder="" measureGroup="Sales" count="0" oneField="1" hidden="1">
      <fieldsUsage count="1">
        <fieldUsage x="1"/>
      </fieldsUsage>
      <extLst>
        <ext xmlns:x15="http://schemas.microsoft.com/office/spreadsheetml/2010/11/main" uri="{B97F6D7D-B522-45F9-BDA1-12C45D357490}">
          <x15:cacheHierarchy aggregatedColumn="8"/>
        </ext>
      </extLst>
    </cacheHierarchy>
    <cacheHierarchy uniqueName="[Measures].[Count of Month]" caption="Count of Month" measure="1" displayFolder="" measureGroup="Sales" count="0" hidden="1">
      <extLst>
        <ext xmlns:x15="http://schemas.microsoft.com/office/spreadsheetml/2010/11/main" uri="{B97F6D7D-B522-45F9-BDA1-12C45D357490}">
          <x15:cacheHierarchy aggregatedColumn="4"/>
        </ext>
      </extLst>
    </cacheHierarchy>
    <cacheHierarchy uniqueName="[Measures].[Sum of High Temp]" caption="Sum of High Temp" measure="1" displayFolder="" measureGroup="Sales" count="0" hidden="1">
      <extLst>
        <ext xmlns:x15="http://schemas.microsoft.com/office/spreadsheetml/2010/11/main" uri="{B97F6D7D-B522-45F9-BDA1-12C45D357490}">
          <x15:cacheHierarchy aggregatedColumn="6"/>
        </ext>
      </extLst>
    </cacheHierarchy>
    <cacheHierarchy uniqueName="[Measures].[Average of High Temp]" caption="Average of High Temp" measure="1" displayFolder="" measureGroup="Sales" count="0" hidden="1">
      <extLst>
        <ext xmlns:x15="http://schemas.microsoft.com/office/spreadsheetml/2010/11/main" uri="{B97F6D7D-B522-45F9-BDA1-12C45D357490}">
          <x15:cacheHierarchy aggregatedColumn="6"/>
        </ext>
      </extLst>
    </cacheHierarchy>
  </cacheHierarchies>
  <kpis count="0"/>
  <dimensions count="3">
    <dimension measure="1" name="Measures" uniqueName="[Measures]" caption="Measures"/>
    <dimension name="Sales" uniqueName="[Sales]" caption="Sales"/>
    <dimension name="Stores" uniqueName="[Stores]" caption="Stores"/>
  </dimensions>
  <measureGroups count="2">
    <measureGroup name="Sales" caption="Sales"/>
    <measureGroup name="Stores" caption="Stores"/>
  </measureGroups>
  <maps count="3">
    <map measureGroup="0" dimension="1"/>
    <map measureGroup="0" dimension="2"/>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arshaanth Kumar Thiyagaraja Kumar" refreshedDate="45122.551295254627" backgroundQuery="1" createdVersion="8" refreshedVersion="8" minRefreshableVersion="3" recordCount="0" supportSubquery="1" supportAdvancedDrill="1" xr:uid="{3A152281-5B6A-4DA9-8EAA-4D133930849E}">
  <cacheSource type="external" connectionId="4"/>
  <cacheFields count="4">
    <cacheField name="[Sales].[Month].[Month]" caption="Month" numFmtId="0" hierarchy="4" level="1">
      <sharedItems count="12">
        <s v="01-Jan"/>
        <s v="02-Feb"/>
        <s v="03-Mar"/>
        <s v="04-Apr"/>
        <s v="05-May"/>
        <s v="06-Jun"/>
        <s v="07-Jul"/>
        <s v="08-Aug"/>
        <s v="09-Sep"/>
        <s v="10-Oct"/>
        <s v="11-Nov"/>
        <s v="12-Dec"/>
      </sharedItems>
    </cacheField>
    <cacheField name="[Measures].[Average of High Temp]" caption="Average of High Temp" numFmtId="0" hierarchy="24" level="32767"/>
    <cacheField name="[Measures].[Average of Customers]" caption="Average of Customers" numFmtId="0" hierarchy="21" level="32767"/>
    <cacheField name="[Stores].[City].[City]" caption="City" numFmtId="0" hierarchy="13" level="1">
      <sharedItems containsSemiMixedTypes="0" containsNonDate="0" containsString="0"/>
    </cacheField>
  </cacheFields>
  <cacheHierarchies count="25">
    <cacheHierarchy uniqueName="[Sales].[Calendar]" caption="Calendar" defaultMemberUniqueName="[Sales].[Calendar].[All]" allUniqueName="[Sales].[Calendar].[All]" dimensionUniqueName="[Sales]" displayFolder="" count="0" unbalanced="0"/>
    <cacheHierarchy uniqueName="[Sales].[Store ID]" caption="Store ID" attribute="1" defaultMemberUniqueName="[Sales].[Store ID].[All]" allUniqueName="[Sales].[Store ID].[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Year]" caption="Year" attribute="1" defaultMemberUniqueName="[Sales].[Year].[All]" allUniqueName="[Sales].[Year].[All]" dimensionUniqueName="[Sales]" displayFolder="" count="0" memberValueDatatype="5" unbalanced="0"/>
    <cacheHierarchy uniqueName="[Sales].[Month]" caption="Month" attribute="1" defaultMemberUniqueName="[Sales].[Month].[All]" allUniqueName="[Sales].[Month].[All]" dimensionUniqueName="[Sales]" displayFolder="" count="2" memberValueDatatype="130" unbalanced="0">
      <fieldsUsage count="2">
        <fieldUsage x="-1"/>
        <fieldUsage x="0"/>
      </fieldsUsage>
    </cacheHierarchy>
    <cacheHierarchy uniqueName="[Sales].[Weekday]" caption="Weekday" attribute="1" defaultMemberUniqueName="[Sales].[Weekday].[All]" allUniqueName="[Sales].[Weekday].[All]" dimensionUniqueName="[Sales]" displayFolder="" count="0" memberValueDatatype="130" unbalanced="0"/>
    <cacheHierarchy uniqueName="[Sales].[High Temp]" caption="High Temp" attribute="1" defaultMemberUniqueName="[Sales].[High Temp].[All]" allUniqueName="[Sales].[High Temp].[All]" dimensionUniqueName="[Sales]" displayFolder="" count="0" memberValueDatatype="5" unbalanced="0"/>
    <cacheHierarchy uniqueName="[Sales].[Rainy]" caption="Rainy" attribute="1" defaultMemberUniqueName="[Sales].[Rainy].[All]" allUniqueName="[Sales].[Rainy].[All]" dimensionUniqueName="[Sales]" displayFolder="" count="0" memberValueDatatype="130" unbalanced="0"/>
    <cacheHierarchy uniqueName="[Sales].[Customers]" caption="Customers" attribute="1" defaultMemberUniqueName="[Sales].[Customers].[All]" allUniqueName="[Sales].[Customers].[All]" dimensionUniqueName="[Sales]" displayFolder="" count="0" memberValueDatatype="5" unbalanced="0"/>
    <cacheHierarchy uniqueName="[Sales].[Month Name]" caption="Month Name" attribute="1" defaultMemberUniqueName="[Sales].[Month Name].[All]" allUniqueName="[Sales].[Month Name].[All]" dimensionUniqueName="[Sales]" displayFolder="" count="0" memberValueDatatype="130" unbalanced="0"/>
    <cacheHierarchy uniqueName="[Sales].[Month Abbreviation]" caption="Month Abbreviation" attribute="1" defaultMemberUniqueName="[Sales].[Month Abbreviation].[All]" allUniqueName="[Sales].[Month Abbreviation].[All]" dimensionUniqueName="[Sales]" displayFolder="" count="0" memberValueDatatype="130" unbalanced="0"/>
    <cacheHierarchy uniqueName="[Stores].[Store ID]" caption="Store ID" attribute="1" defaultMemberUniqueName="[Stores].[Store ID].[All]" allUniqueName="[Stores].[Store ID].[All]" dimensionUniqueName="[Stores]" displayFolder="" count="0" memberValueDatatype="130" unbalanced="0"/>
    <cacheHierarchy uniqueName="[Stores].[Address]" caption="Address" attribute="1" defaultMemberUniqueName="[Stores].[Address].[All]" allUniqueName="[Stores].[Address].[All]" dimensionUniqueName="[Stores]" displayFolder="" count="0" memberValueDatatype="130" unbalanced="0"/>
    <cacheHierarchy uniqueName="[Stores].[City]" caption="City" attribute="1" defaultMemberUniqueName="[Stores].[City].[All]" allUniqueName="[Stores].[City].[All]" dimensionUniqueName="[Stores]" displayFolder="" count="2" memberValueDatatype="130" unbalanced="0">
      <fieldsUsage count="2">
        <fieldUsage x="-1"/>
        <fieldUsage x="3"/>
      </fieldsUsage>
    </cacheHierarchy>
    <cacheHierarchy uniqueName="[Stores].[County]" caption="County" attribute="1" defaultMemberUniqueName="[Stores].[County].[All]" allUniqueName="[Stores].[County].[All]" dimensionUniqueName="[Stores]" displayFolder="" count="0" memberValueDatatype="130" unbalanced="0"/>
    <cacheHierarchy uniqueName="[Stores].[State]" caption="State" attribute="1" defaultMemberUniqueName="[Stores].[State].[All]" allUniqueName="[Stores].[State].[All]" dimensionUniqueName="[Stores]" displayFolder="" count="0" memberValueDatatype="130" unbalanced="0"/>
    <cacheHierarchy uniqueName="[Stores].[Postal Code]" caption="Postal Code" attribute="1" defaultMemberUniqueName="[Stores].[Postal Code].[All]" allUniqueName="[Stores].[Postal Code].[All]" dimensionUniqueName="[Stores]" displayFolder="" count="0" memberValueDatatype="130" unbalanced="0"/>
    <cacheHierarchy uniqueName="[Measures].[__XL_Count Sales]" caption="__XL_Count Sales" measure="1" displayFolder="" measureGroup="Sales" count="0" hidden="1"/>
    <cacheHierarchy uniqueName="[Measures].[__XL_Count Stores]" caption="__XL_Count Stores" measure="1" displayFolder="" measureGroup="Stores" count="0" hidden="1"/>
    <cacheHierarchy uniqueName="[Measures].[__No measures defined]" caption="__No measures defined" measure="1" displayFolder="" count="0" hidden="1"/>
    <cacheHierarchy uniqueName="[Measures].[Sum of Customers]" caption="Sum of Customers" measure="1" displayFolder="" measureGroup="Sales" count="0" hidden="1">
      <extLst>
        <ext xmlns:x15="http://schemas.microsoft.com/office/spreadsheetml/2010/11/main" uri="{B97F6D7D-B522-45F9-BDA1-12C45D357490}">
          <x15:cacheHierarchy aggregatedColumn="8"/>
        </ext>
      </extLst>
    </cacheHierarchy>
    <cacheHierarchy uniqueName="[Measures].[Average of Customers]" caption="Average of Customers" measure="1" displayFolder="" measureGroup="Sales" count="0" oneField="1" hidden="1">
      <fieldsUsage count="1">
        <fieldUsage x="2"/>
      </fieldsUsage>
      <extLst>
        <ext xmlns:x15="http://schemas.microsoft.com/office/spreadsheetml/2010/11/main" uri="{B97F6D7D-B522-45F9-BDA1-12C45D357490}">
          <x15:cacheHierarchy aggregatedColumn="8"/>
        </ext>
      </extLst>
    </cacheHierarchy>
    <cacheHierarchy uniqueName="[Measures].[Count of Month]" caption="Count of Month" measure="1" displayFolder="" measureGroup="Sales" count="0" hidden="1">
      <extLst>
        <ext xmlns:x15="http://schemas.microsoft.com/office/spreadsheetml/2010/11/main" uri="{B97F6D7D-B522-45F9-BDA1-12C45D357490}">
          <x15:cacheHierarchy aggregatedColumn="4"/>
        </ext>
      </extLst>
    </cacheHierarchy>
    <cacheHierarchy uniqueName="[Measures].[Sum of High Temp]" caption="Sum of High Temp" measure="1" displayFolder="" measureGroup="Sales" count="0" hidden="1">
      <extLst>
        <ext xmlns:x15="http://schemas.microsoft.com/office/spreadsheetml/2010/11/main" uri="{B97F6D7D-B522-45F9-BDA1-12C45D357490}">
          <x15:cacheHierarchy aggregatedColumn="6"/>
        </ext>
      </extLst>
    </cacheHierarchy>
    <cacheHierarchy uniqueName="[Measures].[Average of High Temp]" caption="Average of High Temp" measure="1" displayFolder="" measureGroup="Sales" count="0" oneField="1" hidden="1">
      <fieldsUsage count="1">
        <fieldUsage x="1"/>
      </fieldsUsage>
      <extLst>
        <ext xmlns:x15="http://schemas.microsoft.com/office/spreadsheetml/2010/11/main" uri="{B97F6D7D-B522-45F9-BDA1-12C45D357490}">
          <x15:cacheHierarchy aggregatedColumn="6"/>
        </ext>
      </extLst>
    </cacheHierarchy>
  </cacheHierarchies>
  <kpis count="0"/>
  <dimensions count="3">
    <dimension measure="1" name="Measures" uniqueName="[Measures]" caption="Measures"/>
    <dimension name="Sales" uniqueName="[Sales]" caption="Sales"/>
    <dimension name="Stores" uniqueName="[Stores]" caption="Stores"/>
  </dimensions>
  <measureGroups count="2">
    <measureGroup name="Sales" caption="Sales"/>
    <measureGroup name="Stores" caption="Stores"/>
  </measureGroups>
  <maps count="3">
    <map measureGroup="0" dimension="1"/>
    <map measureGroup="0" dimension="2"/>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arshaanth Kumar Thiyagaraja Kumar" refreshedDate="45124.562668634258" backgroundQuery="1" createdVersion="8" refreshedVersion="8" minRefreshableVersion="3" recordCount="0" supportSubquery="1" supportAdvancedDrill="1" xr:uid="{30DF9960-ED47-4EFD-B80C-BCD424340961}">
  <cacheSource type="external" connectionId="4"/>
  <cacheFields count="4">
    <cacheField name="[Sales].[Calendar].[Year]" caption="Year" numFmtId="0" level="1">
      <sharedItems containsSemiMixedTypes="0" containsString="0" containsNumber="1" containsInteger="1" minValue="2021" maxValue="2021" count="1">
        <n v="2021"/>
      </sharedItems>
      <extLst>
        <ext xmlns:x15="http://schemas.microsoft.com/office/spreadsheetml/2010/11/main" uri="{4F2E5C28-24EA-4eb8-9CBF-B6C8F9C3D259}">
          <x15:cachedUniqueNames>
            <x15:cachedUniqueName index="0" name="[Sales].[Calendar].[Year].&amp;[2.021E3]"/>
          </x15:cachedUniqueNames>
        </ext>
      </extLst>
    </cacheField>
    <cacheField name="[Sales].[Calendar].[Month Abbreviation]" caption="Month Abbreviation" numFmtId="0" level="2">
      <sharedItems count="12">
        <s v="Apr"/>
        <s v="Aug"/>
        <s v="Dec"/>
        <s v="Feb"/>
        <s v="Jan"/>
        <s v="Jul"/>
        <s v="Jun"/>
        <s v="Mar"/>
        <s v="May"/>
        <s v="Nov"/>
        <s v="Oct"/>
        <s v="Sep"/>
      </sharedItems>
      <extLst>
        <ext xmlns:x15="http://schemas.microsoft.com/office/spreadsheetml/2010/11/main" uri="{4F2E5C28-24EA-4eb8-9CBF-B6C8F9C3D259}">
          <x15:cachedUniqueNames>
            <x15:cachedUniqueName index="0" name="[Sales].[Calendar].[Year].&amp;[2.021E3].&amp;[Apr]"/>
            <x15:cachedUniqueName index="1" name="[Sales].[Calendar].[Year].&amp;[2.021E3].&amp;[Aug]"/>
            <x15:cachedUniqueName index="2" name="[Sales].[Calendar].[Year].&amp;[2.021E3].&amp;[Dec]"/>
            <x15:cachedUniqueName index="3" name="[Sales].[Calendar].[Year].&amp;[2.021E3].&amp;[Feb]"/>
            <x15:cachedUniqueName index="4" name="[Sales].[Calendar].[Year].&amp;[2.021E3].&amp;[Jan]"/>
            <x15:cachedUniqueName index="5" name="[Sales].[Calendar].[Year].&amp;[2.021E3].&amp;[Jul]"/>
            <x15:cachedUniqueName index="6" name="[Sales].[Calendar].[Year].&amp;[2.021E3].&amp;[Jun]"/>
            <x15:cachedUniqueName index="7" name="[Sales].[Calendar].[Year].&amp;[2.021E3].&amp;[Mar]"/>
            <x15:cachedUniqueName index="8" name="[Sales].[Calendar].[Year].&amp;[2.021E3].&amp;[May]"/>
            <x15:cachedUniqueName index="9" name="[Sales].[Calendar].[Year].&amp;[2.021E3].&amp;[Nov]"/>
            <x15:cachedUniqueName index="10" name="[Sales].[Calendar].[Year].&amp;[2.021E3].&amp;[Oct]"/>
            <x15:cachedUniqueName index="11" name="[Sales].[Calendar].[Year].&amp;[2.021E3].&amp;[Sep]"/>
          </x15:cachedUniqueNames>
        </ext>
      </extLst>
    </cacheField>
    <cacheField name="[Measures].[Average of Customers]" caption="Average of Customers" numFmtId="0" hierarchy="21" level="32767"/>
    <cacheField name="[Stores].[City].[City]" caption="City" numFmtId="0" hierarchy="13" level="1">
      <sharedItems containsSemiMixedTypes="0" containsNonDate="0" containsString="0"/>
    </cacheField>
  </cacheFields>
  <cacheHierarchies count="25">
    <cacheHierarchy uniqueName="[Sales].[Calendar]" caption="Calendar" defaultMemberUniqueName="[Sales].[Calendar].[All]" allUniqueName="[Sales].[Calendar].[All]" dimensionUniqueName="[Sales]" displayFolder="" count="3" unbalanced="0">
      <fieldsUsage count="3">
        <fieldUsage x="-1"/>
        <fieldUsage x="0"/>
        <fieldUsage x="1"/>
      </fieldsUsage>
    </cacheHierarchy>
    <cacheHierarchy uniqueName="[Sales].[Store ID]" caption="Store ID" attribute="1" defaultMemberUniqueName="[Sales].[Store ID].[All]" allUniqueName="[Sales].[Store ID].[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Year]" caption="Year" attribute="1" defaultMemberUniqueName="[Sales].[Year].[All]" allUniqueName="[Sales].[Year].[All]" dimensionUniqueName="[Sales]" displayFolder="" count="0" memberValueDatatype="5" unbalanced="0"/>
    <cacheHierarchy uniqueName="[Sales].[Month]" caption="Month" attribute="1" defaultMemberUniqueName="[Sales].[Month].[All]" allUniqueName="[Sales].[Month].[All]" dimensionUniqueName="[Sales]" displayFolder="" count="0" memberValueDatatype="130" unbalanced="0"/>
    <cacheHierarchy uniqueName="[Sales].[Weekday]" caption="Weekday" attribute="1" defaultMemberUniqueName="[Sales].[Weekday].[All]" allUniqueName="[Sales].[Weekday].[All]" dimensionUniqueName="[Sales]" displayFolder="" count="0" memberValueDatatype="130" unbalanced="0"/>
    <cacheHierarchy uniqueName="[Sales].[High Temp]" caption="High Temp" attribute="1" defaultMemberUniqueName="[Sales].[High Temp].[All]" allUniqueName="[Sales].[High Temp].[All]" dimensionUniqueName="[Sales]" displayFolder="" count="0" memberValueDatatype="5" unbalanced="0"/>
    <cacheHierarchy uniqueName="[Sales].[Rainy]" caption="Rainy" attribute="1" defaultMemberUniqueName="[Sales].[Rainy].[All]" allUniqueName="[Sales].[Rainy].[All]" dimensionUniqueName="[Sales]" displayFolder="" count="0" memberValueDatatype="130" unbalanced="0"/>
    <cacheHierarchy uniqueName="[Sales].[Customers]" caption="Customers" attribute="1" defaultMemberUniqueName="[Sales].[Customers].[All]" allUniqueName="[Sales].[Customers].[All]" dimensionUniqueName="[Sales]" displayFolder="" count="0" memberValueDatatype="5" unbalanced="0"/>
    <cacheHierarchy uniqueName="[Sales].[Month Name]" caption="Month Name" attribute="1" defaultMemberUniqueName="[Sales].[Month Name].[All]" allUniqueName="[Sales].[Month Name].[All]" dimensionUniqueName="[Sales]" displayFolder="" count="0" memberValueDatatype="130" unbalanced="0"/>
    <cacheHierarchy uniqueName="[Sales].[Month Abbreviation]" caption="Month Abbreviation" attribute="1" defaultMemberUniqueName="[Sales].[Month Abbreviation].[All]" allUniqueName="[Sales].[Month Abbreviation].[All]" dimensionUniqueName="[Sales]" displayFolder="" count="0" memberValueDatatype="130" unbalanced="0"/>
    <cacheHierarchy uniqueName="[Stores].[Store ID]" caption="Store ID" attribute="1" defaultMemberUniqueName="[Stores].[Store ID].[All]" allUniqueName="[Stores].[Store ID].[All]" dimensionUniqueName="[Stores]" displayFolder="" count="0" memberValueDatatype="130" unbalanced="0"/>
    <cacheHierarchy uniqueName="[Stores].[Address]" caption="Address" attribute="1" defaultMemberUniqueName="[Stores].[Address].[All]" allUniqueName="[Stores].[Address].[All]" dimensionUniqueName="[Stores]" displayFolder="" count="0" memberValueDatatype="130" unbalanced="0"/>
    <cacheHierarchy uniqueName="[Stores].[City]" caption="City" attribute="1" defaultMemberUniqueName="[Stores].[City].[All]" allUniqueName="[Stores].[City].[All]" dimensionUniqueName="[Stores]" displayFolder="" count="2" memberValueDatatype="130" unbalanced="0">
      <fieldsUsage count="2">
        <fieldUsage x="-1"/>
        <fieldUsage x="3"/>
      </fieldsUsage>
    </cacheHierarchy>
    <cacheHierarchy uniqueName="[Stores].[County]" caption="County" attribute="1" defaultMemberUniqueName="[Stores].[County].[All]" allUniqueName="[Stores].[County].[All]" dimensionUniqueName="[Stores]" displayFolder="" count="0" memberValueDatatype="130" unbalanced="0"/>
    <cacheHierarchy uniqueName="[Stores].[State]" caption="State" attribute="1" defaultMemberUniqueName="[Stores].[State].[All]" allUniqueName="[Stores].[State].[All]" dimensionUniqueName="[Stores]" displayFolder="" count="0" memberValueDatatype="130" unbalanced="0"/>
    <cacheHierarchy uniqueName="[Stores].[Postal Code]" caption="Postal Code" attribute="1" defaultMemberUniqueName="[Stores].[Postal Code].[All]" allUniqueName="[Stores].[Postal Code].[All]" dimensionUniqueName="[Stores]" displayFolder="" count="0" memberValueDatatype="130" unbalanced="0"/>
    <cacheHierarchy uniqueName="[Measures].[__XL_Count Sales]" caption="__XL_Count Sales" measure="1" displayFolder="" measureGroup="Sales" count="0" hidden="1"/>
    <cacheHierarchy uniqueName="[Measures].[__XL_Count Stores]" caption="__XL_Count Stores" measure="1" displayFolder="" measureGroup="Stores" count="0" hidden="1"/>
    <cacheHierarchy uniqueName="[Measures].[__No measures defined]" caption="__No measures defined" measure="1" displayFolder="" count="0" hidden="1"/>
    <cacheHierarchy uniqueName="[Measures].[Sum of Customers]" caption="Sum of Customers" measure="1" displayFolder="" measureGroup="Sales" count="0" hidden="1">
      <extLst>
        <ext xmlns:x15="http://schemas.microsoft.com/office/spreadsheetml/2010/11/main" uri="{B97F6D7D-B522-45F9-BDA1-12C45D357490}">
          <x15:cacheHierarchy aggregatedColumn="8"/>
        </ext>
      </extLst>
    </cacheHierarchy>
    <cacheHierarchy uniqueName="[Measures].[Average of Customers]" caption="Average of Customers" measure="1" displayFolder="" measureGroup="Sales" count="0" oneField="1" hidden="1">
      <fieldsUsage count="1">
        <fieldUsage x="2"/>
      </fieldsUsage>
      <extLst>
        <ext xmlns:x15="http://schemas.microsoft.com/office/spreadsheetml/2010/11/main" uri="{B97F6D7D-B522-45F9-BDA1-12C45D357490}">
          <x15:cacheHierarchy aggregatedColumn="8"/>
        </ext>
      </extLst>
    </cacheHierarchy>
    <cacheHierarchy uniqueName="[Measures].[Count of Month]" caption="Count of Month" measure="1" displayFolder="" measureGroup="Sales" count="0" hidden="1">
      <extLst>
        <ext xmlns:x15="http://schemas.microsoft.com/office/spreadsheetml/2010/11/main" uri="{B97F6D7D-B522-45F9-BDA1-12C45D357490}">
          <x15:cacheHierarchy aggregatedColumn="4"/>
        </ext>
      </extLst>
    </cacheHierarchy>
    <cacheHierarchy uniqueName="[Measures].[Sum of High Temp]" caption="Sum of High Temp" measure="1" displayFolder="" measureGroup="Sales" count="0" hidden="1">
      <extLst>
        <ext xmlns:x15="http://schemas.microsoft.com/office/spreadsheetml/2010/11/main" uri="{B97F6D7D-B522-45F9-BDA1-12C45D357490}">
          <x15:cacheHierarchy aggregatedColumn="6"/>
        </ext>
      </extLst>
    </cacheHierarchy>
    <cacheHierarchy uniqueName="[Measures].[Average of High Temp]" caption="Average of High Temp" measure="1" displayFolder="" measureGroup="Sales" count="0" hidden="1">
      <extLst>
        <ext xmlns:x15="http://schemas.microsoft.com/office/spreadsheetml/2010/11/main" uri="{B97F6D7D-B522-45F9-BDA1-12C45D357490}">
          <x15:cacheHierarchy aggregatedColumn="6"/>
        </ext>
      </extLst>
    </cacheHierarchy>
  </cacheHierarchies>
  <kpis count="0"/>
  <dimensions count="3">
    <dimension measure="1" name="Measures" uniqueName="[Measures]" caption="Measures"/>
    <dimension name="Sales" uniqueName="[Sales]" caption="Sales"/>
    <dimension name="Stores" uniqueName="[Stores]" caption="Stores"/>
  </dimensions>
  <measureGroups count="2">
    <measureGroup name="Sales" caption="Sales"/>
    <measureGroup name="Stores" caption="Stores"/>
  </measureGroups>
  <maps count="3">
    <map measureGroup="0" dimension="1"/>
    <map measureGroup="0" dimension="2"/>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arshaanth Kumar Thiyagaraja Kumar" refreshedDate="45122.548701967593" backgroundQuery="1" createdVersion="3" refreshedVersion="8" minRefreshableVersion="3" recordCount="0" supportSubquery="1" supportAdvancedDrill="1" xr:uid="{1446C875-B4BF-459F-AF72-D650188EB4D9}">
  <cacheSource type="external" connectionId="4">
    <extLst>
      <ext xmlns:x14="http://schemas.microsoft.com/office/spreadsheetml/2009/9/main" uri="{F057638F-6D5F-4e77-A914-E7F072B9BCA8}">
        <x14:sourceConnection name="ThisWorkbookDataModel"/>
      </ext>
    </extLst>
  </cacheSource>
  <cacheFields count="0"/>
  <cacheHierarchies count="26">
    <cacheHierarchy uniqueName="[Measures]" caption="Measures" attribute="1" keyAttribute="1" defaultMemberUniqueName="[Measures].[__No measures defined]" dimensionUniqueName="[Measures]" displayFolder="" measures="1" count="1" memberValueDatatype="130" unbalanced="0"/>
    <cacheHierarchy uniqueName="[Sales].[Calendar]" caption="Calendar" defaultMemberUniqueName="[Sales].[Calendar].[All]" allUniqueName="[Sales].[Calendar].[All]" dimensionUniqueName="[Sales]" displayFolder="" count="3" unbalanced="0"/>
    <cacheHierarchy uniqueName="[Sales].[Store ID]" caption="Store ID" attribute="1" defaultMemberUniqueName="[Sales].[Store ID].[All]" allUniqueName="[Sales].[Store ID].[All]" dimensionUniqueName="[Sales]" displayFolder="" count="2" memberValueDatatype="130" unbalanced="0"/>
    <cacheHierarchy uniqueName="[Sales].[Date]" caption="Date" attribute="1" time="1" defaultMemberUniqueName="[Sales].[Date].[All]" allUniqueName="[Sales].[Date].[All]" dimensionUniqueName="[Sales]" displayFolder="" count="2" memberValueDatatype="7" unbalanced="0"/>
    <cacheHierarchy uniqueName="[Sales].[Year]" caption="Year" attribute="1" defaultMemberUniqueName="[Sales].[Year].[All]" allUniqueName="[Sales].[Year].[All]" dimensionUniqueName="[Sales]" displayFolder="" count="2" memberValueDatatype="5" unbalanced="0"/>
    <cacheHierarchy uniqueName="[Sales].[Month]" caption="Month" attribute="1" defaultMemberUniqueName="[Sales].[Month].[All]" allUniqueName="[Sales].[Month].[All]" dimensionUniqueName="[Sales]" displayFolder="" count="2" memberValueDatatype="130" unbalanced="0"/>
    <cacheHierarchy uniqueName="[Sales].[Weekday]" caption="Weekday" attribute="1" defaultMemberUniqueName="[Sales].[Weekday].[All]" allUniqueName="[Sales].[Weekday].[All]" dimensionUniqueName="[Sales]" displayFolder="" count="2" memberValueDatatype="130" unbalanced="0"/>
    <cacheHierarchy uniqueName="[Sales].[High Temp]" caption="High Temp" attribute="1" defaultMemberUniqueName="[Sales].[High Temp].[All]" allUniqueName="[Sales].[High Temp].[All]" dimensionUniqueName="[Sales]" displayFolder="" count="2" memberValueDatatype="5" unbalanced="0"/>
    <cacheHierarchy uniqueName="[Sales].[Rainy]" caption="Rainy" attribute="1" defaultMemberUniqueName="[Sales].[Rainy].[All]" allUniqueName="[Sales].[Rainy].[All]" dimensionUniqueName="[Sales]" displayFolder="" count="2" memberValueDatatype="130" unbalanced="0"/>
    <cacheHierarchy uniqueName="[Sales].[Customers]" caption="Customers" attribute="1" defaultMemberUniqueName="[Sales].[Customers].[All]" allUniqueName="[Sales].[Customers].[All]" dimensionUniqueName="[Sales]" displayFolder="" count="2" memberValueDatatype="5" unbalanced="0"/>
    <cacheHierarchy uniqueName="[Sales].[Month Name]" caption="Month Name" attribute="1" defaultMemberUniqueName="[Sales].[Month Name].[All]" allUniqueName="[Sales].[Month Name].[All]" dimensionUniqueName="[Sales]" displayFolder="" count="2" memberValueDatatype="130" unbalanced="0"/>
    <cacheHierarchy uniqueName="[Sales].[Month Abbreviation]" caption="Month Abbreviation" attribute="1" defaultMemberUniqueName="[Sales].[Month Abbreviation].[All]" allUniqueName="[Sales].[Month Abbreviation].[All]" dimensionUniqueName="[Sales]" displayFolder="" count="2" memberValueDatatype="130" unbalanced="0"/>
    <cacheHierarchy uniqueName="[Stores].[Store ID]" caption="Store ID" attribute="1" defaultMemberUniqueName="[Stores].[Store ID].[All]" allUniqueName="[Stores].[Store ID].[All]" dimensionUniqueName="[Stores]" displayFolder="" count="2" memberValueDatatype="130" unbalanced="0"/>
    <cacheHierarchy uniqueName="[Stores].[Address]" caption="Address" attribute="1" defaultMemberUniqueName="[Stores].[Address].[All]" allUniqueName="[Stores].[Address].[All]" dimensionUniqueName="[Stores]" displayFolder="" count="2" memberValueDatatype="130" unbalanced="0"/>
    <cacheHierarchy uniqueName="[Stores].[City]" caption="City" attribute="1" defaultMemberUniqueName="[Stores].[City].[All]" allUniqueName="[Stores].[City].[All]" dimensionUniqueName="[Stores]" displayFolder="" count="2" memberValueDatatype="130" unbalanced="0"/>
    <cacheHierarchy uniqueName="[Stores].[County]" caption="County" attribute="1" defaultMemberUniqueName="[Stores].[County].[All]" allUniqueName="[Stores].[County].[All]" dimensionUniqueName="[Stores]" displayFolder="" count="2" memberValueDatatype="130" unbalanced="0"/>
    <cacheHierarchy uniqueName="[Stores].[State]" caption="State" attribute="1" defaultMemberUniqueName="[Stores].[State].[All]" allUniqueName="[Stores].[State].[All]" dimensionUniqueName="[Stores]" displayFolder="" count="2" memberValueDatatype="130" unbalanced="0"/>
    <cacheHierarchy uniqueName="[Stores].[Postal Code]" caption="Postal Code" attribute="1" defaultMemberUniqueName="[Stores].[Postal Code].[All]" allUniqueName="[Stores].[Postal Code].[All]" dimensionUniqueName="[Stores]" displayFolder="" count="2" memberValueDatatype="130" unbalanced="0"/>
    <cacheHierarchy uniqueName="[Measures].[__XL_Count Sales]" caption="__XL_Count Sales" measure="1" displayFolder="" measureGroup="Sales" count="0" hidden="1"/>
    <cacheHierarchy uniqueName="[Measures].[__XL_Count Stores]" caption="__XL_Count Stores" measure="1" displayFolder="" measureGroup="Stores" count="0" hidden="1"/>
    <cacheHierarchy uniqueName="[Measures].[__No measures defined]" caption="__No measures defined" measure="1" displayFolder="" count="0" hidden="1"/>
    <cacheHierarchy uniqueName="[Measures].[Sum of Customers]" caption="Sum of Customers" measure="1" displayFolder="" measureGroup="Sales" count="0" hidden="1">
      <extLst>
        <ext xmlns:x15="http://schemas.microsoft.com/office/spreadsheetml/2010/11/main" uri="{B97F6D7D-B522-45F9-BDA1-12C45D357490}">
          <x15:cacheHierarchy aggregatedColumn="9"/>
        </ext>
      </extLst>
    </cacheHierarchy>
    <cacheHierarchy uniqueName="[Measures].[Average of Customers]" caption="Average of Customers" measure="1" displayFolder="" measureGroup="Sales" count="0" hidden="1">
      <extLst>
        <ext xmlns:x15="http://schemas.microsoft.com/office/spreadsheetml/2010/11/main" uri="{B97F6D7D-B522-45F9-BDA1-12C45D357490}">
          <x15:cacheHierarchy aggregatedColumn="9"/>
        </ext>
      </extLst>
    </cacheHierarchy>
    <cacheHierarchy uniqueName="[Measures].[Count of Month]" caption="Count of Month" measure="1" displayFolder="" measureGroup="Sales" count="0" hidden="1">
      <extLst>
        <ext xmlns:x15="http://schemas.microsoft.com/office/spreadsheetml/2010/11/main" uri="{B97F6D7D-B522-45F9-BDA1-12C45D357490}">
          <x15:cacheHierarchy aggregatedColumn="5"/>
        </ext>
      </extLst>
    </cacheHierarchy>
    <cacheHierarchy uniqueName="[Measures].[Sum of High Temp]" caption="Sum of High Temp" measure="1" displayFolder="" measureGroup="Sales" count="0" hidden="1">
      <extLst>
        <ext xmlns:x15="http://schemas.microsoft.com/office/spreadsheetml/2010/11/main" uri="{B97F6D7D-B522-45F9-BDA1-12C45D357490}">
          <x15:cacheHierarchy aggregatedColumn="7"/>
        </ext>
      </extLst>
    </cacheHierarchy>
    <cacheHierarchy uniqueName="[Measures].[Average of High Temp]" caption="Average of High Temp" measure="1" displayFolder="" measureGroup="Sales" count="0" hidden="1">
      <extLst>
        <ext xmlns:x15="http://schemas.microsoft.com/office/spreadsheetml/2010/11/main" uri="{B97F6D7D-B522-45F9-BDA1-12C45D357490}">
          <x15:cacheHierarchy aggregatedColumn="7"/>
        </ext>
      </extLst>
    </cacheHierarchy>
  </cacheHierarchies>
  <kpis count="0"/>
  <dimensions count="3">
    <dimension measure="1" name="Measures" uniqueName="[Measures]" caption="Measures"/>
    <dimension name="Sales" uniqueName="[Sales]" caption="Sales"/>
    <dimension name="Stores" uniqueName="[Stores]" caption="Stores"/>
  </dimensions>
  <measureGroups count="2">
    <measureGroup name="Sales" caption="Sales"/>
    <measureGroup name="Stores" caption="Stores"/>
  </measureGroups>
  <maps count="3">
    <map measureGroup="0" dimension="1"/>
    <map measureGroup="0" dimension="2"/>
    <map measureGroup="1" dimension="2"/>
  </maps>
  <extLst>
    <ext xmlns:x14="http://schemas.microsoft.com/office/spreadsheetml/2009/9/main" uri="{725AE2AE-9491-48be-B2B4-4EB974FC3084}">
      <x14:pivotCacheDefinition slicerData="1" pivotCacheId="1337655209"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8A3ED12-D0AA-4220-ADAF-82E88EBAD9CA}" name="PivotTable2" cacheId="0" applyNumberFormats="0" applyBorderFormats="0" applyFontFormats="0" applyPatternFormats="0" applyAlignmentFormats="0" applyWidthHeightFormats="1" dataCaption="Values" tag="0923fd06-59eb-4648-bcef-1debfd90cade" updatedVersion="8" minRefreshableVersion="3" useAutoFormatting="1" subtotalHiddenItems="1" itemPrintTitles="1" createdVersion="8" indent="0" outline="1" outlineData="1" multipleFieldFilters="0" chartFormat="2" rowHeaderCaption="Rainfall">
  <location ref="E4:F7" firstHeaderRow="1" firstDataRow="1" firstDataCol="1"/>
  <pivotFields count="3">
    <pivotField name="Rain - Cust" axis="axisRow" allDrilled="1" subtotalTop="0" showAll="0" dataSourceSort="1" defaultSubtotal="0" defaultAttributeDrillState="1">
      <items count="2">
        <item x="0"/>
        <item x="1"/>
      </items>
    </pivotField>
    <pivotField dataField="1" subtotalTop="0" showAll="0" defaultSubtotal="0"/>
    <pivotField allDrilled="1" subtotalTop="0" showAll="0" dataSourceSort="1" defaultSubtotal="0" defaultAttributeDrillState="1"/>
  </pivotFields>
  <rowFields count="1">
    <field x="0"/>
  </rowFields>
  <rowItems count="3">
    <i>
      <x/>
    </i>
    <i>
      <x v="1"/>
    </i>
    <i t="grand">
      <x/>
    </i>
  </rowItems>
  <colItems count="1">
    <i/>
  </colItems>
  <dataFields count="1">
    <dataField name="Average of Customers" fld="1" subtotal="average" baseField="0" baseItem="0"/>
  </dataFields>
  <chartFormats count="1">
    <chartFormat chart="1" format="1" series="1">
      <pivotArea type="data" outline="0" fieldPosition="0">
        <references count="1">
          <reference field="4294967294" count="1" selected="0">
            <x v="0"/>
          </reference>
        </references>
      </pivotArea>
    </chartFormat>
  </chartFormats>
  <pivotHierarchies count="25">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Stores].[City].&amp;[Malibu]"/>
      </members>
    </pivotHierarchy>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Average of Customers"/>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al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87FE763-AE40-4500-BA55-73291D632A08}" name="PivotTable4" cacheId="2" applyNumberFormats="0" applyBorderFormats="0" applyFontFormats="0" applyPatternFormats="0" applyAlignmentFormats="0" applyWidthHeightFormats="1" dataCaption="Values" tag="c9bb1d40-5941-4adc-a524-9b5e9b259cf6" updatedVersion="8" minRefreshableVersion="3" useAutoFormatting="1" subtotalHiddenItems="1" itemPrintTitles="1" createdVersion="8" indent="0" outline="1" outlineData="1" multipleFieldFilters="0" rowHeaderCaption="Months">
  <location ref="X4:Z17" firstHeaderRow="0" firstDataRow="1" firstDataCol="1"/>
  <pivotFields count="4">
    <pivotField axis="axisRow" allDrilled="1" subtotalTop="0" showAll="0" dataSourceSort="1" defaultSubtotal="0" defaultAttributeDrillState="1">
      <items count="12">
        <item x="0"/>
        <item x="1"/>
        <item x="2"/>
        <item x="3"/>
        <item x="4"/>
        <item x="5"/>
        <item x="6"/>
        <item x="7"/>
        <item x="8"/>
        <item x="9"/>
        <item x="10"/>
        <item x="11"/>
      </items>
    </pivotField>
    <pivotField dataField="1" subtotalTop="0" showAll="0" defaultSubtotal="0"/>
    <pivotField dataField="1" subtotalTop="0" showAll="0" defaultSubtotal="0"/>
    <pivotField allDrilled="1" subtotalTop="0" showAll="0" dataSourceSort="1" defaultSubtotal="0" defaultAttributeDrillState="1"/>
  </pivotFields>
  <rowFields count="1">
    <field x="0"/>
  </rowFields>
  <rowItems count="13">
    <i>
      <x/>
    </i>
    <i>
      <x v="1"/>
    </i>
    <i>
      <x v="2"/>
    </i>
    <i>
      <x v="3"/>
    </i>
    <i>
      <x v="4"/>
    </i>
    <i>
      <x v="5"/>
    </i>
    <i>
      <x v="6"/>
    </i>
    <i>
      <x v="7"/>
    </i>
    <i>
      <x v="8"/>
    </i>
    <i>
      <x v="9"/>
    </i>
    <i>
      <x v="10"/>
    </i>
    <i>
      <x v="11"/>
    </i>
    <i t="grand">
      <x/>
    </i>
  </rowItems>
  <colFields count="1">
    <field x="-2"/>
  </colFields>
  <colItems count="2">
    <i>
      <x/>
    </i>
    <i i="1">
      <x v="1"/>
    </i>
  </colItems>
  <dataFields count="2">
    <dataField name="Average of High Temp" fld="1" subtotal="average" baseField="0" baseItem="0"/>
    <dataField name="Average of Customers" fld="2" subtotal="average" baseField="0" baseItem="0"/>
  </dataFields>
  <pivotHierarchies count="25">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Stores].[City].&amp;[Malibu]"/>
      </members>
    </pivotHierarchy>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Average of Customers"/>
    <pivotHierarchy dragToData="1"/>
    <pivotHierarchy dragToData="1"/>
    <pivotHierarchy dragToData="1" caption="Average of High Temp"/>
  </pivotHierarchies>
  <pivotTableStyleInfo name="PivotStyleLight16" showRowHeaders="1" showColHeaders="1" showRowStripes="0" showColStripes="0" showLastColumn="1"/>
  <rowHierarchiesUsage count="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al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D3D0FC0-ED55-401B-AD48-3C09D3E20AAB}" name="PivotTable3" cacheId="6" applyNumberFormats="0" applyBorderFormats="0" applyFontFormats="0" applyPatternFormats="0" applyAlignmentFormats="0" applyWidthHeightFormats="1" dataCaption="Values" tag="9309c12c-66aa-4090-bf21-bf25f2b954eb" updatedVersion="8" minRefreshableVersion="3" useAutoFormatting="1" subtotalHiddenItems="1" itemPrintTitles="1" createdVersion="8" indent="0" outline="1" outlineData="1" multipleFieldFilters="0" chartFormat="2" rowHeaderCaption="Calendar">
  <location ref="H4:I18" firstHeaderRow="1" firstDataRow="1" firstDataCol="1"/>
  <pivotFields count="4">
    <pivotField name="Calendar - Cust" axis="axisRow" allDrilled="1" subtotalTop="0" showAll="0" dataSourceSort="1" defaultSubtotal="0">
      <items count="1">
        <item s="1" c="1" x="0" d="1"/>
      </items>
    </pivotField>
    <pivotField axis="axisRow" subtotalTop="0" showAll="0" dataSourceSort="1" defaultSubtotal="0">
      <items count="12">
        <item x="0"/>
        <item x="1"/>
        <item x="2"/>
        <item x="3"/>
        <item x="4"/>
        <item x="5"/>
        <item x="6"/>
        <item x="7"/>
        <item x="8"/>
        <item x="9"/>
        <item x="10"/>
        <item x="11"/>
      </items>
    </pivotField>
    <pivotField dataField="1" subtotalTop="0" showAll="0" defaultSubtotal="0"/>
    <pivotField allDrilled="1" subtotalTop="0" showAll="0" dataSourceSort="1" defaultSubtotal="0" defaultAttributeDrillState="1"/>
  </pivotFields>
  <rowFields count="2">
    <field x="0"/>
    <field x="1"/>
  </rowFields>
  <rowItems count="14">
    <i>
      <x/>
    </i>
    <i r="1">
      <x/>
    </i>
    <i r="1">
      <x v="1"/>
    </i>
    <i r="1">
      <x v="2"/>
    </i>
    <i r="1">
      <x v="3"/>
    </i>
    <i r="1">
      <x v="4"/>
    </i>
    <i r="1">
      <x v="5"/>
    </i>
    <i r="1">
      <x v="6"/>
    </i>
    <i r="1">
      <x v="7"/>
    </i>
    <i r="1">
      <x v="8"/>
    </i>
    <i r="1">
      <x v="9"/>
    </i>
    <i r="1">
      <x v="10"/>
    </i>
    <i r="1">
      <x v="11"/>
    </i>
    <i t="grand">
      <x/>
    </i>
  </rowItems>
  <colItems count="1">
    <i/>
  </colItems>
  <dataFields count="1">
    <dataField name="Average of Customers" fld="2" subtotal="average" baseField="0" baseItem="0"/>
  </dataFields>
  <chartFormats count="1">
    <chartFormat chart="1" format="1" series="1">
      <pivotArea type="data" outline="0" fieldPosition="0">
        <references count="1">
          <reference field="4294967294" count="1" selected="0">
            <x v="0"/>
          </reference>
        </references>
      </pivotArea>
    </chartFormat>
  </chartFormats>
  <pivotHierarchies count="25">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Stores].[City].&amp;[Malibu]"/>
      </members>
    </pivotHierarchy>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Average of Customers"/>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ales]"/>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 xr16:uid="{D884A891-A42E-449B-B59E-69BF4A201CB3}" autoFormatId="16" applyNumberFormats="0" applyBorderFormats="0" applyFontFormats="0" applyPatternFormats="0" applyAlignmentFormats="0" applyWidthHeightFormats="0">
  <queryTableRefresh nextId="8" unboundColumnsRight="6">
    <queryTableFields count="7">
      <queryTableField id="1" name="ITEM" tableColumnId="1"/>
      <queryTableField id="2" dataBound="0" tableColumnId="2"/>
      <queryTableField id="3" dataBound="0" tableColumnId="3"/>
      <queryTableField id="4" dataBound="0" tableColumnId="4"/>
      <queryTableField id="5" dataBound="0" tableColumnId="5"/>
      <queryTableField id="6" dataBound="0" tableColumnId="6"/>
      <queryTableField id="7" dataBound="0" tableColumnId="7"/>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 xr10:uid="{DA978A9B-7EAC-4CAD-A9D5-C1308F4A1F78}" sourceName="[Stores].[City]">
  <pivotTables>
    <pivotTable tabId="31" name="PivotTable2"/>
    <pivotTable tabId="31" name="PivotTable3"/>
    <pivotTable tabId="31" name="PivotTable4"/>
  </pivotTables>
  <data>
    <olap pivotCacheId="1337655209">
      <levels count="2">
        <level uniqueName="[Stores].[City].[(All)]" sourceCaption="(All)" count="0"/>
        <level uniqueName="[Stores].[City].[City]" sourceCaption="City" count="20">
          <ranges>
            <range startItem="0">
              <i n="[Stores].[City].&amp;[Bakersfield]" c="Bakersfield"/>
              <i n="[Stores].[City].&amp;[Chula Vista]" c="Chula Vista"/>
              <i n="[Stores].[City].&amp;[Fresno]" c="Fresno"/>
              <i n="[Stores].[City].&amp;[Hollister]" c="Hollister"/>
              <i n="[Stores].[City].&amp;[Huntington Beach]" c="Huntington Beach"/>
              <i n="[Stores].[City].&amp;[La Jolla]" c="La Jolla"/>
              <i n="[Stores].[City].&amp;[Long Beach]" c="Long Beach"/>
              <i n="[Stores].[City].&amp;[Los Angeles]" c="Los Angeles"/>
              <i n="[Stores].[City].&amp;[Malibu]" c="Malibu"/>
              <i n="[Stores].[City].&amp;[Monterey]" c="Monterey"/>
              <i n="[Stores].[City].&amp;[Palo Alto]" c="Palo Alto"/>
              <i n="[Stores].[City].&amp;[Pomona]" c="Pomona"/>
              <i n="[Stores].[City].&amp;[Sacramento]" c="Sacramento"/>
              <i n="[Stores].[City].&amp;[San Bernardino]" c="San Bernardino"/>
              <i n="[Stores].[City].&amp;[San Luis Obispo]" c="San Luis Obispo"/>
              <i n="[Stores].[City].&amp;[Santa Barbara]" c="Santa Barbara"/>
              <i n="[Stores].[City].&amp;[Santa Cruz]" c="Santa Cruz"/>
              <i n="[Stores].[City].&amp;[Santa Rosa]" c="Santa Rosa"/>
              <i n="[Stores].[City].&amp;[Valencia]" c="Valencia"/>
              <i n="[Stores].[City].&amp;[Ventura]" c="Ventura"/>
            </range>
          </ranges>
        </level>
      </levels>
      <selections count="1">
        <selection n="[Stores].[City].&amp;[Malibu]"/>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ity" xr10:uid="{358B4647-71F5-4F28-9E37-43288E37201A}" cache="Slicer_City" caption="City" columnCount="4" level="1" rowHeight="241300"/>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0D001D1-53E0-4DFF-9D14-DE4368BAB2F3}" name="Table1" displayName="Table1" ref="A1:A119" totalsRowShown="0" headerRowDxfId="9">
  <autoFilter ref="A1:A119" xr:uid="{B0D001D1-53E0-4DFF-9D14-DE4368BAB2F3}"/>
  <tableColumns count="1">
    <tableColumn id="1" xr3:uid="{D5995ECC-1681-4F00-8D38-581D9BD4C08D}" name="ITEM"/>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5547A63-37EB-44EA-9DB4-A0D9602A22AC}" name="MyGradesTbl" displayName="MyGradesTbl" ref="A1:G25" tableType="queryTable" totalsRowCount="1">
  <tableColumns count="7">
    <tableColumn id="1" xr3:uid="{3DD66F3A-2559-458B-8316-F51FCB2155D6}" uniqueName="1" name="Assignment" totalsRowLabel="Total" queryTableFieldId="1" dataDxfId="8"/>
    <tableColumn id="2" xr3:uid="{48C62A9E-D325-47F2-A423-0ED2DD733768}" uniqueName="2" name="Grade" queryTableFieldId="2" dataDxfId="7"/>
    <tableColumn id="3" xr3:uid="{13BD0980-333E-451D-AEA2-FB1B61415379}" uniqueName="3" name="My Score" totalsRowFunction="custom" queryTableFieldId="3" dataDxfId="6">
      <totalsRowFormula>SUMIF(MyGradesTbl[Points Available],"&gt;5",MyGradesTbl[My Score])</totalsRowFormula>
    </tableColumn>
    <tableColumn id="4" xr3:uid="{484EB75B-AC46-4AD7-ABA8-308348A4EF44}" uniqueName="4" name="Points Available" queryTableFieldId="4" dataDxfId="5"/>
    <tableColumn id="5" xr3:uid="{3AA0B67A-8189-4C45-AF1C-ABFECCECE406}" uniqueName="5" name="Add to Denominator" totalsRowFunction="sum" queryTableFieldId="5" dataDxfId="4">
      <calculatedColumnFormula>IF(AND(MyGradesTbl[[#This Row],[Points Available]]&gt;5,MyGradesTbl[[#This Row],[My Score]]&lt;=100),MyGradesTbl[[#This Row],[Points Available]],"")</calculatedColumnFormula>
    </tableColumn>
    <tableColumn id="6" xr3:uid="{B794CBFF-DC4E-4354-B467-5541A9EA920E}" uniqueName="6" name="Extra Credit" totalsRowFunction="count" queryTableFieldId="6" dataDxfId="3">
      <calculatedColumnFormula>IF(AND(MyGradesTbl[[#This Row],[My Score]]&lt;=5,MyGradesTbl[[#This Row],[My Score]]&gt;=4.5),5,"")</calculatedColumnFormula>
    </tableColumn>
    <tableColumn id="7" xr3:uid="{F6550247-ECE3-47BA-824F-86CC7DFD626E}" uniqueName="7" name="SAM Assignments" totalsRowFunction="custom" queryTableFieldId="7" dataDxfId="2">
      <calculatedColumnFormula>IF(MyGradesTbl[[#This Row],[Points Available]]&gt;=100,MyGradesTbl[[#This Row],[My Score]],"-")</calculatedColumnFormula>
      <totalsRowFormula>MyGradesTbl[[#Totals],[My Score]]-SMALL(MyGradesTbl[SAM Assignments],1)-SMALL(MyGradesTbl[SAM Assignments],2)</totalsRow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survey colors">
      <a:dk1>
        <a:sysClr val="windowText" lastClr="000000"/>
      </a:dk1>
      <a:lt1>
        <a:sysClr val="window" lastClr="FFFFFF"/>
      </a:lt1>
      <a:dk2>
        <a:srgbClr val="323232"/>
      </a:dk2>
      <a:lt2>
        <a:srgbClr val="E3DED1"/>
      </a:lt2>
      <a:accent1>
        <a:srgbClr val="9F2936"/>
      </a:accent1>
      <a:accent2>
        <a:srgbClr val="E59CA4"/>
      </a:accent2>
      <a:accent3>
        <a:srgbClr val="B3D5AB"/>
      </a:accent3>
      <a:accent4>
        <a:srgbClr val="4E8542"/>
      </a:accent4>
      <a:accent5>
        <a:srgbClr val="604878"/>
      </a:accent5>
      <a:accent6>
        <a:srgbClr val="C19859"/>
      </a:accent6>
      <a:hlink>
        <a:srgbClr val="6B9F25"/>
      </a:hlink>
      <a:folHlink>
        <a:srgbClr val="B26B0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8.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256CA-484A-4324-9067-ED2A651C40A8}">
  <sheetPr>
    <tabColor rgb="FFFFC000"/>
  </sheetPr>
  <dimension ref="A1:B3"/>
  <sheetViews>
    <sheetView workbookViewId="0">
      <selection activeCell="A3" sqref="A3"/>
    </sheetView>
  </sheetViews>
  <sheetFormatPr defaultRowHeight="14.5"/>
  <cols>
    <col min="2" max="2" width="46.81640625" customWidth="1"/>
  </cols>
  <sheetData>
    <row r="1" spans="1:2" ht="33.5">
      <c r="A1" s="1" t="s">
        <v>4</v>
      </c>
    </row>
    <row r="3" spans="1:2" ht="29">
      <c r="A3" s="51" t="s">
        <v>0</v>
      </c>
      <c r="B3" s="2" t="s">
        <v>108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6E5DA1-54BF-427B-BAFF-6342C1F7163D}">
  <sheetPr>
    <tabColor rgb="FFFFC000"/>
  </sheetPr>
  <dimension ref="A1:I33"/>
  <sheetViews>
    <sheetView topLeftCell="A13" zoomScale="90" workbookViewId="0">
      <selection activeCell="M20" sqref="M20"/>
    </sheetView>
  </sheetViews>
  <sheetFormatPr defaultColWidth="9.1796875" defaultRowHeight="14.5"/>
  <cols>
    <col min="1" max="1" width="7.1796875" customWidth="1"/>
    <col min="2" max="2" width="19" style="3" customWidth="1"/>
    <col min="3" max="3" width="13.81640625" style="3" customWidth="1"/>
    <col min="4" max="4" width="12.54296875" style="3" customWidth="1"/>
    <col min="5" max="5" width="18.54296875" style="3" customWidth="1"/>
    <col min="6" max="6" width="19.26953125" style="3" bestFit="1" customWidth="1"/>
    <col min="7" max="7" width="25.26953125" style="3" bestFit="1" customWidth="1"/>
    <col min="8" max="8" width="14.7265625" style="3" bestFit="1" customWidth="1"/>
    <col min="9" max="9" width="13.81640625" bestFit="1" customWidth="1"/>
    <col min="10" max="16384" width="9.1796875" style="3"/>
  </cols>
  <sheetData>
    <row r="1" spans="1:9" ht="18.75" customHeight="1">
      <c r="B1" s="139" t="s">
        <v>4</v>
      </c>
      <c r="C1" s="140"/>
      <c r="D1" s="140"/>
      <c r="E1" s="140"/>
      <c r="F1" s="140"/>
      <c r="G1" s="140"/>
      <c r="H1" s="141"/>
    </row>
    <row r="2" spans="1:9" ht="21.75" customHeight="1" thickBot="1">
      <c r="B2" s="142" t="s">
        <v>5</v>
      </c>
      <c r="C2" s="143"/>
      <c r="D2" s="143"/>
      <c r="E2" s="143"/>
      <c r="F2" s="143"/>
      <c r="G2" s="143"/>
      <c r="H2" s="144"/>
    </row>
    <row r="3" spans="1:9" ht="21.75" customHeight="1" thickBot="1">
      <c r="B3" s="4"/>
      <c r="C3" s="4"/>
      <c r="D3" s="4"/>
      <c r="E3" s="4"/>
      <c r="F3" s="4"/>
      <c r="G3" s="4"/>
      <c r="H3" s="4"/>
    </row>
    <row r="4" spans="1:9" ht="15" thickBot="1">
      <c r="B4" s="125" t="s">
        <v>24</v>
      </c>
      <c r="C4" s="126"/>
      <c r="D4" s="127"/>
      <c r="E4"/>
      <c r="F4" s="47" t="s">
        <v>6</v>
      </c>
      <c r="G4" s="48"/>
      <c r="H4" s="5">
        <v>2.2499999999999999E-2</v>
      </c>
    </row>
    <row r="5" spans="1:9">
      <c r="B5" s="128" t="s">
        <v>7</v>
      </c>
      <c r="C5" s="129"/>
      <c r="D5" s="130"/>
      <c r="F5" s="137" t="s">
        <v>8</v>
      </c>
      <c r="G5" s="138"/>
      <c r="H5" s="6"/>
    </row>
    <row r="6" spans="1:9" ht="16.5" customHeight="1">
      <c r="B6" s="131"/>
      <c r="C6" s="132"/>
      <c r="D6" s="133"/>
      <c r="F6" s="7"/>
      <c r="G6" t="s">
        <v>9</v>
      </c>
      <c r="H6" s="8">
        <v>1.1499999999999999</v>
      </c>
    </row>
    <row r="7" spans="1:9" ht="16.5" customHeight="1" thickBot="1">
      <c r="B7" s="134"/>
      <c r="C7" s="135"/>
      <c r="D7" s="136"/>
      <c r="F7" s="7"/>
      <c r="G7" t="s">
        <v>10</v>
      </c>
      <c r="H7" s="9">
        <v>1</v>
      </c>
    </row>
    <row r="8" spans="1:9" ht="16.5" customHeight="1">
      <c r="B8" s="10"/>
      <c r="C8" s="10"/>
      <c r="D8" s="10"/>
      <c r="F8" s="7"/>
      <c r="G8" t="s">
        <v>11</v>
      </c>
      <c r="H8" s="9">
        <v>1.05</v>
      </c>
    </row>
    <row r="9" spans="1:9" ht="16.5" customHeight="1" thickBot="1">
      <c r="B9" s="10"/>
      <c r="C9" s="10"/>
      <c r="D9" s="10"/>
      <c r="F9" s="11"/>
      <c r="G9" s="12" t="s">
        <v>12</v>
      </c>
      <c r="H9" s="13">
        <v>1.02</v>
      </c>
    </row>
    <row r="11" spans="1:9" ht="15" thickBot="1"/>
    <row r="12" spans="1:9" ht="15" thickBot="1">
      <c r="B12" s="14" t="s">
        <v>13</v>
      </c>
      <c r="C12" s="15"/>
      <c r="D12" s="15"/>
      <c r="E12" s="15"/>
      <c r="F12" s="15"/>
      <c r="G12" s="15"/>
      <c r="H12" s="16"/>
    </row>
    <row r="13" spans="1:9" s="20" customFormat="1" ht="34.5" customHeight="1" thickBot="1">
      <c r="A13"/>
      <c r="B13" s="17"/>
      <c r="C13" s="18" t="s">
        <v>14</v>
      </c>
      <c r="D13" s="18" t="s">
        <v>15</v>
      </c>
      <c r="E13" s="18" t="s">
        <v>16</v>
      </c>
      <c r="F13" s="18" t="s">
        <v>17</v>
      </c>
      <c r="G13" s="18" t="s">
        <v>18</v>
      </c>
      <c r="H13" s="19" t="s">
        <v>21</v>
      </c>
      <c r="I13"/>
    </row>
    <row r="14" spans="1:9" ht="16.5" customHeight="1">
      <c r="B14" s="21" t="s">
        <v>9</v>
      </c>
      <c r="C14" s="22">
        <v>5450000</v>
      </c>
      <c r="D14" s="23">
        <f>C14*(1+$H$4)*$H6</f>
        <v>6408518.7499999991</v>
      </c>
      <c r="E14" s="23">
        <f t="shared" ref="D14:G17" si="0">D14*(1+$H$4)*$H6</f>
        <v>7535616.9851562483</v>
      </c>
      <c r="F14" s="23">
        <f t="shared" si="0"/>
        <v>8860943.6224206015</v>
      </c>
      <c r="G14" s="23">
        <f t="shared" si="0"/>
        <v>10419362.082013823</v>
      </c>
      <c r="H14" s="24">
        <f>SUM(D14:G14)</f>
        <v>33224441.43959067</v>
      </c>
    </row>
    <row r="15" spans="1:9" ht="16.5" customHeight="1">
      <c r="B15" s="25" t="s">
        <v>10</v>
      </c>
      <c r="C15" s="26">
        <v>7525000</v>
      </c>
      <c r="D15" s="27">
        <f t="shared" si="0"/>
        <v>7694312.5</v>
      </c>
      <c r="E15" s="27">
        <f t="shared" si="0"/>
        <v>7867434.53125</v>
      </c>
      <c r="F15" s="27">
        <f t="shared" si="0"/>
        <v>8044451.8082031244</v>
      </c>
      <c r="G15" s="27">
        <f t="shared" si="0"/>
        <v>8225451.9738876941</v>
      </c>
      <c r="H15" s="28">
        <f>SUM(D15:G15)</f>
        <v>31831650.813340817</v>
      </c>
    </row>
    <row r="16" spans="1:9" ht="16.5" customHeight="1">
      <c r="B16" s="25" t="s">
        <v>11</v>
      </c>
      <c r="C16" s="29">
        <v>6455000</v>
      </c>
      <c r="D16" s="27">
        <f t="shared" si="0"/>
        <v>6930249.375</v>
      </c>
      <c r="E16" s="27">
        <f t="shared" si="0"/>
        <v>7440488.9852343751</v>
      </c>
      <c r="F16" s="27">
        <f t="shared" si="0"/>
        <v>7988294.986772256</v>
      </c>
      <c r="G16" s="27">
        <f t="shared" si="0"/>
        <v>8576433.2051733639</v>
      </c>
      <c r="H16" s="30">
        <f>SUM(D16:G16)</f>
        <v>30935466.55218</v>
      </c>
    </row>
    <row r="17" spans="1:9" ht="16.5" customHeight="1">
      <c r="B17" s="25" t="s">
        <v>12</v>
      </c>
      <c r="C17" s="29">
        <v>5475000</v>
      </c>
      <c r="D17" s="27">
        <f t="shared" si="0"/>
        <v>5710151.25</v>
      </c>
      <c r="E17" s="27">
        <f t="shared" si="0"/>
        <v>5955402.2461875007</v>
      </c>
      <c r="F17" s="27">
        <f t="shared" si="0"/>
        <v>6211186.7726612538</v>
      </c>
      <c r="G17" s="27">
        <f t="shared" si="0"/>
        <v>6477957.2445470542</v>
      </c>
      <c r="H17" s="30">
        <f>SUM(D17:G17)</f>
        <v>24354697.513395809</v>
      </c>
    </row>
    <row r="18" spans="1:9" ht="21" customHeight="1" thickBot="1">
      <c r="B18" s="31"/>
      <c r="C18" s="32"/>
      <c r="D18" s="32"/>
      <c r="E18"/>
      <c r="F18" s="33"/>
      <c r="G18" s="34" t="s">
        <v>19</v>
      </c>
      <c r="H18" s="35">
        <f>SUM(H14:H17)</f>
        <v>120346256.31850731</v>
      </c>
    </row>
    <row r="19" spans="1:9" ht="15.5" thickTop="1" thickBot="1">
      <c r="B19" s="36"/>
      <c r="C19" s="37"/>
      <c r="D19" s="37"/>
      <c r="E19" s="37"/>
      <c r="F19" s="37"/>
      <c r="G19" s="37"/>
      <c r="H19" s="38"/>
    </row>
    <row r="20" spans="1:9" ht="19.5" customHeight="1" thickBot="1">
      <c r="B20" s="39"/>
      <c r="C20" s="39"/>
      <c r="D20" s="39"/>
      <c r="E20" s="40"/>
      <c r="F20" s="39"/>
      <c r="G20" s="39"/>
      <c r="H20" s="39"/>
    </row>
    <row r="21" spans="1:9">
      <c r="A21" s="119" t="s">
        <v>23</v>
      </c>
      <c r="B21" s="120"/>
      <c r="C21" s="41"/>
      <c r="D21" s="145" t="s">
        <v>22</v>
      </c>
      <c r="E21" s="146"/>
      <c r="F21" s="146"/>
      <c r="G21" s="146"/>
      <c r="H21" s="146"/>
      <c r="I21" s="147"/>
    </row>
    <row r="22" spans="1:9" ht="15" customHeight="1">
      <c r="A22" s="121"/>
      <c r="B22" s="122"/>
      <c r="D22" s="31"/>
      <c r="E22" s="150" t="s">
        <v>6</v>
      </c>
      <c r="F22" s="150"/>
      <c r="G22" s="150"/>
      <c r="H22" s="150"/>
      <c r="I22" s="151"/>
    </row>
    <row r="23" spans="1:9" ht="15" thickBot="1">
      <c r="A23" s="123"/>
      <c r="B23" s="124"/>
      <c r="D23" s="148" t="s">
        <v>20</v>
      </c>
      <c r="E23" s="42">
        <f>H14</f>
        <v>33224441.43959067</v>
      </c>
      <c r="F23" s="43">
        <v>1.2500000000000001E-2</v>
      </c>
      <c r="G23" s="43">
        <v>1.7500000000000002E-2</v>
      </c>
      <c r="H23" s="43">
        <v>2.2499999999999999E-2</v>
      </c>
      <c r="I23" s="45">
        <v>2.75E-2</v>
      </c>
    </row>
    <row r="24" spans="1:9">
      <c r="A24" s="49"/>
      <c r="B24" s="89">
        <f>H18</f>
        <v>120346256.31850731</v>
      </c>
      <c r="D24" s="148"/>
      <c r="E24" s="44">
        <v>1</v>
      </c>
      <c r="F24" s="41">
        <f t="dataTable" ref="F24:I31" dt2D="1" dtr="1" r1="H4" r2="H6"/>
        <v>22489818.980712891</v>
      </c>
      <c r="G24" s="41">
        <v>22770587.17911914</v>
      </c>
      <c r="H24" s="41">
        <v>23054152.416306641</v>
      </c>
      <c r="I24" s="92">
        <v>23340535.456775393</v>
      </c>
    </row>
    <row r="25" spans="1:9">
      <c r="A25" s="50">
        <v>0.01</v>
      </c>
      <c r="B25" s="90">
        <f t="dataTable" ref="B25:B33" dt2D="0" dtr="0" r1="H4"/>
        <v>116574708.10352562</v>
      </c>
      <c r="D25" s="148"/>
      <c r="E25" s="44">
        <v>1.1499999999999999</v>
      </c>
      <c r="F25" s="41">
        <v>32355983.990441494</v>
      </c>
      <c r="G25" s="41">
        <v>32787919.687837485</v>
      </c>
      <c r="H25" s="41">
        <v>33224441.43959067</v>
      </c>
      <c r="I25" s="92">
        <v>33665584.630454868</v>
      </c>
    </row>
    <row r="26" spans="1:9">
      <c r="A26" s="50">
        <v>1.2500000000000001E-2</v>
      </c>
      <c r="B26" s="90">
        <v>117321349.91953826</v>
      </c>
      <c r="D26" s="148"/>
      <c r="E26" s="44">
        <v>1.3</v>
      </c>
      <c r="F26" s="41">
        <v>45402809.173441045</v>
      </c>
      <c r="G26" s="41">
        <v>46042291.659835547</v>
      </c>
      <c r="H26" s="41">
        <v>46688896.762943789</v>
      </c>
      <c r="I26" s="92">
        <v>47342681.094182998</v>
      </c>
    </row>
    <row r="27" spans="1:9">
      <c r="A27" s="50">
        <v>1.4999999999999999E-2</v>
      </c>
      <c r="B27" s="90">
        <v>118071811.18678395</v>
      </c>
      <c r="D27" s="148"/>
      <c r="E27" s="44">
        <v>1.45</v>
      </c>
      <c r="F27" s="41">
        <v>62313173.849686496</v>
      </c>
      <c r="G27" s="41">
        <v>63229597.520853311</v>
      </c>
      <c r="H27" s="41">
        <v>64156612.723332964</v>
      </c>
      <c r="I27" s="92">
        <v>65094305.639162958</v>
      </c>
    </row>
    <row r="28" spans="1:9">
      <c r="A28" s="50">
        <v>1.7500000000000002E-2</v>
      </c>
      <c r="B28" s="90">
        <v>118826106.35307026</v>
      </c>
      <c r="D28" s="148"/>
      <c r="E28" s="44">
        <v>1.6</v>
      </c>
      <c r="F28" s="41">
        <v>83839548.312000006</v>
      </c>
      <c r="G28" s="41">
        <v>85116707.522035211</v>
      </c>
      <c r="H28" s="41">
        <v>86409064.902387202</v>
      </c>
      <c r="I28" s="92">
        <v>87716746.48984322</v>
      </c>
    </row>
    <row r="29" spans="1:9">
      <c r="A29" s="50">
        <v>0.02</v>
      </c>
      <c r="B29" s="90">
        <v>119584249.89510711</v>
      </c>
      <c r="D29" s="148"/>
      <c r="E29" s="44">
        <v>1.75</v>
      </c>
      <c r="F29" s="41">
        <v>110803993.82605076</v>
      </c>
      <c r="G29" s="41">
        <v>112541467.73993005</v>
      </c>
      <c r="H29" s="41">
        <v>114300110.12639731</v>
      </c>
      <c r="I29" s="92">
        <v>116080099.30391747</v>
      </c>
    </row>
    <row r="30" spans="1:9">
      <c r="A30" s="50">
        <v>2.2499999999999999E-2</v>
      </c>
      <c r="B30" s="90">
        <v>120346256.31850731</v>
      </c>
      <c r="D30" s="148"/>
      <c r="E30" s="44">
        <v>1.9</v>
      </c>
      <c r="F30" s="41">
        <v>144098162.63035509</v>
      </c>
      <c r="G30" s="41">
        <v>146412700.07649097</v>
      </c>
      <c r="H30" s="41">
        <v>148755986.46631604</v>
      </c>
      <c r="I30" s="92">
        <v>151128267.17232466</v>
      </c>
    </row>
    <row r="31" spans="1:9" ht="15" thickBot="1">
      <c r="A31" s="50">
        <v>2.5000000000000001E-2</v>
      </c>
      <c r="B31" s="90">
        <v>121112140.15778619</v>
      </c>
      <c r="D31" s="149"/>
      <c r="E31" s="46">
        <v>2.0499999999999998</v>
      </c>
      <c r="F31" s="93">
        <v>184683297.93627638</v>
      </c>
      <c r="G31" s="93">
        <v>187710202.25907555</v>
      </c>
      <c r="H31" s="93">
        <v>190775313.23775816</v>
      </c>
      <c r="I31" s="94">
        <v>193878960.61924899</v>
      </c>
    </row>
    <row r="32" spans="1:9">
      <c r="A32" s="50">
        <v>2.75E-2</v>
      </c>
      <c r="B32" s="90">
        <v>121881915.97636193</v>
      </c>
    </row>
    <row r="33" spans="1:2" ht="15" thickBot="1">
      <c r="A33" s="50">
        <v>0.03</v>
      </c>
      <c r="B33" s="91">
        <v>122655598.36655502</v>
      </c>
    </row>
  </sheetData>
  <mergeCells count="9">
    <mergeCell ref="A21:B23"/>
    <mergeCell ref="B4:D4"/>
    <mergeCell ref="B5:D7"/>
    <mergeCell ref="F5:G5"/>
    <mergeCell ref="B1:H1"/>
    <mergeCell ref="B2:H2"/>
    <mergeCell ref="D21:I21"/>
    <mergeCell ref="D23:D31"/>
    <mergeCell ref="E22:I22"/>
  </mergeCells>
  <conditionalFormatting sqref="A24:B33">
    <cfRule type="expression" dxfId="1" priority="5">
      <formula>$H$4=$A24</formula>
    </cfRule>
  </conditionalFormatting>
  <conditionalFormatting sqref="E23:I31">
    <cfRule type="expression" dxfId="0" priority="1">
      <formula>OR($H$4=E$23,$H$6=$E23)</formula>
    </cfRule>
  </conditionalFormatting>
  <printOptions horizontalCentered="1"/>
  <pageMargins left="0.75" right="0.75" top="1" bottom="1" header="0.5" footer="0.5"/>
  <pageSetup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4EBBD7-DC32-4870-B896-C571D09AD2FB}">
  <sheetPr>
    <tabColor theme="4" tint="0.39997558519241921"/>
    <pageSetUpPr fitToPage="1"/>
  </sheetPr>
  <dimension ref="A1:B3"/>
  <sheetViews>
    <sheetView topLeftCell="A2" zoomScale="120" zoomScaleNormal="120" zoomScalePageLayoutView="120" workbookViewId="0">
      <selection activeCell="B12" sqref="B12"/>
    </sheetView>
  </sheetViews>
  <sheetFormatPr defaultColWidth="9.54296875" defaultRowHeight="14.5"/>
  <cols>
    <col min="1" max="1" width="9.54296875" style="57"/>
    <col min="2" max="2" width="46.7265625" style="57" customWidth="1"/>
    <col min="3" max="16384" width="9.54296875" style="57"/>
  </cols>
  <sheetData>
    <row r="1" spans="1:2" ht="33.5">
      <c r="A1" s="56" t="s">
        <v>37</v>
      </c>
    </row>
    <row r="3" spans="1:2" ht="58">
      <c r="A3" s="58" t="s">
        <v>0</v>
      </c>
      <c r="B3" s="59" t="s">
        <v>38</v>
      </c>
    </row>
  </sheetData>
  <pageMargins left="0.7" right="0.7" top="0.75" bottom="0.75" header="0.3" footer="0.3"/>
  <pageSetup orientation="portrait" horizontalDpi="4294967295" verticalDpi="4294967295" r:id="rId1"/>
  <headerFooter>
    <oddHeader>&amp;R&amp;D</oddHeader>
    <oddFooter>&amp;L&amp;F&amp;CPage &amp;P&amp;R&amp;A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88DAA7-1110-474F-9B07-A23E92B7FABE}">
  <sheetPr>
    <tabColor theme="4" tint="0.39997558519241921"/>
    <pageSetUpPr fitToPage="1"/>
  </sheetPr>
  <dimension ref="A1:L32"/>
  <sheetViews>
    <sheetView topLeftCell="A2" zoomScale="83" zoomScaleNormal="120" zoomScalePageLayoutView="120" workbookViewId="0">
      <selection activeCell="O13" sqref="O13"/>
    </sheetView>
  </sheetViews>
  <sheetFormatPr defaultColWidth="9.54296875" defaultRowHeight="14.5"/>
  <cols>
    <col min="1" max="1" width="28.54296875" style="57" customWidth="1"/>
    <col min="2" max="2" width="9.54296875" style="57"/>
    <col min="3" max="3" width="38.81640625" style="57" customWidth="1"/>
    <col min="4" max="10" width="9.453125" style="57" customWidth="1"/>
    <col min="11" max="12" width="10.54296875" style="57" customWidth="1"/>
    <col min="13" max="16384" width="9.54296875" style="57"/>
  </cols>
  <sheetData>
    <row r="1" spans="1:12" ht="33.5">
      <c r="A1" s="56" t="s">
        <v>37</v>
      </c>
      <c r="B1" s="60"/>
    </row>
    <row r="2" spans="1:12">
      <c r="A2" s="61" t="s">
        <v>39</v>
      </c>
    </row>
    <row r="4" spans="1:12">
      <c r="A4" s="62" t="s">
        <v>40</v>
      </c>
      <c r="B4" s="62" t="s">
        <v>41</v>
      </c>
      <c r="C4" s="62" t="s">
        <v>27</v>
      </c>
      <c r="D4" s="63" t="s">
        <v>42</v>
      </c>
      <c r="E4" s="63" t="s">
        <v>43</v>
      </c>
      <c r="F4" s="63" t="s">
        <v>44</v>
      </c>
      <c r="G4" s="63" t="s">
        <v>45</v>
      </c>
      <c r="H4" s="63" t="s">
        <v>46</v>
      </c>
      <c r="I4" s="63" t="s">
        <v>47</v>
      </c>
      <c r="J4" s="63" t="s">
        <v>48</v>
      </c>
      <c r="K4" s="63" t="s">
        <v>49</v>
      </c>
      <c r="L4" s="63" t="s">
        <v>50</v>
      </c>
    </row>
    <row r="5" spans="1:12">
      <c r="A5" s="64" t="s">
        <v>51</v>
      </c>
      <c r="B5" s="64" t="s">
        <v>52</v>
      </c>
      <c r="C5" s="64" t="s">
        <v>53</v>
      </c>
      <c r="D5" s="65">
        <v>1</v>
      </c>
      <c r="E5" s="65">
        <v>1</v>
      </c>
      <c r="F5" s="65">
        <v>0</v>
      </c>
      <c r="G5" s="65">
        <v>0</v>
      </c>
      <c r="H5" s="65">
        <v>0</v>
      </c>
      <c r="I5" s="65">
        <v>0</v>
      </c>
      <c r="J5" s="65">
        <v>1</v>
      </c>
      <c r="K5" s="66">
        <f>COUNTIF(D5:J5,1)</f>
        <v>3</v>
      </c>
      <c r="L5" s="66">
        <f>K5*8</f>
        <v>24</v>
      </c>
    </row>
    <row r="6" spans="1:12">
      <c r="A6" s="64" t="s">
        <v>54</v>
      </c>
      <c r="B6" s="64" t="s">
        <v>52</v>
      </c>
      <c r="C6" s="64"/>
      <c r="D6" s="65">
        <v>1</v>
      </c>
      <c r="E6" s="65">
        <v>1</v>
      </c>
      <c r="F6" s="65">
        <v>0</v>
      </c>
      <c r="G6" s="65">
        <v>1</v>
      </c>
      <c r="H6" s="65">
        <v>1</v>
      </c>
      <c r="I6" s="65">
        <v>1</v>
      </c>
      <c r="J6" s="65">
        <v>0</v>
      </c>
      <c r="K6" s="66">
        <f t="shared" ref="K6:K19" si="0">COUNTIF(D6:J6,1)</f>
        <v>5</v>
      </c>
      <c r="L6" s="66">
        <f t="shared" ref="L6:L19" si="1">K6*8</f>
        <v>40</v>
      </c>
    </row>
    <row r="7" spans="1:12">
      <c r="A7" s="64" t="s">
        <v>55</v>
      </c>
      <c r="B7" s="64" t="s">
        <v>52</v>
      </c>
      <c r="C7" s="64"/>
      <c r="D7" s="65">
        <v>1</v>
      </c>
      <c r="E7" s="65">
        <v>1</v>
      </c>
      <c r="F7" s="65">
        <v>1</v>
      </c>
      <c r="G7" s="65">
        <v>1</v>
      </c>
      <c r="H7" s="65">
        <v>0</v>
      </c>
      <c r="I7" s="65">
        <v>1</v>
      </c>
      <c r="J7" s="65">
        <v>0</v>
      </c>
      <c r="K7" s="66">
        <f t="shared" si="0"/>
        <v>5</v>
      </c>
      <c r="L7" s="66">
        <f t="shared" si="1"/>
        <v>40</v>
      </c>
    </row>
    <row r="8" spans="1:12">
      <c r="A8" s="64" t="s">
        <v>56</v>
      </c>
      <c r="B8" s="64" t="s">
        <v>52</v>
      </c>
      <c r="C8" s="64" t="s">
        <v>57</v>
      </c>
      <c r="D8" s="65">
        <v>1</v>
      </c>
      <c r="E8" s="65">
        <v>1</v>
      </c>
      <c r="F8" s="65">
        <v>0</v>
      </c>
      <c r="G8" s="65">
        <v>0</v>
      </c>
      <c r="H8" s="65">
        <v>1</v>
      </c>
      <c r="I8" s="65">
        <v>1</v>
      </c>
      <c r="J8" s="65">
        <v>1</v>
      </c>
      <c r="K8" s="66">
        <f t="shared" si="0"/>
        <v>5</v>
      </c>
      <c r="L8" s="66">
        <f t="shared" si="1"/>
        <v>40</v>
      </c>
    </row>
    <row r="9" spans="1:12">
      <c r="A9" s="64" t="s">
        <v>58</v>
      </c>
      <c r="B9" s="64" t="s">
        <v>52</v>
      </c>
      <c r="C9" s="64" t="s">
        <v>59</v>
      </c>
      <c r="D9" s="65">
        <v>1</v>
      </c>
      <c r="E9" s="65">
        <v>1</v>
      </c>
      <c r="F9" s="65">
        <v>0</v>
      </c>
      <c r="G9" s="65">
        <v>0</v>
      </c>
      <c r="H9" s="65">
        <v>1</v>
      </c>
      <c r="I9" s="65">
        <v>1</v>
      </c>
      <c r="J9" s="65">
        <v>1</v>
      </c>
      <c r="K9" s="66">
        <f t="shared" si="0"/>
        <v>5</v>
      </c>
      <c r="L9" s="66">
        <f t="shared" si="1"/>
        <v>40</v>
      </c>
    </row>
    <row r="10" spans="1:12">
      <c r="A10" s="64" t="s">
        <v>60</v>
      </c>
      <c r="B10" s="64" t="s">
        <v>52</v>
      </c>
      <c r="C10" s="64"/>
      <c r="D10" s="65">
        <v>1</v>
      </c>
      <c r="E10" s="65">
        <v>1</v>
      </c>
      <c r="F10" s="65">
        <v>1</v>
      </c>
      <c r="G10" s="65">
        <v>1</v>
      </c>
      <c r="H10" s="65">
        <v>0</v>
      </c>
      <c r="I10" s="65">
        <v>1</v>
      </c>
      <c r="J10" s="65">
        <v>0</v>
      </c>
      <c r="K10" s="66">
        <f t="shared" si="0"/>
        <v>5</v>
      </c>
      <c r="L10" s="66">
        <f t="shared" si="1"/>
        <v>40</v>
      </c>
    </row>
    <row r="11" spans="1:12">
      <c r="A11" s="64" t="s">
        <v>61</v>
      </c>
      <c r="B11" s="64" t="s">
        <v>52</v>
      </c>
      <c r="C11" s="64" t="s">
        <v>62</v>
      </c>
      <c r="D11" s="65">
        <v>0</v>
      </c>
      <c r="E11" s="65">
        <v>0</v>
      </c>
      <c r="F11" s="65">
        <v>0</v>
      </c>
      <c r="G11" s="65">
        <v>0</v>
      </c>
      <c r="H11" s="65">
        <v>0</v>
      </c>
      <c r="I11" s="65">
        <v>1</v>
      </c>
      <c r="J11" s="65">
        <v>1</v>
      </c>
      <c r="K11" s="66">
        <f t="shared" si="0"/>
        <v>2</v>
      </c>
      <c r="L11" s="66">
        <f t="shared" si="1"/>
        <v>16</v>
      </c>
    </row>
    <row r="12" spans="1:12">
      <c r="A12" s="64" t="s">
        <v>63</v>
      </c>
      <c r="B12" s="64" t="s">
        <v>52</v>
      </c>
      <c r="C12" s="64" t="s">
        <v>64</v>
      </c>
      <c r="D12" s="65">
        <v>0</v>
      </c>
      <c r="E12" s="65">
        <v>0</v>
      </c>
      <c r="F12" s="65">
        <v>0</v>
      </c>
      <c r="G12" s="65">
        <v>0</v>
      </c>
      <c r="H12" s="65">
        <v>0</v>
      </c>
      <c r="I12" s="65">
        <v>0</v>
      </c>
      <c r="J12" s="65">
        <v>0</v>
      </c>
      <c r="K12" s="66">
        <f t="shared" si="0"/>
        <v>0</v>
      </c>
      <c r="L12" s="66">
        <f t="shared" si="1"/>
        <v>0</v>
      </c>
    </row>
    <row r="13" spans="1:12">
      <c r="A13" s="64" t="s">
        <v>65</v>
      </c>
      <c r="B13" s="64" t="s">
        <v>52</v>
      </c>
      <c r="C13" s="64"/>
      <c r="D13" s="65">
        <v>1</v>
      </c>
      <c r="E13" s="65">
        <v>1</v>
      </c>
      <c r="F13" s="65">
        <v>1</v>
      </c>
      <c r="G13" s="65">
        <v>1</v>
      </c>
      <c r="H13" s="65">
        <v>0</v>
      </c>
      <c r="I13" s="65">
        <v>1</v>
      </c>
      <c r="J13" s="65">
        <v>0</v>
      </c>
      <c r="K13" s="66">
        <f t="shared" si="0"/>
        <v>5</v>
      </c>
      <c r="L13" s="66">
        <f t="shared" si="1"/>
        <v>40</v>
      </c>
    </row>
    <row r="14" spans="1:12">
      <c r="A14" s="64" t="s">
        <v>66</v>
      </c>
      <c r="B14" s="64" t="s">
        <v>52</v>
      </c>
      <c r="C14" s="64" t="s">
        <v>67</v>
      </c>
      <c r="D14" s="65">
        <v>0</v>
      </c>
      <c r="E14" s="65">
        <v>1</v>
      </c>
      <c r="F14" s="65">
        <v>1</v>
      </c>
      <c r="G14" s="65">
        <v>1</v>
      </c>
      <c r="H14" s="65">
        <v>1</v>
      </c>
      <c r="I14" s="65">
        <v>0</v>
      </c>
      <c r="J14" s="65">
        <v>1</v>
      </c>
      <c r="K14" s="66">
        <f t="shared" si="0"/>
        <v>5</v>
      </c>
      <c r="L14" s="66">
        <f t="shared" si="1"/>
        <v>40</v>
      </c>
    </row>
    <row r="15" spans="1:12">
      <c r="A15" s="64" t="s">
        <v>68</v>
      </c>
      <c r="B15" s="64" t="s">
        <v>52</v>
      </c>
      <c r="C15" s="64"/>
      <c r="D15" s="65">
        <v>0</v>
      </c>
      <c r="E15" s="65">
        <v>0</v>
      </c>
      <c r="F15" s="65">
        <v>1</v>
      </c>
      <c r="G15" s="65">
        <v>1</v>
      </c>
      <c r="H15" s="65">
        <v>1</v>
      </c>
      <c r="I15" s="65">
        <v>1</v>
      </c>
      <c r="J15" s="65">
        <v>1</v>
      </c>
      <c r="K15" s="66">
        <f t="shared" si="0"/>
        <v>5</v>
      </c>
      <c r="L15" s="66">
        <f t="shared" si="1"/>
        <v>40</v>
      </c>
    </row>
    <row r="16" spans="1:12">
      <c r="A16" s="64" t="s">
        <v>69</v>
      </c>
      <c r="B16" s="64" t="s">
        <v>52</v>
      </c>
      <c r="C16" s="64"/>
      <c r="D16" s="65">
        <v>0</v>
      </c>
      <c r="E16" s="65">
        <v>0</v>
      </c>
      <c r="F16" s="65">
        <v>1</v>
      </c>
      <c r="G16" s="65">
        <v>1</v>
      </c>
      <c r="H16" s="65">
        <v>1</v>
      </c>
      <c r="I16" s="65">
        <v>1</v>
      </c>
      <c r="J16" s="65">
        <v>1</v>
      </c>
      <c r="K16" s="66">
        <f t="shared" si="0"/>
        <v>5</v>
      </c>
      <c r="L16" s="66">
        <f t="shared" si="1"/>
        <v>40</v>
      </c>
    </row>
    <row r="17" spans="1:12">
      <c r="A17" s="64" t="s">
        <v>70</v>
      </c>
      <c r="B17" s="64" t="s">
        <v>52</v>
      </c>
      <c r="C17" s="64" t="s">
        <v>71</v>
      </c>
      <c r="D17" s="65">
        <v>1</v>
      </c>
      <c r="E17" s="65">
        <v>0</v>
      </c>
      <c r="F17" s="65">
        <v>1</v>
      </c>
      <c r="G17" s="65">
        <v>1</v>
      </c>
      <c r="H17" s="65">
        <v>0</v>
      </c>
      <c r="I17" s="65">
        <v>1</v>
      </c>
      <c r="J17" s="65">
        <v>1</v>
      </c>
      <c r="K17" s="66">
        <f t="shared" si="0"/>
        <v>5</v>
      </c>
      <c r="L17" s="66">
        <f t="shared" si="1"/>
        <v>40</v>
      </c>
    </row>
    <row r="18" spans="1:12">
      <c r="A18" s="64" t="s">
        <v>72</v>
      </c>
      <c r="B18" s="64" t="s">
        <v>73</v>
      </c>
      <c r="C18" s="64" t="s">
        <v>67</v>
      </c>
      <c r="D18" s="65">
        <v>0</v>
      </c>
      <c r="E18" s="65">
        <v>0</v>
      </c>
      <c r="F18" s="65">
        <v>1</v>
      </c>
      <c r="G18" s="65">
        <v>0</v>
      </c>
      <c r="H18" s="65">
        <v>1</v>
      </c>
      <c r="I18" s="65">
        <v>0</v>
      </c>
      <c r="J18" s="65">
        <v>1</v>
      </c>
      <c r="K18" s="66">
        <f t="shared" si="0"/>
        <v>3</v>
      </c>
      <c r="L18" s="66">
        <f t="shared" si="1"/>
        <v>24</v>
      </c>
    </row>
    <row r="19" spans="1:12">
      <c r="A19" s="64" t="s">
        <v>74</v>
      </c>
      <c r="B19" s="64" t="s">
        <v>73</v>
      </c>
      <c r="C19" s="64"/>
      <c r="D19" s="65">
        <v>0</v>
      </c>
      <c r="E19" s="65">
        <v>0</v>
      </c>
      <c r="F19" s="65">
        <v>0</v>
      </c>
      <c r="G19" s="65">
        <v>0</v>
      </c>
      <c r="H19" s="65">
        <v>1</v>
      </c>
      <c r="I19" s="65">
        <v>1</v>
      </c>
      <c r="J19" s="65">
        <v>1</v>
      </c>
      <c r="K19" s="66">
        <f t="shared" si="0"/>
        <v>3</v>
      </c>
      <c r="L19" s="66">
        <f t="shared" si="1"/>
        <v>24</v>
      </c>
    </row>
    <row r="21" spans="1:12">
      <c r="A21"/>
      <c r="C21" s="64" t="s">
        <v>75</v>
      </c>
      <c r="D21" s="65">
        <v>8</v>
      </c>
      <c r="E21" s="65">
        <v>8</v>
      </c>
      <c r="F21" s="65">
        <v>8</v>
      </c>
      <c r="G21" s="65">
        <v>8</v>
      </c>
      <c r="H21" s="65">
        <v>8</v>
      </c>
      <c r="I21" s="65">
        <v>11</v>
      </c>
      <c r="J21" s="65">
        <v>10</v>
      </c>
    </row>
    <row r="22" spans="1:12">
      <c r="A22"/>
      <c r="C22" s="64" t="s">
        <v>76</v>
      </c>
      <c r="D22" s="66">
        <f>COUNTIF(D5:D19,1)</f>
        <v>8</v>
      </c>
      <c r="E22" s="66">
        <f t="shared" ref="E22:J22" si="2">COUNTIF(E5:E19,1)</f>
        <v>8</v>
      </c>
      <c r="F22" s="66">
        <f t="shared" si="2"/>
        <v>8</v>
      </c>
      <c r="G22" s="66">
        <f t="shared" si="2"/>
        <v>8</v>
      </c>
      <c r="H22" s="66">
        <f t="shared" si="2"/>
        <v>8</v>
      </c>
      <c r="I22" s="66">
        <f t="shared" si="2"/>
        <v>11</v>
      </c>
      <c r="J22" s="66">
        <f t="shared" si="2"/>
        <v>10</v>
      </c>
    </row>
    <row r="23" spans="1:12">
      <c r="A23"/>
      <c r="C23" s="64" t="s">
        <v>77</v>
      </c>
      <c r="D23" s="67">
        <f>D22-D21</f>
        <v>0</v>
      </c>
      <c r="E23" s="67">
        <f t="shared" ref="E23:J23" si="3">E22-E21</f>
        <v>0</v>
      </c>
      <c r="F23" s="67">
        <f t="shared" si="3"/>
        <v>0</v>
      </c>
      <c r="G23" s="67">
        <f t="shared" si="3"/>
        <v>0</v>
      </c>
      <c r="H23" s="67">
        <f t="shared" si="3"/>
        <v>0</v>
      </c>
      <c r="I23" s="67">
        <f t="shared" si="3"/>
        <v>0</v>
      </c>
      <c r="J23" s="67">
        <f t="shared" si="3"/>
        <v>0</v>
      </c>
    </row>
    <row r="24" spans="1:12">
      <c r="A24"/>
    </row>
    <row r="25" spans="1:12">
      <c r="A25"/>
      <c r="C25" s="64" t="s">
        <v>78</v>
      </c>
      <c r="D25" s="67">
        <f>SUM(D23:J23)</f>
        <v>0</v>
      </c>
    </row>
    <row r="26" spans="1:12">
      <c r="A26"/>
    </row>
    <row r="27" spans="1:12">
      <c r="A27"/>
    </row>
    <row r="28" spans="1:12">
      <c r="A28"/>
    </row>
    <row r="29" spans="1:12">
      <c r="A29"/>
    </row>
    <row r="30" spans="1:12">
      <c r="A30"/>
    </row>
    <row r="31" spans="1:12">
      <c r="A31"/>
    </row>
    <row r="32" spans="1:12">
      <c r="A32"/>
    </row>
  </sheetData>
  <pageMargins left="0.7" right="0.7" top="0.75" bottom="0.75" header="0.3" footer="0.3"/>
  <pageSetup scale="83" orientation="landscape" horizontalDpi="4294967295" verticalDpi="4294967295" r:id="rId1"/>
  <headerFooter>
    <oddFooter>&amp;R&amp;F &amp;A &amp;D</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EABCED-88CF-43E7-9AAB-AEE6C1FC2584}">
  <sheetPr>
    <tabColor rgb="FF00B0F0"/>
  </sheetPr>
  <dimension ref="A1:B3"/>
  <sheetViews>
    <sheetView topLeftCell="A16" zoomScale="120" zoomScaleNormal="120" workbookViewId="0">
      <selection activeCell="A3" sqref="A3:B3"/>
    </sheetView>
  </sheetViews>
  <sheetFormatPr defaultRowHeight="14.5"/>
  <cols>
    <col min="2" max="2" width="44.54296875" customWidth="1"/>
  </cols>
  <sheetData>
    <row r="1" spans="1:2" ht="33.5">
      <c r="A1" s="56" t="s">
        <v>101</v>
      </c>
    </row>
    <row r="3" spans="1:2" ht="29">
      <c r="A3" s="69" t="s">
        <v>0</v>
      </c>
      <c r="B3" s="70" t="s">
        <v>102</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6C728F-6483-4F74-A1C5-06B5A148557D}">
  <sheetPr>
    <tabColor rgb="FF00B0F0"/>
  </sheetPr>
  <dimension ref="B1:D23"/>
  <sheetViews>
    <sheetView topLeftCell="A26" zoomScale="120" zoomScaleNormal="120" workbookViewId="0">
      <selection activeCell="E6" sqref="E6"/>
    </sheetView>
  </sheetViews>
  <sheetFormatPr defaultRowHeight="14.5"/>
  <cols>
    <col min="1" max="1" width="3.1796875" customWidth="1"/>
    <col min="2" max="2" width="18.81640625" customWidth="1"/>
    <col min="3" max="3" width="13.7265625" customWidth="1"/>
    <col min="4" max="4" width="44" customWidth="1"/>
  </cols>
  <sheetData>
    <row r="1" spans="2:4" ht="35">
      <c r="B1" s="68" t="s">
        <v>101</v>
      </c>
    </row>
    <row r="2" spans="2:4" ht="18.5">
      <c r="B2" s="71" t="s">
        <v>25</v>
      </c>
    </row>
    <row r="4" spans="2:4">
      <c r="B4" s="52" t="s">
        <v>81</v>
      </c>
    </row>
    <row r="5" spans="2:4">
      <c r="B5" s="55" t="s">
        <v>82</v>
      </c>
    </row>
    <row r="6" spans="2:4">
      <c r="B6" s="72" t="s">
        <v>2</v>
      </c>
      <c r="C6" s="72" t="s">
        <v>26</v>
      </c>
      <c r="D6" s="72" t="s">
        <v>27</v>
      </c>
    </row>
    <row r="7" spans="2:4">
      <c r="B7" s="73" t="s">
        <v>33</v>
      </c>
      <c r="C7" s="53" t="s">
        <v>3</v>
      </c>
      <c r="D7" s="54" t="s">
        <v>34</v>
      </c>
    </row>
    <row r="8" spans="2:4">
      <c r="B8" s="73" t="s">
        <v>29</v>
      </c>
      <c r="C8" s="53" t="s">
        <v>3</v>
      </c>
      <c r="D8" s="54" t="s">
        <v>83</v>
      </c>
    </row>
    <row r="9" spans="2:4">
      <c r="B9" s="73" t="s">
        <v>1</v>
      </c>
      <c r="C9" s="53" t="s">
        <v>3</v>
      </c>
      <c r="D9" s="54" t="s">
        <v>84</v>
      </c>
    </row>
    <row r="10" spans="2:4">
      <c r="B10" s="73" t="s">
        <v>85</v>
      </c>
      <c r="C10" s="53" t="s">
        <v>3</v>
      </c>
      <c r="D10" s="54" t="s">
        <v>86</v>
      </c>
    </row>
    <row r="11" spans="2:4">
      <c r="B11" s="73" t="s">
        <v>87</v>
      </c>
      <c r="C11" s="53" t="s">
        <v>3</v>
      </c>
      <c r="D11" s="54" t="s">
        <v>88</v>
      </c>
    </row>
    <row r="12" spans="2:4" ht="29">
      <c r="B12" s="73" t="s">
        <v>89</v>
      </c>
      <c r="C12" s="53" t="s">
        <v>28</v>
      </c>
      <c r="D12" s="54" t="s">
        <v>90</v>
      </c>
    </row>
    <row r="13" spans="2:4" ht="29">
      <c r="B13" s="73" t="s">
        <v>91</v>
      </c>
      <c r="C13" s="53" t="s">
        <v>3</v>
      </c>
      <c r="D13" s="54" t="s">
        <v>92</v>
      </c>
    </row>
    <row r="14" spans="2:4" ht="29">
      <c r="B14" s="73" t="s">
        <v>93</v>
      </c>
      <c r="C14" s="53" t="s">
        <v>28</v>
      </c>
      <c r="D14" s="54" t="s">
        <v>94</v>
      </c>
    </row>
    <row r="16" spans="2:4">
      <c r="B16" s="55" t="s">
        <v>35</v>
      </c>
    </row>
    <row r="17" spans="2:4">
      <c r="B17" s="72" t="s">
        <v>2</v>
      </c>
      <c r="C17" s="72" t="s">
        <v>26</v>
      </c>
      <c r="D17" s="72" t="s">
        <v>27</v>
      </c>
    </row>
    <row r="18" spans="2:4">
      <c r="B18" s="73" t="s">
        <v>33</v>
      </c>
      <c r="C18" s="53" t="s">
        <v>3</v>
      </c>
      <c r="D18" s="54" t="s">
        <v>34</v>
      </c>
    </row>
    <row r="19" spans="2:4">
      <c r="B19" s="73" t="s">
        <v>36</v>
      </c>
      <c r="C19" s="53" t="s">
        <v>3</v>
      </c>
      <c r="D19" s="54" t="s">
        <v>95</v>
      </c>
    </row>
    <row r="20" spans="2:4">
      <c r="B20" s="73" t="s">
        <v>30</v>
      </c>
      <c r="C20" s="53" t="s">
        <v>3</v>
      </c>
      <c r="D20" s="54" t="s">
        <v>96</v>
      </c>
    </row>
    <row r="21" spans="2:4">
      <c r="B21" s="73" t="s">
        <v>97</v>
      </c>
      <c r="C21" s="53" t="s">
        <v>3</v>
      </c>
      <c r="D21" s="54" t="s">
        <v>98</v>
      </c>
    </row>
    <row r="22" spans="2:4">
      <c r="B22" s="73" t="s">
        <v>31</v>
      </c>
      <c r="C22" s="53" t="s">
        <v>3</v>
      </c>
      <c r="D22" s="54" t="s">
        <v>99</v>
      </c>
    </row>
    <row r="23" spans="2:4">
      <c r="B23" s="73" t="s">
        <v>32</v>
      </c>
      <c r="C23" s="53" t="s">
        <v>3</v>
      </c>
      <c r="D23" s="54" t="s">
        <v>100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14AB70-B749-4115-9784-5C9E90EEC68B}">
  <sheetPr>
    <tabColor rgb="FF00B0F0"/>
  </sheetPr>
  <dimension ref="B1:Z34"/>
  <sheetViews>
    <sheetView zoomScale="66" zoomScaleNormal="120" workbookViewId="0">
      <selection activeCell="N7" sqref="N7"/>
    </sheetView>
  </sheetViews>
  <sheetFormatPr defaultRowHeight="14.5"/>
  <cols>
    <col min="1" max="1" width="1.81640625" customWidth="1"/>
    <col min="2" max="2" width="15.54296875" bestFit="1" customWidth="1"/>
    <col min="3" max="3" width="19.90625" bestFit="1" customWidth="1"/>
    <col min="4" max="4" width="4.81640625" bestFit="1" customWidth="1"/>
    <col min="5" max="5" width="13.1796875" bestFit="1" customWidth="1"/>
    <col min="6" max="6" width="19.90625" bestFit="1" customWidth="1"/>
    <col min="7" max="7" width="11.54296875" customWidth="1"/>
    <col min="8" max="8" width="11.90625" bestFit="1" customWidth="1"/>
    <col min="9" max="9" width="19.90625" bestFit="1" customWidth="1"/>
    <col min="10" max="12" width="4.81640625" bestFit="1" customWidth="1"/>
    <col min="13" max="13" width="2.81640625" bestFit="1" customWidth="1"/>
    <col min="14" max="16" width="4.81640625" bestFit="1" customWidth="1"/>
    <col min="17" max="17" width="2.81640625" bestFit="1" customWidth="1"/>
    <col min="18" max="21" width="4.81640625" bestFit="1" customWidth="1"/>
    <col min="22" max="22" width="2.81640625" bestFit="1" customWidth="1"/>
    <col min="23" max="23" width="4.81640625" bestFit="1" customWidth="1"/>
    <col min="24" max="24" width="11" bestFit="1" customWidth="1"/>
    <col min="25" max="25" width="19.90625" customWidth="1"/>
    <col min="26" max="26" width="19.90625" bestFit="1" customWidth="1"/>
    <col min="27" max="34" width="4.81640625" bestFit="1" customWidth="1"/>
    <col min="35" max="35" width="2.81640625" bestFit="1" customWidth="1"/>
    <col min="36" max="50" width="4.81640625" bestFit="1" customWidth="1"/>
    <col min="51" max="51" width="2.81640625" bestFit="1" customWidth="1"/>
    <col min="52" max="60" width="4.81640625" bestFit="1" customWidth="1"/>
    <col min="61" max="61" width="2.81640625" bestFit="1" customWidth="1"/>
    <col min="62" max="70" width="4.81640625" bestFit="1" customWidth="1"/>
    <col min="71" max="71" width="2.81640625" bestFit="1" customWidth="1"/>
    <col min="72" max="80" width="4.81640625" bestFit="1" customWidth="1"/>
    <col min="81" max="81" width="2.81640625" bestFit="1" customWidth="1"/>
    <col min="82" max="90" width="4.81640625" bestFit="1" customWidth="1"/>
    <col min="91" max="91" width="2.81640625" bestFit="1" customWidth="1"/>
    <col min="92" max="100" width="4.81640625" bestFit="1" customWidth="1"/>
    <col min="101" max="101" width="2.81640625" bestFit="1" customWidth="1"/>
    <col min="102" max="110" width="4.81640625" bestFit="1" customWidth="1"/>
    <col min="111" max="111" width="2.81640625" bestFit="1" customWidth="1"/>
    <col min="112" max="120" width="4.81640625" bestFit="1" customWidth="1"/>
    <col min="121" max="121" width="2.81640625" bestFit="1" customWidth="1"/>
    <col min="122" max="130" width="4.81640625" bestFit="1" customWidth="1"/>
    <col min="131" max="131" width="2.81640625" bestFit="1" customWidth="1"/>
    <col min="132" max="140" width="4.81640625" bestFit="1" customWidth="1"/>
    <col min="141" max="141" width="2.81640625" bestFit="1" customWidth="1"/>
    <col min="142" max="150" width="4.81640625" bestFit="1" customWidth="1"/>
    <col min="151" max="151" width="2.81640625" bestFit="1" customWidth="1"/>
    <col min="152" max="160" width="4.81640625" bestFit="1" customWidth="1"/>
    <col min="161" max="161" width="2.81640625" bestFit="1" customWidth="1"/>
    <col min="162" max="170" width="4.81640625" bestFit="1" customWidth="1"/>
    <col min="171" max="171" width="2.81640625" bestFit="1" customWidth="1"/>
    <col min="172" max="180" width="4.81640625" bestFit="1" customWidth="1"/>
    <col min="181" max="181" width="2.81640625" bestFit="1" customWidth="1"/>
    <col min="182" max="190" width="4.81640625" bestFit="1" customWidth="1"/>
    <col min="191" max="191" width="2.81640625" bestFit="1" customWidth="1"/>
    <col min="192" max="200" width="4.81640625" bestFit="1" customWidth="1"/>
    <col min="201" max="201" width="2.81640625" bestFit="1" customWidth="1"/>
    <col min="202" max="210" width="4.81640625" bestFit="1" customWidth="1"/>
    <col min="211" max="211" width="2.81640625" bestFit="1" customWidth="1"/>
    <col min="212" max="220" width="4.81640625" bestFit="1" customWidth="1"/>
    <col min="221" max="221" width="2.81640625" bestFit="1" customWidth="1"/>
    <col min="222" max="230" width="4.81640625" bestFit="1" customWidth="1"/>
    <col min="231" max="231" width="2.81640625" bestFit="1" customWidth="1"/>
    <col min="232" max="240" width="4.81640625" bestFit="1" customWidth="1"/>
    <col min="241" max="241" width="2.81640625" bestFit="1" customWidth="1"/>
    <col min="242" max="250" width="4.81640625" bestFit="1" customWidth="1"/>
    <col min="251" max="251" width="2.81640625" bestFit="1" customWidth="1"/>
    <col min="252" max="260" width="4.81640625" bestFit="1" customWidth="1"/>
    <col min="261" max="261" width="2.81640625" bestFit="1" customWidth="1"/>
    <col min="262" max="270" width="4.81640625" bestFit="1" customWidth="1"/>
    <col min="271" max="271" width="2.81640625" bestFit="1" customWidth="1"/>
    <col min="272" max="280" width="4.81640625" bestFit="1" customWidth="1"/>
    <col min="281" max="281" width="2.81640625" bestFit="1" customWidth="1"/>
    <col min="282" max="290" width="4.81640625" bestFit="1" customWidth="1"/>
    <col min="291" max="291" width="2.81640625" bestFit="1" customWidth="1"/>
    <col min="292" max="300" width="4.81640625" bestFit="1" customWidth="1"/>
    <col min="301" max="301" width="2.81640625" bestFit="1" customWidth="1"/>
    <col min="302" max="310" width="4.81640625" bestFit="1" customWidth="1"/>
    <col min="311" max="311" width="2.81640625" bestFit="1" customWidth="1"/>
    <col min="312" max="320" width="4.81640625" bestFit="1" customWidth="1"/>
    <col min="321" max="321" width="2.81640625" bestFit="1" customWidth="1"/>
    <col min="322" max="330" width="4.81640625" bestFit="1" customWidth="1"/>
    <col min="331" max="331" width="2.81640625" bestFit="1" customWidth="1"/>
    <col min="332" max="340" width="4.81640625" bestFit="1" customWidth="1"/>
    <col min="341" max="341" width="2.81640625" bestFit="1" customWidth="1"/>
    <col min="342" max="350" width="4.81640625" bestFit="1" customWidth="1"/>
    <col min="351" max="351" width="2.81640625" bestFit="1" customWidth="1"/>
    <col min="352" max="360" width="4.81640625" bestFit="1" customWidth="1"/>
    <col min="361" max="361" width="2.81640625" bestFit="1" customWidth="1"/>
    <col min="362" max="370" width="4.81640625" bestFit="1" customWidth="1"/>
    <col min="371" max="371" width="2.81640625" bestFit="1" customWidth="1"/>
    <col min="372" max="380" width="4.81640625" bestFit="1" customWidth="1"/>
    <col min="381" max="381" width="2.81640625" bestFit="1" customWidth="1"/>
    <col min="382" max="390" width="4.81640625" bestFit="1" customWidth="1"/>
    <col min="391" max="391" width="2.81640625" bestFit="1" customWidth="1"/>
    <col min="392" max="400" width="4.81640625" bestFit="1" customWidth="1"/>
    <col min="401" max="401" width="2.81640625" bestFit="1" customWidth="1"/>
    <col min="402" max="410" width="4.81640625" bestFit="1" customWidth="1"/>
    <col min="411" max="411" width="2.81640625" bestFit="1" customWidth="1"/>
    <col min="412" max="420" width="4.81640625" bestFit="1" customWidth="1"/>
    <col min="421" max="421" width="2.81640625" bestFit="1" customWidth="1"/>
    <col min="422" max="430" width="4.81640625" bestFit="1" customWidth="1"/>
    <col min="431" max="431" width="2.81640625" bestFit="1" customWidth="1"/>
    <col min="432" max="440" width="4.81640625" bestFit="1" customWidth="1"/>
    <col min="441" max="441" width="2.81640625" bestFit="1" customWidth="1"/>
    <col min="442" max="450" width="4.81640625" bestFit="1" customWidth="1"/>
    <col min="451" max="451" width="2.81640625" bestFit="1" customWidth="1"/>
    <col min="452" max="460" width="4.81640625" bestFit="1" customWidth="1"/>
    <col min="461" max="461" width="2.81640625" bestFit="1" customWidth="1"/>
    <col min="462" max="470" width="4.81640625" bestFit="1" customWidth="1"/>
    <col min="471" max="471" width="2.81640625" bestFit="1" customWidth="1"/>
    <col min="472" max="480" width="4.81640625" bestFit="1" customWidth="1"/>
    <col min="481" max="481" width="2.81640625" bestFit="1" customWidth="1"/>
    <col min="482" max="490" width="4.81640625" bestFit="1" customWidth="1"/>
    <col min="491" max="491" width="2.81640625" bestFit="1" customWidth="1"/>
    <col min="492" max="500" width="4.81640625" bestFit="1" customWidth="1"/>
    <col min="501" max="501" width="2.81640625" bestFit="1" customWidth="1"/>
    <col min="502" max="510" width="4.81640625" bestFit="1" customWidth="1"/>
    <col min="511" max="511" width="2.81640625" bestFit="1" customWidth="1"/>
    <col min="512" max="520" width="4.81640625" bestFit="1" customWidth="1"/>
    <col min="521" max="521" width="2.81640625" bestFit="1" customWidth="1"/>
    <col min="522" max="530" width="4.81640625" bestFit="1" customWidth="1"/>
    <col min="531" max="531" width="2.81640625" bestFit="1" customWidth="1"/>
    <col min="532" max="540" width="4.81640625" bestFit="1" customWidth="1"/>
    <col min="541" max="541" width="2.81640625" bestFit="1" customWidth="1"/>
    <col min="542" max="550" width="4.81640625" bestFit="1" customWidth="1"/>
    <col min="551" max="551" width="2.81640625" bestFit="1" customWidth="1"/>
    <col min="552" max="560" width="4.81640625" bestFit="1" customWidth="1"/>
    <col min="561" max="561" width="2.81640625" bestFit="1" customWidth="1"/>
    <col min="562" max="570" width="4.81640625" bestFit="1" customWidth="1"/>
    <col min="571" max="571" width="3.81640625" bestFit="1" customWidth="1"/>
    <col min="572" max="580" width="5.81640625" bestFit="1" customWidth="1"/>
    <col min="581" max="581" width="3.81640625" bestFit="1" customWidth="1"/>
    <col min="582" max="590" width="5.81640625" bestFit="1" customWidth="1"/>
    <col min="591" max="591" width="3.81640625" bestFit="1" customWidth="1"/>
    <col min="592" max="600" width="5.81640625" bestFit="1" customWidth="1"/>
    <col min="601" max="601" width="3.81640625" bestFit="1" customWidth="1"/>
    <col min="602" max="610" width="5.81640625" bestFit="1" customWidth="1"/>
    <col min="611" max="611" width="3.81640625" bestFit="1" customWidth="1"/>
    <col min="612" max="620" width="5.81640625" bestFit="1" customWidth="1"/>
    <col min="621" max="621" width="3.81640625" bestFit="1" customWidth="1"/>
    <col min="622" max="636" width="5.81640625" bestFit="1" customWidth="1"/>
    <col min="637" max="637" width="3.81640625" bestFit="1" customWidth="1"/>
    <col min="638" max="638" width="5.81640625" bestFit="1" customWidth="1"/>
    <col min="639" max="639" width="3.81640625" bestFit="1" customWidth="1"/>
    <col min="640" max="649" width="5.81640625" bestFit="1" customWidth="1"/>
    <col min="650" max="650" width="3.81640625" bestFit="1" customWidth="1"/>
    <col min="651" max="652" width="5.81640625" bestFit="1" customWidth="1"/>
    <col min="653" max="653" width="10.81640625" bestFit="1" customWidth="1"/>
  </cols>
  <sheetData>
    <row r="1" spans="2:26" ht="35">
      <c r="B1" s="68" t="s">
        <v>101</v>
      </c>
    </row>
    <row r="2" spans="2:26" ht="18.5">
      <c r="B2" s="71" t="s">
        <v>80</v>
      </c>
    </row>
    <row r="4" spans="2:26">
      <c r="E4" s="95" t="s">
        <v>115</v>
      </c>
      <c r="F4" t="s">
        <v>111</v>
      </c>
      <c r="H4" s="95" t="s">
        <v>128</v>
      </c>
      <c r="I4" t="s">
        <v>111</v>
      </c>
      <c r="X4" s="95" t="s">
        <v>142</v>
      </c>
      <c r="Y4" t="s">
        <v>141</v>
      </c>
      <c r="Z4" t="s">
        <v>111</v>
      </c>
    </row>
    <row r="5" spans="2:26">
      <c r="E5" s="96" t="s">
        <v>113</v>
      </c>
      <c r="F5">
        <v>144.45774647887325</v>
      </c>
      <c r="H5" s="96">
        <v>2021</v>
      </c>
      <c r="I5" s="152"/>
      <c r="X5" s="96" t="s">
        <v>129</v>
      </c>
      <c r="Y5">
        <v>60.911827956989242</v>
      </c>
      <c r="Z5">
        <v>126.24731182795699</v>
      </c>
    </row>
    <row r="6" spans="2:26">
      <c r="E6" s="96" t="s">
        <v>114</v>
      </c>
      <c r="F6">
        <v>229.28197064989519</v>
      </c>
      <c r="H6" s="97" t="s">
        <v>116</v>
      </c>
      <c r="I6" s="152">
        <v>187.06666666666666</v>
      </c>
      <c r="X6" s="96" t="s">
        <v>130</v>
      </c>
      <c r="Y6">
        <v>61.88</v>
      </c>
      <c r="Z6">
        <v>140.09411764705882</v>
      </c>
    </row>
    <row r="7" spans="2:26">
      <c r="E7" s="96" t="s">
        <v>110</v>
      </c>
      <c r="F7">
        <v>218.29197080291971</v>
      </c>
      <c r="H7" s="97" t="s">
        <v>117</v>
      </c>
      <c r="I7" s="152">
        <v>364.25806451612902</v>
      </c>
      <c r="X7" s="96" t="s">
        <v>131</v>
      </c>
      <c r="Y7">
        <v>64.389247311827958</v>
      </c>
      <c r="Z7">
        <v>165.53763440860214</v>
      </c>
    </row>
    <row r="8" spans="2:26">
      <c r="H8" s="97" t="s">
        <v>118</v>
      </c>
      <c r="I8" s="152">
        <v>131.90322580645162</v>
      </c>
      <c r="X8" s="96" t="s">
        <v>132</v>
      </c>
      <c r="Y8">
        <v>70.598888888888879</v>
      </c>
      <c r="Z8">
        <v>181.8</v>
      </c>
    </row>
    <row r="9" spans="2:26">
      <c r="H9" s="97" t="s">
        <v>119</v>
      </c>
      <c r="I9" s="152">
        <v>143.03571428571428</v>
      </c>
      <c r="X9" s="96" t="s">
        <v>133</v>
      </c>
      <c r="Y9">
        <v>80.216129032258053</v>
      </c>
      <c r="Z9">
        <v>239.63440860215053</v>
      </c>
    </row>
    <row r="10" spans="2:26">
      <c r="H10" s="97" t="s">
        <v>120</v>
      </c>
      <c r="I10" s="152">
        <v>129.54838709677421</v>
      </c>
      <c r="X10" s="96" t="s">
        <v>134</v>
      </c>
      <c r="Y10">
        <v>89.833333333333329</v>
      </c>
      <c r="Z10">
        <v>293.55555555555554</v>
      </c>
    </row>
    <row r="11" spans="2:26">
      <c r="H11" s="97" t="s">
        <v>121</v>
      </c>
      <c r="I11" s="152">
        <v>353.64516129032256</v>
      </c>
      <c r="X11" s="96" t="s">
        <v>135</v>
      </c>
      <c r="Y11">
        <v>94.358064516129048</v>
      </c>
      <c r="Z11">
        <v>338.77419354838707</v>
      </c>
    </row>
    <row r="12" spans="2:26">
      <c r="H12" s="97" t="s">
        <v>122</v>
      </c>
      <c r="I12" s="152">
        <v>301.8</v>
      </c>
      <c r="X12" s="96" t="s">
        <v>136</v>
      </c>
      <c r="Y12">
        <v>92.724731182795693</v>
      </c>
      <c r="Z12">
        <v>356.69892473118279</v>
      </c>
    </row>
    <row r="13" spans="2:26">
      <c r="H13" s="97" t="s">
        <v>123</v>
      </c>
      <c r="I13" s="152">
        <v>175.70967741935485</v>
      </c>
      <c r="X13" s="96" t="s">
        <v>137</v>
      </c>
      <c r="Y13">
        <v>87.463333333333338</v>
      </c>
      <c r="Z13">
        <v>286.85555555555555</v>
      </c>
    </row>
    <row r="14" spans="2:26">
      <c r="H14" s="97" t="s">
        <v>124</v>
      </c>
      <c r="I14" s="152">
        <v>249.67741935483872</v>
      </c>
      <c r="X14" s="96" t="s">
        <v>138</v>
      </c>
      <c r="Y14">
        <v>78.123655913978496</v>
      </c>
      <c r="Z14">
        <v>205.81720430107526</v>
      </c>
    </row>
    <row r="15" spans="2:26">
      <c r="H15" s="97" t="s">
        <v>125</v>
      </c>
      <c r="I15" s="152">
        <v>151.5</v>
      </c>
      <c r="X15" s="96" t="s">
        <v>139</v>
      </c>
      <c r="Y15">
        <v>66.265555555555551</v>
      </c>
      <c r="Z15">
        <v>150.55555555555554</v>
      </c>
    </row>
    <row r="16" spans="2:26">
      <c r="H16" s="97" t="s">
        <v>126</v>
      </c>
      <c r="I16" s="152">
        <v>220.90322580645162</v>
      </c>
      <c r="X16" s="96" t="s">
        <v>140</v>
      </c>
      <c r="Y16">
        <v>61.36666666666666</v>
      </c>
      <c r="Z16">
        <v>128.48387096774192</v>
      </c>
    </row>
    <row r="17" spans="8:26">
      <c r="H17" s="97" t="s">
        <v>127</v>
      </c>
      <c r="I17" s="152">
        <v>294.2</v>
      </c>
      <c r="X17" s="96" t="s">
        <v>110</v>
      </c>
      <c r="Y17">
        <v>75.746989051094843</v>
      </c>
      <c r="Z17">
        <v>218.29197080291971</v>
      </c>
    </row>
    <row r="18" spans="8:26">
      <c r="H18" s="96" t="s">
        <v>110</v>
      </c>
      <c r="I18" s="152">
        <v>225.85479452054796</v>
      </c>
    </row>
    <row r="22" spans="8:26">
      <c r="X22" s="99" t="s">
        <v>112</v>
      </c>
      <c r="Y22" s="99" t="s">
        <v>93</v>
      </c>
    </row>
    <row r="23" spans="8:26">
      <c r="X23" s="98">
        <f t="shared" ref="X23:Y34" si="0">Y5</f>
        <v>60.911827956989242</v>
      </c>
      <c r="Y23" s="98">
        <f t="shared" si="0"/>
        <v>126.24731182795699</v>
      </c>
    </row>
    <row r="24" spans="8:26">
      <c r="X24" s="98">
        <f t="shared" si="0"/>
        <v>61.88</v>
      </c>
      <c r="Y24" s="98">
        <f t="shared" si="0"/>
        <v>140.09411764705882</v>
      </c>
    </row>
    <row r="25" spans="8:26">
      <c r="X25" s="98">
        <f t="shared" si="0"/>
        <v>64.389247311827958</v>
      </c>
      <c r="Y25" s="98">
        <f t="shared" si="0"/>
        <v>165.53763440860214</v>
      </c>
    </row>
    <row r="26" spans="8:26">
      <c r="X26" s="98">
        <f t="shared" si="0"/>
        <v>70.598888888888879</v>
      </c>
      <c r="Y26" s="98">
        <f t="shared" si="0"/>
        <v>181.8</v>
      </c>
    </row>
    <row r="27" spans="8:26">
      <c r="X27" s="98">
        <f t="shared" si="0"/>
        <v>80.216129032258053</v>
      </c>
      <c r="Y27" s="98">
        <f t="shared" si="0"/>
        <v>239.63440860215053</v>
      </c>
    </row>
    <row r="28" spans="8:26">
      <c r="X28" s="98">
        <f t="shared" si="0"/>
        <v>89.833333333333329</v>
      </c>
      <c r="Y28" s="98">
        <f t="shared" si="0"/>
        <v>293.55555555555554</v>
      </c>
    </row>
    <row r="29" spans="8:26">
      <c r="X29" s="98">
        <f t="shared" si="0"/>
        <v>94.358064516129048</v>
      </c>
      <c r="Y29" s="98">
        <f t="shared" si="0"/>
        <v>338.77419354838707</v>
      </c>
    </row>
    <row r="30" spans="8:26">
      <c r="X30" s="98">
        <f t="shared" si="0"/>
        <v>92.724731182795693</v>
      </c>
      <c r="Y30" s="98">
        <f t="shared" si="0"/>
        <v>356.69892473118279</v>
      </c>
    </row>
    <row r="31" spans="8:26">
      <c r="X31" s="98">
        <f t="shared" si="0"/>
        <v>87.463333333333338</v>
      </c>
      <c r="Y31" s="98">
        <f t="shared" si="0"/>
        <v>286.85555555555555</v>
      </c>
    </row>
    <row r="32" spans="8:26">
      <c r="X32" s="98">
        <f t="shared" si="0"/>
        <v>78.123655913978496</v>
      </c>
      <c r="Y32" s="98">
        <f t="shared" si="0"/>
        <v>205.81720430107526</v>
      </c>
    </row>
    <row r="33" spans="24:25">
      <c r="X33" s="98">
        <f t="shared" si="0"/>
        <v>66.265555555555551</v>
      </c>
      <c r="Y33" s="98">
        <f t="shared" si="0"/>
        <v>150.55555555555554</v>
      </c>
    </row>
    <row r="34" spans="24:25">
      <c r="X34" s="98">
        <f t="shared" si="0"/>
        <v>61.36666666666666</v>
      </c>
      <c r="Y34" s="98">
        <f t="shared" si="0"/>
        <v>128.48387096774192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F4848F-D20D-4B07-AEDA-069770EF5661}">
  <sheetPr>
    <tabColor rgb="FF00B0F0"/>
  </sheetPr>
  <dimension ref="B1:Q28"/>
  <sheetViews>
    <sheetView topLeftCell="A11" zoomScale="90" zoomScaleNormal="90" workbookViewId="0">
      <selection activeCell="S26" sqref="S26"/>
    </sheetView>
  </sheetViews>
  <sheetFormatPr defaultRowHeight="14.5"/>
  <cols>
    <col min="1" max="1" width="1.81640625" customWidth="1"/>
    <col min="2" max="6" width="8.7265625" customWidth="1"/>
    <col min="7" max="7" width="9.1796875" customWidth="1"/>
    <col min="10" max="10" width="3.26953125" customWidth="1"/>
  </cols>
  <sheetData>
    <row r="1" spans="2:17" ht="35">
      <c r="B1" s="68" t="s">
        <v>101</v>
      </c>
    </row>
    <row r="2" spans="2:17" ht="18.5">
      <c r="B2" s="71" t="s">
        <v>79</v>
      </c>
    </row>
    <row r="3" spans="2:17" ht="15" thickBot="1"/>
    <row r="4" spans="2:17">
      <c r="B4" s="74"/>
      <c r="C4" s="75"/>
      <c r="D4" s="75"/>
      <c r="E4" s="75"/>
      <c r="F4" s="75"/>
      <c r="G4" s="75"/>
      <c r="H4" s="75"/>
      <c r="I4" s="76"/>
      <c r="K4" s="74"/>
      <c r="L4" s="75"/>
      <c r="M4" s="75"/>
      <c r="N4" s="75"/>
      <c r="O4" s="75"/>
      <c r="P4" s="75"/>
      <c r="Q4" s="76"/>
    </row>
    <row r="5" spans="2:17">
      <c r="B5" s="77"/>
      <c r="I5" s="78"/>
      <c r="K5" s="77"/>
      <c r="Q5" s="78"/>
    </row>
    <row r="6" spans="2:17">
      <c r="B6" s="77"/>
      <c r="I6" s="78"/>
      <c r="K6" s="77"/>
      <c r="Q6" s="78"/>
    </row>
    <row r="7" spans="2:17">
      <c r="B7" s="77"/>
      <c r="I7" s="78"/>
      <c r="K7" s="77"/>
      <c r="Q7" s="78"/>
    </row>
    <row r="8" spans="2:17" ht="15.5">
      <c r="B8" s="77"/>
      <c r="E8" s="79" t="s">
        <v>103</v>
      </c>
      <c r="I8" s="78"/>
      <c r="K8" s="77"/>
      <c r="Q8" s="78"/>
    </row>
    <row r="9" spans="2:17" ht="15.5">
      <c r="B9" s="77"/>
      <c r="I9" s="78"/>
      <c r="K9" s="77"/>
      <c r="M9" s="79" t="s">
        <v>104</v>
      </c>
      <c r="Q9" s="78"/>
    </row>
    <row r="10" spans="2:17">
      <c r="B10" s="77"/>
      <c r="I10" s="78"/>
      <c r="K10" s="77"/>
      <c r="Q10" s="78"/>
    </row>
    <row r="11" spans="2:17">
      <c r="B11" s="77"/>
      <c r="I11" s="78"/>
      <c r="K11" s="77"/>
      <c r="Q11" s="78"/>
    </row>
    <row r="12" spans="2:17">
      <c r="B12" s="77"/>
      <c r="I12" s="78"/>
      <c r="K12" s="77"/>
      <c r="Q12" s="78"/>
    </row>
    <row r="13" spans="2:17" ht="15" thickBot="1">
      <c r="B13" s="80"/>
      <c r="C13" s="81"/>
      <c r="D13" s="81"/>
      <c r="E13" s="81"/>
      <c r="F13" s="81"/>
      <c r="G13" s="81"/>
      <c r="H13" s="81"/>
      <c r="I13" s="82"/>
      <c r="K13" s="80"/>
      <c r="L13" s="81"/>
      <c r="M13" s="81"/>
      <c r="N13" s="81"/>
      <c r="O13" s="81"/>
      <c r="P13" s="81"/>
      <c r="Q13" s="82"/>
    </row>
    <row r="14" spans="2:17" ht="15" thickBot="1"/>
    <row r="15" spans="2:17">
      <c r="B15" s="74"/>
      <c r="C15" s="75"/>
      <c r="D15" s="75"/>
      <c r="E15" s="75"/>
      <c r="F15" s="75"/>
      <c r="G15" s="75"/>
      <c r="H15" s="75"/>
      <c r="I15" s="76"/>
      <c r="K15" s="74"/>
      <c r="L15" s="75"/>
      <c r="M15" s="75"/>
      <c r="N15" s="75"/>
      <c r="O15" s="75"/>
      <c r="P15" s="75"/>
      <c r="Q15" s="76"/>
    </row>
    <row r="16" spans="2:17">
      <c r="B16" s="77"/>
      <c r="I16" s="78"/>
      <c r="K16" s="77"/>
      <c r="Q16" s="78"/>
    </row>
    <row r="17" spans="2:17">
      <c r="B17" s="77"/>
      <c r="I17" s="78"/>
      <c r="K17" s="77"/>
      <c r="Q17" s="78"/>
    </row>
    <row r="18" spans="2:17">
      <c r="B18" s="77"/>
      <c r="I18" s="78"/>
      <c r="K18" s="77"/>
      <c r="Q18" s="78"/>
    </row>
    <row r="19" spans="2:17">
      <c r="B19" s="77"/>
      <c r="I19" s="78"/>
      <c r="K19" s="77"/>
      <c r="Q19" s="78"/>
    </row>
    <row r="20" spans="2:17">
      <c r="B20" s="77"/>
      <c r="I20" s="78"/>
      <c r="K20" s="77"/>
      <c r="Q20" s="78"/>
    </row>
    <row r="21" spans="2:17" ht="15.5">
      <c r="B21" s="77"/>
      <c r="E21" s="79" t="s">
        <v>105</v>
      </c>
      <c r="I21" s="78"/>
      <c r="K21" s="77"/>
      <c r="M21" s="79" t="s">
        <v>106</v>
      </c>
      <c r="Q21" s="78"/>
    </row>
    <row r="22" spans="2:17">
      <c r="B22" s="77"/>
      <c r="I22" s="78"/>
      <c r="K22" s="77"/>
      <c r="Q22" s="78"/>
    </row>
    <row r="23" spans="2:17">
      <c r="B23" s="77"/>
      <c r="I23" s="78"/>
      <c r="K23" s="77"/>
      <c r="Q23" s="78"/>
    </row>
    <row r="24" spans="2:17">
      <c r="B24" s="77"/>
      <c r="I24" s="78"/>
      <c r="K24" s="77"/>
      <c r="Q24" s="78"/>
    </row>
    <row r="25" spans="2:17">
      <c r="B25" s="77"/>
      <c r="I25" s="78"/>
      <c r="K25" s="77"/>
      <c r="Q25" s="78"/>
    </row>
    <row r="26" spans="2:17">
      <c r="B26" s="77"/>
      <c r="I26" s="78"/>
      <c r="K26" s="77"/>
      <c r="Q26" s="78"/>
    </row>
    <row r="27" spans="2:17">
      <c r="B27" s="77"/>
      <c r="I27" s="78"/>
      <c r="K27" s="77"/>
      <c r="Q27" s="78"/>
    </row>
    <row r="28" spans="2:17" ht="15" thickBot="1">
      <c r="B28" s="80"/>
      <c r="C28" s="81"/>
      <c r="D28" s="81"/>
      <c r="E28" s="81"/>
      <c r="F28" s="81"/>
      <c r="G28" s="81"/>
      <c r="H28" s="81"/>
      <c r="I28" s="82"/>
      <c r="K28" s="80"/>
      <c r="L28" s="81"/>
      <c r="M28" s="81"/>
      <c r="N28" s="81"/>
      <c r="O28" s="81"/>
      <c r="P28" s="81"/>
      <c r="Q28" s="82"/>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28310-F42C-40B1-8869-C869772C391D}">
  <sheetPr>
    <tabColor rgb="FF7030A0"/>
  </sheetPr>
  <dimension ref="A1:B2"/>
  <sheetViews>
    <sheetView workbookViewId="0">
      <selection activeCell="B2" sqref="B2"/>
    </sheetView>
  </sheetViews>
  <sheetFormatPr defaultRowHeight="14.5"/>
  <cols>
    <col min="2" max="2" width="44.54296875" customWidth="1"/>
  </cols>
  <sheetData>
    <row r="1" spans="1:2" ht="33.5">
      <c r="A1" s="56" t="s">
        <v>109</v>
      </c>
    </row>
    <row r="2" spans="1:2" ht="29">
      <c r="A2" s="69" t="s">
        <v>0</v>
      </c>
      <c r="B2" s="70" t="s">
        <v>107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B3BF4-E815-4887-BA43-DFFEBE46D3C3}">
  <sheetPr>
    <tabColor rgb="FF7030A0"/>
  </sheetPr>
  <dimension ref="A1:A214"/>
  <sheetViews>
    <sheetView topLeftCell="A40" workbookViewId="0">
      <selection activeCell="F28" sqref="F28"/>
    </sheetView>
  </sheetViews>
  <sheetFormatPr defaultRowHeight="14.5"/>
  <cols>
    <col min="1" max="1" width="19.54296875" bestFit="1" customWidth="1"/>
  </cols>
  <sheetData>
    <row r="1" spans="1:1">
      <c r="A1" s="100" t="s">
        <v>143</v>
      </c>
    </row>
    <row r="2" spans="1:1">
      <c r="A2" s="100" t="s">
        <v>144</v>
      </c>
    </row>
    <row r="3" spans="1:1">
      <c r="A3" s="101" t="s">
        <v>145</v>
      </c>
    </row>
    <row r="4" spans="1:1">
      <c r="A4" s="100" t="s">
        <v>146</v>
      </c>
    </row>
    <row r="5" spans="1:1">
      <c r="A5" s="102" t="s">
        <v>147</v>
      </c>
    </row>
    <row r="6" spans="1:1">
      <c r="A6" s="103" t="s">
        <v>148</v>
      </c>
    </row>
    <row r="7" spans="1:1">
      <c r="A7" s="104" t="s">
        <v>149</v>
      </c>
    </row>
    <row r="8" spans="1:1">
      <c r="A8" s="105" t="s">
        <v>150</v>
      </c>
    </row>
    <row r="9" spans="1:1">
      <c r="A9" s="109" t="s">
        <v>192</v>
      </c>
    </row>
    <row r="10" spans="1:1">
      <c r="A10" s="107" t="s">
        <v>151</v>
      </c>
    </row>
    <row r="11" spans="1:1">
      <c r="A11" s="103" t="s">
        <v>148</v>
      </c>
    </row>
    <row r="12" spans="1:1">
      <c r="A12" s="104" t="s">
        <v>149</v>
      </c>
    </row>
    <row r="13" spans="1:1">
      <c r="A13" s="108" t="s">
        <v>152</v>
      </c>
    </row>
    <row r="14" spans="1:1">
      <c r="A14" s="106" t="s">
        <v>153</v>
      </c>
    </row>
    <row r="15" spans="1:1">
      <c r="A15" s="102" t="s">
        <v>154</v>
      </c>
    </row>
    <row r="16" spans="1:1">
      <c r="A16" s="103" t="s">
        <v>148</v>
      </c>
    </row>
    <row r="17" spans="1:1">
      <c r="A17" s="104" t="s">
        <v>149</v>
      </c>
    </row>
    <row r="18" spans="1:1">
      <c r="A18" s="105" t="s">
        <v>150</v>
      </c>
    </row>
    <row r="19" spans="1:1">
      <c r="A19" s="109" t="s">
        <v>192</v>
      </c>
    </row>
    <row r="20" spans="1:1">
      <c r="A20" s="107" t="s">
        <v>155</v>
      </c>
    </row>
    <row r="21" spans="1:1">
      <c r="A21" s="103" t="s">
        <v>148</v>
      </c>
    </row>
    <row r="22" spans="1:1">
      <c r="A22" s="104" t="s">
        <v>149</v>
      </c>
    </row>
    <row r="23" spans="1:1">
      <c r="A23" s="108" t="s">
        <v>156</v>
      </c>
    </row>
    <row r="24" spans="1:1">
      <c r="A24" s="106" t="s">
        <v>153</v>
      </c>
    </row>
    <row r="25" spans="1:1">
      <c r="A25" s="107" t="s">
        <v>157</v>
      </c>
    </row>
    <row r="26" spans="1:1">
      <c r="A26" s="103" t="s">
        <v>148</v>
      </c>
    </row>
    <row r="27" spans="1:1">
      <c r="A27" s="104" t="s">
        <v>158</v>
      </c>
    </row>
    <row r="28" spans="1:1">
      <c r="A28" s="108" t="s">
        <v>159</v>
      </c>
    </row>
    <row r="29" spans="1:1">
      <c r="A29" s="106" t="s">
        <v>160</v>
      </c>
    </row>
    <row r="30" spans="1:1">
      <c r="A30" s="102" t="s">
        <v>161</v>
      </c>
    </row>
    <row r="31" spans="1:1">
      <c r="A31" s="103" t="s">
        <v>148</v>
      </c>
    </row>
    <row r="32" spans="1:1">
      <c r="A32" s="104" t="s">
        <v>149</v>
      </c>
    </row>
    <row r="33" spans="1:1">
      <c r="A33" s="105" t="s">
        <v>150</v>
      </c>
    </row>
    <row r="34" spans="1:1">
      <c r="A34" s="109" t="s">
        <v>192</v>
      </c>
    </row>
    <row r="35" spans="1:1">
      <c r="A35" s="107" t="s">
        <v>162</v>
      </c>
    </row>
    <row r="36" spans="1:1">
      <c r="A36" s="103" t="s">
        <v>148</v>
      </c>
    </row>
    <row r="37" spans="1:1">
      <c r="A37" s="104" t="s">
        <v>149</v>
      </c>
    </row>
    <row r="38" spans="1:1">
      <c r="A38" s="108" t="s">
        <v>163</v>
      </c>
    </row>
    <row r="39" spans="1:1">
      <c r="A39" s="106" t="s">
        <v>153</v>
      </c>
    </row>
    <row r="40" spans="1:1">
      <c r="A40" s="107" t="s">
        <v>164</v>
      </c>
    </row>
    <row r="41" spans="1:1">
      <c r="A41" s="103" t="s">
        <v>148</v>
      </c>
    </row>
    <row r="42" spans="1:1">
      <c r="A42" s="104" t="s">
        <v>158</v>
      </c>
    </row>
    <row r="43" spans="1:1">
      <c r="A43" s="108" t="s">
        <v>165</v>
      </c>
    </row>
    <row r="44" spans="1:1">
      <c r="A44" s="106" t="s">
        <v>160</v>
      </c>
    </row>
    <row r="45" spans="1:1">
      <c r="A45" s="102" t="s">
        <v>166</v>
      </c>
    </row>
    <row r="46" spans="1:1">
      <c r="A46" s="103" t="s">
        <v>148</v>
      </c>
    </row>
    <row r="47" spans="1:1">
      <c r="A47" s="104" t="s">
        <v>149</v>
      </c>
    </row>
    <row r="48" spans="1:1">
      <c r="A48" s="105" t="s">
        <v>150</v>
      </c>
    </row>
    <row r="49" spans="1:1">
      <c r="A49" s="109" t="s">
        <v>192</v>
      </c>
    </row>
    <row r="50" spans="1:1">
      <c r="A50" s="102" t="s">
        <v>167</v>
      </c>
    </row>
    <row r="51" spans="1:1">
      <c r="A51" s="103" t="s">
        <v>148</v>
      </c>
    </row>
    <row r="52" spans="1:1">
      <c r="A52" s="104" t="s">
        <v>149</v>
      </c>
    </row>
    <row r="53" spans="1:1">
      <c r="A53" s="105" t="s">
        <v>150</v>
      </c>
    </row>
    <row r="54" spans="1:1">
      <c r="A54" s="109" t="s">
        <v>192</v>
      </c>
    </row>
    <row r="55" spans="1:1">
      <c r="A55" s="107" t="s">
        <v>168</v>
      </c>
    </row>
    <row r="56" spans="1:1">
      <c r="A56" s="103" t="s">
        <v>169</v>
      </c>
    </row>
    <row r="57" spans="1:1">
      <c r="A57" s="104" t="s">
        <v>158</v>
      </c>
    </row>
    <row r="58" spans="1:1">
      <c r="A58" s="108" t="s">
        <v>170</v>
      </c>
    </row>
    <row r="59" spans="1:1">
      <c r="A59" s="106" t="s">
        <v>160</v>
      </c>
    </row>
    <row r="60" spans="1:1">
      <c r="A60" s="102" t="s">
        <v>171</v>
      </c>
    </row>
    <row r="61" spans="1:1">
      <c r="A61" s="103" t="s">
        <v>169</v>
      </c>
    </row>
    <row r="62" spans="1:1">
      <c r="A62" s="104" t="s">
        <v>149</v>
      </c>
    </row>
    <row r="63" spans="1:1">
      <c r="A63" s="105" t="s">
        <v>150</v>
      </c>
    </row>
    <row r="64" spans="1:1">
      <c r="A64" s="109" t="s">
        <v>192</v>
      </c>
    </row>
    <row r="65" spans="1:1">
      <c r="A65" s="107" t="s">
        <v>172</v>
      </c>
    </row>
    <row r="66" spans="1:1">
      <c r="A66" s="103" t="s">
        <v>169</v>
      </c>
    </row>
    <row r="67" spans="1:1">
      <c r="A67" s="104" t="s">
        <v>158</v>
      </c>
    </row>
    <row r="68" spans="1:1">
      <c r="A68" s="108" t="s">
        <v>173</v>
      </c>
    </row>
    <row r="69" spans="1:1">
      <c r="A69" s="106" t="s">
        <v>160</v>
      </c>
    </row>
    <row r="70" spans="1:1">
      <c r="A70" s="102" t="s">
        <v>174</v>
      </c>
    </row>
    <row r="71" spans="1:1">
      <c r="A71" s="103" t="s">
        <v>169</v>
      </c>
    </row>
    <row r="72" spans="1:1">
      <c r="A72" s="104" t="s">
        <v>149</v>
      </c>
    </row>
    <row r="73" spans="1:1">
      <c r="A73" s="105" t="s">
        <v>150</v>
      </c>
    </row>
    <row r="74" spans="1:1">
      <c r="A74" s="109" t="s">
        <v>192</v>
      </c>
    </row>
    <row r="75" spans="1:1">
      <c r="A75" s="107" t="s">
        <v>175</v>
      </c>
    </row>
    <row r="76" spans="1:1">
      <c r="A76" s="103" t="s">
        <v>176</v>
      </c>
    </row>
    <row r="77" spans="1:1">
      <c r="A77" s="104" t="s">
        <v>158</v>
      </c>
    </row>
    <row r="78" spans="1:1">
      <c r="A78" s="108" t="s">
        <v>177</v>
      </c>
    </row>
    <row r="79" spans="1:1">
      <c r="A79" s="106" t="s">
        <v>178</v>
      </c>
    </row>
    <row r="80" spans="1:1">
      <c r="A80" s="107" t="s">
        <v>179</v>
      </c>
    </row>
    <row r="81" spans="1:1">
      <c r="A81" s="103" t="s">
        <v>176</v>
      </c>
    </row>
    <row r="82" spans="1:1">
      <c r="A82" s="104" t="s">
        <v>158</v>
      </c>
    </row>
    <row r="83" spans="1:1">
      <c r="A83" s="108" t="s">
        <v>180</v>
      </c>
    </row>
    <row r="84" spans="1:1">
      <c r="A84" s="106" t="s">
        <v>181</v>
      </c>
    </row>
    <row r="85" spans="1:1">
      <c r="A85" s="102" t="s">
        <v>182</v>
      </c>
    </row>
    <row r="86" spans="1:1">
      <c r="A86" s="103" t="s">
        <v>176</v>
      </c>
    </row>
    <row r="87" spans="1:1">
      <c r="A87" s="104" t="s">
        <v>149</v>
      </c>
    </row>
    <row r="88" spans="1:1">
      <c r="A88" s="105" t="s">
        <v>150</v>
      </c>
    </row>
    <row r="89" spans="1:1">
      <c r="A89" s="109" t="s">
        <v>192</v>
      </c>
    </row>
    <row r="90" spans="1:1">
      <c r="A90" s="107" t="s">
        <v>183</v>
      </c>
    </row>
    <row r="91" spans="1:1">
      <c r="A91" s="103" t="s">
        <v>184</v>
      </c>
    </row>
    <row r="92" spans="1:1">
      <c r="A92" s="104" t="s">
        <v>158</v>
      </c>
    </row>
    <row r="93" spans="1:1">
      <c r="A93" s="108" t="s">
        <v>185</v>
      </c>
    </row>
    <row r="94" spans="1:1">
      <c r="A94" s="106" t="s">
        <v>160</v>
      </c>
    </row>
    <row r="95" spans="1:1">
      <c r="A95" s="102" t="s">
        <v>186</v>
      </c>
    </row>
    <row r="96" spans="1:1">
      <c r="A96" s="103" t="s">
        <v>184</v>
      </c>
    </row>
    <row r="97" spans="1:1">
      <c r="A97" s="104" t="s">
        <v>149</v>
      </c>
    </row>
    <row r="98" spans="1:1">
      <c r="A98" s="105" t="s">
        <v>150</v>
      </c>
    </row>
    <row r="99" spans="1:1">
      <c r="A99" s="109" t="s">
        <v>192</v>
      </c>
    </row>
    <row r="100" spans="1:1">
      <c r="A100" s="102" t="s">
        <v>187</v>
      </c>
    </row>
    <row r="101" spans="1:1">
      <c r="A101" s="103" t="s">
        <v>184</v>
      </c>
    </row>
    <row r="102" spans="1:1">
      <c r="A102" s="104" t="s">
        <v>149</v>
      </c>
    </row>
    <row r="103" spans="1:1">
      <c r="A103" s="105" t="s">
        <v>150</v>
      </c>
    </row>
    <row r="104" spans="1:1">
      <c r="A104" s="106" t="s">
        <v>193</v>
      </c>
    </row>
    <row r="105" spans="1:1">
      <c r="A105" s="107" t="s">
        <v>188</v>
      </c>
    </row>
    <row r="106" spans="1:1">
      <c r="A106" s="103" t="s">
        <v>184</v>
      </c>
    </row>
    <row r="107" spans="1:1">
      <c r="A107" s="104" t="s">
        <v>158</v>
      </c>
    </row>
    <row r="108" spans="1:1">
      <c r="A108" s="108" t="s">
        <v>189</v>
      </c>
    </row>
    <row r="109" spans="1:1">
      <c r="A109" s="106" t="s">
        <v>160</v>
      </c>
    </row>
    <row r="110" spans="1:1">
      <c r="A110" s="102" t="s">
        <v>190</v>
      </c>
    </row>
    <row r="111" spans="1:1">
      <c r="A111" s="103" t="s">
        <v>184</v>
      </c>
    </row>
    <row r="112" spans="1:1">
      <c r="A112" s="104" t="s">
        <v>149</v>
      </c>
    </row>
    <row r="113" spans="1:1">
      <c r="A113" s="105" t="s">
        <v>150</v>
      </c>
    </row>
    <row r="114" spans="1:1">
      <c r="A114" s="109" t="s">
        <v>192</v>
      </c>
    </row>
    <row r="115" spans="1:1">
      <c r="A115" s="102" t="s">
        <v>191</v>
      </c>
    </row>
    <row r="116" spans="1:1">
      <c r="A116" s="103" t="s">
        <v>184</v>
      </c>
    </row>
    <row r="117" spans="1:1">
      <c r="A117" s="104" t="s">
        <v>149</v>
      </c>
    </row>
    <row r="118" spans="1:1">
      <c r="A118" s="105" t="s">
        <v>150</v>
      </c>
    </row>
    <row r="119" spans="1:1">
      <c r="A119" s="109" t="s">
        <v>192</v>
      </c>
    </row>
    <row r="120" spans="1:1">
      <c r="A120" s="83"/>
    </row>
    <row r="121" spans="1:1">
      <c r="A121" s="84"/>
    </row>
    <row r="122" spans="1:1">
      <c r="A122" s="85"/>
    </row>
    <row r="123" spans="1:1">
      <c r="A123" s="86"/>
    </row>
    <row r="124" spans="1:1" ht="18">
      <c r="A124" s="87"/>
    </row>
    <row r="125" spans="1:1">
      <c r="A125" s="83"/>
    </row>
    <row r="126" spans="1:1">
      <c r="A126" s="84"/>
    </row>
    <row r="127" spans="1:1">
      <c r="A127" s="85"/>
    </row>
    <row r="128" spans="1:1">
      <c r="A128" s="86"/>
    </row>
    <row r="129" spans="1:1" ht="18">
      <c r="A129" s="87"/>
    </row>
    <row r="130" spans="1:1">
      <c r="A130" s="83"/>
    </row>
    <row r="131" spans="1:1">
      <c r="A131" s="84"/>
    </row>
    <row r="132" spans="1:1">
      <c r="A132" s="85"/>
    </row>
    <row r="133" spans="1:1">
      <c r="A133" s="86"/>
    </row>
    <row r="134" spans="1:1" ht="18">
      <c r="A134" s="87"/>
    </row>
    <row r="135" spans="1:1">
      <c r="A135" s="83"/>
    </row>
    <row r="136" spans="1:1">
      <c r="A136" s="84"/>
    </row>
    <row r="137" spans="1:1">
      <c r="A137" s="85"/>
    </row>
    <row r="138" spans="1:1">
      <c r="A138" s="86"/>
    </row>
    <row r="139" spans="1:1" ht="18">
      <c r="A139" s="87"/>
    </row>
    <row r="140" spans="1:1">
      <c r="A140" s="83"/>
    </row>
    <row r="141" spans="1:1">
      <c r="A141" s="84"/>
    </row>
    <row r="142" spans="1:1">
      <c r="A142" s="85"/>
    </row>
    <row r="143" spans="1:1">
      <c r="A143" s="86"/>
    </row>
    <row r="144" spans="1:1" ht="18">
      <c r="A144" s="87"/>
    </row>
    <row r="145" spans="1:1">
      <c r="A145" s="83"/>
    </row>
    <row r="146" spans="1:1">
      <c r="A146" s="84"/>
    </row>
    <row r="147" spans="1:1">
      <c r="A147" s="85"/>
    </row>
    <row r="148" spans="1:1">
      <c r="A148" s="86"/>
    </row>
    <row r="149" spans="1:1" ht="18">
      <c r="A149" s="87"/>
    </row>
    <row r="150" spans="1:1">
      <c r="A150" s="83"/>
    </row>
    <row r="151" spans="1:1">
      <c r="A151" s="84"/>
    </row>
    <row r="152" spans="1:1">
      <c r="A152" s="85"/>
    </row>
    <row r="153" spans="1:1">
      <c r="A153" s="86"/>
    </row>
    <row r="154" spans="1:1" ht="18">
      <c r="A154" s="87"/>
    </row>
    <row r="155" spans="1:1">
      <c r="A155" s="83"/>
    </row>
    <row r="156" spans="1:1">
      <c r="A156" s="84"/>
    </row>
    <row r="157" spans="1:1">
      <c r="A157" s="85"/>
    </row>
    <row r="158" spans="1:1">
      <c r="A158" s="86"/>
    </row>
    <row r="159" spans="1:1" ht="18">
      <c r="A159" s="87"/>
    </row>
    <row r="160" spans="1:1">
      <c r="A160" s="83"/>
    </row>
    <row r="161" spans="1:1">
      <c r="A161" s="84"/>
    </row>
    <row r="162" spans="1:1">
      <c r="A162" s="85"/>
    </row>
    <row r="163" spans="1:1">
      <c r="A163" s="86"/>
    </row>
    <row r="164" spans="1:1" ht="18">
      <c r="A164" s="87"/>
    </row>
    <row r="165" spans="1:1">
      <c r="A165" s="83"/>
    </row>
    <row r="166" spans="1:1">
      <c r="A166" s="84"/>
    </row>
    <row r="167" spans="1:1">
      <c r="A167" s="85"/>
    </row>
    <row r="168" spans="1:1">
      <c r="A168" s="86"/>
    </row>
    <row r="169" spans="1:1" ht="18">
      <c r="A169" s="87"/>
    </row>
    <row r="170" spans="1:1">
      <c r="A170" s="83"/>
    </row>
    <row r="171" spans="1:1">
      <c r="A171" s="84"/>
    </row>
    <row r="172" spans="1:1">
      <c r="A172" s="85"/>
    </row>
    <row r="173" spans="1:1">
      <c r="A173" s="86"/>
    </row>
    <row r="174" spans="1:1" ht="18">
      <c r="A174" s="87"/>
    </row>
    <row r="175" spans="1:1">
      <c r="A175" s="83"/>
    </row>
    <row r="176" spans="1:1">
      <c r="A176" s="84"/>
    </row>
    <row r="177" spans="1:1">
      <c r="A177" s="85"/>
    </row>
    <row r="178" spans="1:1">
      <c r="A178" s="86"/>
    </row>
    <row r="179" spans="1:1" ht="18">
      <c r="A179" s="87"/>
    </row>
    <row r="180" spans="1:1">
      <c r="A180" s="83"/>
    </row>
    <row r="181" spans="1:1">
      <c r="A181" s="84"/>
    </row>
    <row r="182" spans="1:1">
      <c r="A182" s="85"/>
    </row>
    <row r="183" spans="1:1">
      <c r="A183" s="86"/>
    </row>
    <row r="184" spans="1:1" ht="18">
      <c r="A184" s="87"/>
    </row>
    <row r="185" spans="1:1">
      <c r="A185" s="83"/>
    </row>
    <row r="186" spans="1:1">
      <c r="A186" s="84"/>
    </row>
    <row r="187" spans="1:1">
      <c r="A187" s="85"/>
    </row>
    <row r="188" spans="1:1">
      <c r="A188" s="86"/>
    </row>
    <row r="189" spans="1:1" ht="18">
      <c r="A189" s="87"/>
    </row>
    <row r="190" spans="1:1">
      <c r="A190" s="83"/>
    </row>
    <row r="191" spans="1:1">
      <c r="A191" s="84"/>
    </row>
    <row r="192" spans="1:1">
      <c r="A192" s="85"/>
    </row>
    <row r="193" spans="1:1">
      <c r="A193" s="86"/>
    </row>
    <row r="194" spans="1:1" ht="18">
      <c r="A194" s="87"/>
    </row>
    <row r="195" spans="1:1">
      <c r="A195" s="83"/>
    </row>
    <row r="196" spans="1:1">
      <c r="A196" s="84"/>
    </row>
    <row r="197" spans="1:1">
      <c r="A197" s="85"/>
    </row>
    <row r="198" spans="1:1">
      <c r="A198" s="86"/>
    </row>
    <row r="199" spans="1:1" ht="18">
      <c r="A199" s="87"/>
    </row>
    <row r="200" spans="1:1">
      <c r="A200" s="83"/>
    </row>
    <row r="201" spans="1:1">
      <c r="A201" s="84"/>
    </row>
    <row r="202" spans="1:1">
      <c r="A202" s="85"/>
    </row>
    <row r="203" spans="1:1">
      <c r="A203" s="86"/>
    </row>
    <row r="204" spans="1:1" ht="18">
      <c r="A204" s="87"/>
    </row>
    <row r="205" spans="1:1">
      <c r="A205" s="83"/>
    </row>
    <row r="206" spans="1:1">
      <c r="A206" s="84"/>
    </row>
    <row r="207" spans="1:1">
      <c r="A207" s="85"/>
    </row>
    <row r="208" spans="1:1">
      <c r="A208" s="86"/>
    </row>
    <row r="209" spans="1:1" ht="18">
      <c r="A209" s="87"/>
    </row>
    <row r="210" spans="1:1">
      <c r="A210" s="83"/>
    </row>
    <row r="211" spans="1:1">
      <c r="A211" s="84"/>
    </row>
    <row r="212" spans="1:1">
      <c r="A212" s="85"/>
    </row>
    <row r="213" spans="1:1">
      <c r="A213" s="86"/>
    </row>
    <row r="214" spans="1:1" ht="20.5">
      <c r="A214" s="88"/>
    </row>
  </sheetData>
  <pageMargins left="0.7" right="0.7" top="0.75" bottom="0.75" header="0.3" footer="0.3"/>
  <pageSetup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1F596D-1268-45B1-B047-87F0E38CCDD0}">
  <sheetPr>
    <tabColor rgb="FF7030A0"/>
  </sheetPr>
  <dimension ref="A1:O25"/>
  <sheetViews>
    <sheetView tabSelected="1" zoomScaleNormal="100" workbookViewId="0">
      <pane ySplit="1" topLeftCell="A2" activePane="bottomLeft" state="frozen"/>
      <selection pane="bottomLeft" activeCell="N1" sqref="N1"/>
    </sheetView>
  </sheetViews>
  <sheetFormatPr defaultRowHeight="14.5"/>
  <cols>
    <col min="1" max="1" width="22.08984375" bestFit="1" customWidth="1"/>
    <col min="2" max="2" width="10.1796875" bestFit="1" customWidth="1"/>
    <col min="3" max="3" width="10.7265625" bestFit="1" customWidth="1"/>
    <col min="4" max="4" width="16.453125" bestFit="1" customWidth="1"/>
    <col min="5" max="5" width="11.90625" bestFit="1" customWidth="1"/>
    <col min="6" max="6" width="7.90625" customWidth="1"/>
    <col min="7" max="7" width="11.36328125" bestFit="1" customWidth="1"/>
    <col min="9" max="9" width="10.90625" bestFit="1" customWidth="1"/>
    <col min="10" max="10" width="14.36328125" bestFit="1" customWidth="1"/>
    <col min="12" max="12" width="5.90625" bestFit="1" customWidth="1"/>
    <col min="13" max="13" width="10" bestFit="1" customWidth="1"/>
  </cols>
  <sheetData>
    <row r="1" spans="1:15" ht="29" customHeight="1">
      <c r="A1" s="110" t="s">
        <v>158</v>
      </c>
      <c r="B1" s="110" t="s">
        <v>198</v>
      </c>
      <c r="C1" s="110" t="s">
        <v>199</v>
      </c>
      <c r="D1" s="110" t="s">
        <v>200</v>
      </c>
      <c r="E1" s="110" t="s">
        <v>201</v>
      </c>
      <c r="F1" s="110" t="s">
        <v>202</v>
      </c>
      <c r="G1" s="110" t="s">
        <v>204</v>
      </c>
      <c r="I1" s="112" t="s">
        <v>205</v>
      </c>
      <c r="J1" s="112" t="s">
        <v>206</v>
      </c>
      <c r="L1" s="113" t="s">
        <v>198</v>
      </c>
      <c r="M1" s="113" t="s">
        <v>207</v>
      </c>
    </row>
    <row r="2" spans="1:15">
      <c r="A2" t="s">
        <v>147</v>
      </c>
      <c r="B2" t="s">
        <v>192</v>
      </c>
      <c r="C2">
        <v>0</v>
      </c>
      <c r="D2">
        <v>5</v>
      </c>
      <c r="E2" t="str">
        <f>IF(AND(MyGradesTbl[[#This Row],[Points Available]]&gt;5,MyGradesTbl[[#This Row],[My Score]]&lt;=100),MyGradesTbl[[#This Row],[Points Available]],"")</f>
        <v/>
      </c>
      <c r="F2" t="str">
        <f>IF(AND(MyGradesTbl[[#This Row],[My Score]]&lt;=5,MyGradesTbl[[#This Row],[My Score]]&gt;=4.5),5,"")</f>
        <v/>
      </c>
      <c r="G2" t="str">
        <f>IF(MyGradesTbl[[#This Row],[Points Available]]&gt;=100,MyGradesTbl[[#This Row],[My Score]],"-")</f>
        <v>-</v>
      </c>
      <c r="I2" s="118">
        <f>(G25+F25)/(E25-200)</f>
        <v>1.0383333333333333</v>
      </c>
      <c r="J2" s="118" t="str">
        <f>_xlfn.XLOOKUP(I2,M2:M9,L2:L9,"NA",1)</f>
        <v>A</v>
      </c>
      <c r="L2" s="114" t="s">
        <v>208</v>
      </c>
      <c r="M2" s="116">
        <v>1.05</v>
      </c>
      <c r="O2" s="111"/>
    </row>
    <row r="3" spans="1:15">
      <c r="A3" t="s">
        <v>151</v>
      </c>
      <c r="B3" t="s">
        <v>194</v>
      </c>
      <c r="C3">
        <v>5</v>
      </c>
      <c r="D3">
        <v>5</v>
      </c>
      <c r="E3" t="str">
        <f>IF(AND(MyGradesTbl[[#This Row],[Points Available]]&gt;5,MyGradesTbl[[#This Row],[My Score]]&lt;=100),MyGradesTbl[[#This Row],[Points Available]],"")</f>
        <v/>
      </c>
      <c r="F3">
        <f>IF(AND(MyGradesTbl[[#This Row],[My Score]]&lt;=5,MyGradesTbl[[#This Row],[My Score]]&gt;=4.5),5,"")</f>
        <v>5</v>
      </c>
      <c r="G3" t="str">
        <f>IF(MyGradesTbl[[#This Row],[Points Available]]&gt;=100,MyGradesTbl[[#This Row],[My Score]],"-")</f>
        <v>-</v>
      </c>
      <c r="L3" s="115" t="s">
        <v>209</v>
      </c>
      <c r="M3" s="117">
        <v>0.94</v>
      </c>
    </row>
    <row r="4" spans="1:15">
      <c r="A4" t="s">
        <v>154</v>
      </c>
      <c r="B4" t="s">
        <v>192</v>
      </c>
      <c r="C4">
        <v>0</v>
      </c>
      <c r="D4">
        <v>5</v>
      </c>
      <c r="E4" t="str">
        <f>IF(AND(MyGradesTbl[[#This Row],[Points Available]]&gt;5,MyGradesTbl[[#This Row],[My Score]]&lt;=100),MyGradesTbl[[#This Row],[Points Available]],"")</f>
        <v/>
      </c>
      <c r="F4" t="str">
        <f>IF(AND(MyGradesTbl[[#This Row],[My Score]]&lt;=5,MyGradesTbl[[#This Row],[My Score]]&gt;=4.5),5,"")</f>
        <v/>
      </c>
      <c r="G4" t="str">
        <f>IF(MyGradesTbl[[#This Row],[Points Available]]&gt;=100,MyGradesTbl[[#This Row],[My Score]],"-")</f>
        <v>-</v>
      </c>
      <c r="L4" s="114" t="s">
        <v>210</v>
      </c>
      <c r="M4" s="116">
        <v>0.89</v>
      </c>
    </row>
    <row r="5" spans="1:15">
      <c r="A5" t="s">
        <v>155</v>
      </c>
      <c r="B5" t="s">
        <v>194</v>
      </c>
      <c r="C5">
        <v>5</v>
      </c>
      <c r="D5">
        <v>5</v>
      </c>
      <c r="E5" t="str">
        <f>IF(AND(MyGradesTbl[[#This Row],[Points Available]]&gt;5,MyGradesTbl[[#This Row],[My Score]]&lt;=100),MyGradesTbl[[#This Row],[Points Available]],"")</f>
        <v/>
      </c>
      <c r="F5">
        <f>IF(AND(MyGradesTbl[[#This Row],[My Score]]&lt;=5,MyGradesTbl[[#This Row],[My Score]]&gt;=4.5),5,"")</f>
        <v>5</v>
      </c>
      <c r="G5" t="str">
        <f>IF(MyGradesTbl[[#This Row],[Points Available]]&gt;=100,MyGradesTbl[[#This Row],[My Score]],"-")</f>
        <v>-</v>
      </c>
      <c r="L5" s="115" t="s">
        <v>211</v>
      </c>
      <c r="M5" s="117">
        <v>0.85</v>
      </c>
    </row>
    <row r="6" spans="1:15">
      <c r="A6" t="s">
        <v>157</v>
      </c>
      <c r="B6" t="s">
        <v>195</v>
      </c>
      <c r="C6">
        <v>100</v>
      </c>
      <c r="D6">
        <v>100</v>
      </c>
      <c r="E6">
        <f>IF(AND(MyGradesTbl[[#This Row],[Points Available]]&gt;5,MyGradesTbl[[#This Row],[My Score]]&lt;=100),MyGradesTbl[[#This Row],[Points Available]],"")</f>
        <v>100</v>
      </c>
      <c r="F6" t="str">
        <f>IF(AND(MyGradesTbl[[#This Row],[My Score]]&lt;=5,MyGradesTbl[[#This Row],[My Score]]&gt;=4.5),5,"")</f>
        <v/>
      </c>
      <c r="G6">
        <f>IF(MyGradesTbl[[#This Row],[Points Available]]&gt;=100,MyGradesTbl[[#This Row],[My Score]],"-")</f>
        <v>100</v>
      </c>
      <c r="L6" s="114" t="s">
        <v>212</v>
      </c>
      <c r="M6" s="116">
        <v>0.84</v>
      </c>
    </row>
    <row r="7" spans="1:15">
      <c r="A7" t="s">
        <v>161</v>
      </c>
      <c r="B7" t="s">
        <v>192</v>
      </c>
      <c r="C7">
        <v>0</v>
      </c>
      <c r="D7">
        <v>5</v>
      </c>
      <c r="E7" t="str">
        <f>IF(AND(MyGradesTbl[[#This Row],[Points Available]]&gt;5,MyGradesTbl[[#This Row],[My Score]]&lt;=100),MyGradesTbl[[#This Row],[Points Available]],"")</f>
        <v/>
      </c>
      <c r="F7" t="str">
        <f>IF(AND(MyGradesTbl[[#This Row],[My Score]]&lt;=5,MyGradesTbl[[#This Row],[My Score]]&gt;=4.5),5,"")</f>
        <v/>
      </c>
      <c r="G7" t="str">
        <f>IF(MyGradesTbl[[#This Row],[Points Available]]&gt;=100,MyGradesTbl[[#This Row],[My Score]],"-")</f>
        <v>-</v>
      </c>
      <c r="L7" s="115" t="s">
        <v>213</v>
      </c>
      <c r="M7" s="117">
        <v>0.79</v>
      </c>
    </row>
    <row r="8" spans="1:15">
      <c r="A8" t="s">
        <v>162</v>
      </c>
      <c r="B8" t="s">
        <v>194</v>
      </c>
      <c r="C8">
        <v>5</v>
      </c>
      <c r="D8">
        <v>5</v>
      </c>
      <c r="E8" t="str">
        <f>IF(AND(MyGradesTbl[[#This Row],[Points Available]]&gt;5,MyGradesTbl[[#This Row],[My Score]]&lt;=100),MyGradesTbl[[#This Row],[Points Available]],"")</f>
        <v/>
      </c>
      <c r="F8">
        <f>IF(AND(MyGradesTbl[[#This Row],[My Score]]&lt;=5,MyGradesTbl[[#This Row],[My Score]]&gt;=4.5),5,"")</f>
        <v>5</v>
      </c>
      <c r="G8" t="str">
        <f>IF(MyGradesTbl[[#This Row],[Points Available]]&gt;=100,MyGradesTbl[[#This Row],[My Score]],"-")</f>
        <v>-</v>
      </c>
      <c r="L8" s="114" t="s">
        <v>214</v>
      </c>
      <c r="M8" s="116">
        <v>0.75</v>
      </c>
    </row>
    <row r="9" spans="1:15">
      <c r="A9" t="s">
        <v>164</v>
      </c>
      <c r="B9" t="s">
        <v>195</v>
      </c>
      <c r="C9">
        <v>100</v>
      </c>
      <c r="D9">
        <v>100</v>
      </c>
      <c r="E9">
        <f>IF(AND(MyGradesTbl[[#This Row],[Points Available]]&gt;5,MyGradesTbl[[#This Row],[My Score]]&lt;=100),MyGradesTbl[[#This Row],[Points Available]],"")</f>
        <v>100</v>
      </c>
      <c r="F9" t="str">
        <f>IF(AND(MyGradesTbl[[#This Row],[My Score]]&lt;=5,MyGradesTbl[[#This Row],[My Score]]&gt;=4.5),5,"")</f>
        <v/>
      </c>
      <c r="G9">
        <f>IF(MyGradesTbl[[#This Row],[Points Available]]&gt;=100,MyGradesTbl[[#This Row],[My Score]],"-")</f>
        <v>100</v>
      </c>
      <c r="L9" s="115" t="s">
        <v>215</v>
      </c>
      <c r="M9" s="117">
        <v>0.74</v>
      </c>
    </row>
    <row r="10" spans="1:15">
      <c r="A10" t="s">
        <v>166</v>
      </c>
      <c r="B10" t="s">
        <v>192</v>
      </c>
      <c r="C10">
        <v>0</v>
      </c>
      <c r="D10">
        <v>5</v>
      </c>
      <c r="E10" t="str">
        <f>IF(AND(MyGradesTbl[[#This Row],[Points Available]]&gt;5,MyGradesTbl[[#This Row],[My Score]]&lt;=100),MyGradesTbl[[#This Row],[Points Available]],"")</f>
        <v/>
      </c>
      <c r="F10" t="str">
        <f>IF(AND(MyGradesTbl[[#This Row],[My Score]]&lt;=5,MyGradesTbl[[#This Row],[My Score]]&gt;=4.5),5,"")</f>
        <v/>
      </c>
      <c r="G10" t="str">
        <f>IF(MyGradesTbl[[#This Row],[Points Available]]&gt;=100,MyGradesTbl[[#This Row],[My Score]],"-")</f>
        <v>-</v>
      </c>
    </row>
    <row r="11" spans="1:15">
      <c r="A11" t="s">
        <v>167</v>
      </c>
      <c r="B11" t="s">
        <v>192</v>
      </c>
      <c r="C11">
        <v>0</v>
      </c>
      <c r="D11">
        <v>5</v>
      </c>
      <c r="E11" t="str">
        <f>IF(AND(MyGradesTbl[[#This Row],[Points Available]]&gt;5,MyGradesTbl[[#This Row],[My Score]]&lt;=100),MyGradesTbl[[#This Row],[Points Available]],"")</f>
        <v/>
      </c>
      <c r="F11" t="str">
        <f>IF(AND(MyGradesTbl[[#This Row],[My Score]]&lt;=5,MyGradesTbl[[#This Row],[My Score]]&gt;=4.5),5,"")</f>
        <v/>
      </c>
      <c r="G11" t="str">
        <f>IF(MyGradesTbl[[#This Row],[Points Available]]&gt;=100,MyGradesTbl[[#This Row],[My Score]],"-")</f>
        <v>-</v>
      </c>
    </row>
    <row r="12" spans="1:15">
      <c r="A12" t="s">
        <v>168</v>
      </c>
      <c r="B12" t="s">
        <v>195</v>
      </c>
      <c r="C12">
        <v>100</v>
      </c>
      <c r="D12">
        <v>100</v>
      </c>
      <c r="E12">
        <f>IF(AND(MyGradesTbl[[#This Row],[Points Available]]&gt;5,MyGradesTbl[[#This Row],[My Score]]&lt;=100),MyGradesTbl[[#This Row],[Points Available]],"")</f>
        <v>100</v>
      </c>
      <c r="F12" t="str">
        <f>IF(AND(MyGradesTbl[[#This Row],[My Score]]&lt;=5,MyGradesTbl[[#This Row],[My Score]]&gt;=4.5),5,"")</f>
        <v/>
      </c>
      <c r="G12">
        <f>IF(MyGradesTbl[[#This Row],[Points Available]]&gt;=100,MyGradesTbl[[#This Row],[My Score]],"-")</f>
        <v>100</v>
      </c>
    </row>
    <row r="13" spans="1:15">
      <c r="A13" t="s">
        <v>171</v>
      </c>
      <c r="B13" t="s">
        <v>192</v>
      </c>
      <c r="C13">
        <v>0</v>
      </c>
      <c r="D13">
        <v>5</v>
      </c>
      <c r="E13" t="str">
        <f>IF(AND(MyGradesTbl[[#This Row],[Points Available]]&gt;5,MyGradesTbl[[#This Row],[My Score]]&lt;=100),MyGradesTbl[[#This Row],[Points Available]],"")</f>
        <v/>
      </c>
      <c r="F13" t="str">
        <f>IF(AND(MyGradesTbl[[#This Row],[My Score]]&lt;=5,MyGradesTbl[[#This Row],[My Score]]&gt;=4.5),5,"")</f>
        <v/>
      </c>
      <c r="G13" t="str">
        <f>IF(MyGradesTbl[[#This Row],[Points Available]]&gt;=100,MyGradesTbl[[#This Row],[My Score]],"-")</f>
        <v>-</v>
      </c>
    </row>
    <row r="14" spans="1:15">
      <c r="A14" t="s">
        <v>172</v>
      </c>
      <c r="B14" t="s">
        <v>195</v>
      </c>
      <c r="C14">
        <v>100</v>
      </c>
      <c r="D14">
        <v>100</v>
      </c>
      <c r="E14">
        <f>IF(AND(MyGradesTbl[[#This Row],[Points Available]]&gt;5,MyGradesTbl[[#This Row],[My Score]]&lt;=100),MyGradesTbl[[#This Row],[Points Available]],"")</f>
        <v>100</v>
      </c>
      <c r="F14" t="str">
        <f>IF(AND(MyGradesTbl[[#This Row],[My Score]]&lt;=5,MyGradesTbl[[#This Row],[My Score]]&gt;=4.5),5,"")</f>
        <v/>
      </c>
      <c r="G14">
        <f>IF(MyGradesTbl[[#This Row],[Points Available]]&gt;=100,MyGradesTbl[[#This Row],[My Score]],"-")</f>
        <v>100</v>
      </c>
    </row>
    <row r="15" spans="1:15">
      <c r="A15" t="s">
        <v>174</v>
      </c>
      <c r="B15" t="s">
        <v>192</v>
      </c>
      <c r="C15">
        <v>0</v>
      </c>
      <c r="D15">
        <v>5</v>
      </c>
      <c r="E15" t="str">
        <f>IF(AND(MyGradesTbl[[#This Row],[Points Available]]&gt;5,MyGradesTbl[[#This Row],[My Score]]&lt;=100),MyGradesTbl[[#This Row],[Points Available]],"")</f>
        <v/>
      </c>
      <c r="F15" t="str">
        <f>IF(AND(MyGradesTbl[[#This Row],[My Score]]&lt;=5,MyGradesTbl[[#This Row],[My Score]]&gt;=4.5),5,"")</f>
        <v/>
      </c>
      <c r="G15" t="str">
        <f>IF(MyGradesTbl[[#This Row],[Points Available]]&gt;=100,MyGradesTbl[[#This Row],[My Score]],"-")</f>
        <v>-</v>
      </c>
    </row>
    <row r="16" spans="1:15">
      <c r="A16" t="s">
        <v>175</v>
      </c>
      <c r="B16" t="s">
        <v>196</v>
      </c>
      <c r="C16">
        <v>95</v>
      </c>
      <c r="D16">
        <v>100</v>
      </c>
      <c r="E16">
        <f>IF(AND(MyGradesTbl[[#This Row],[Points Available]]&gt;5,MyGradesTbl[[#This Row],[My Score]]&lt;=100),MyGradesTbl[[#This Row],[Points Available]],"")</f>
        <v>100</v>
      </c>
      <c r="F16" t="str">
        <f>IF(AND(MyGradesTbl[[#This Row],[My Score]]&lt;=5,MyGradesTbl[[#This Row],[My Score]]&gt;=4.5),5,"")</f>
        <v/>
      </c>
      <c r="G16">
        <f>IF(MyGradesTbl[[#This Row],[Points Available]]&gt;=100,MyGradesTbl[[#This Row],[My Score]],"-")</f>
        <v>95</v>
      </c>
    </row>
    <row r="17" spans="1:7">
      <c r="A17" t="s">
        <v>179</v>
      </c>
      <c r="B17" t="s">
        <v>197</v>
      </c>
      <c r="C17">
        <v>97</v>
      </c>
      <c r="D17">
        <v>100</v>
      </c>
      <c r="E17">
        <f>IF(AND(MyGradesTbl[[#This Row],[Points Available]]&gt;5,MyGradesTbl[[#This Row],[My Score]]&lt;=100),MyGradesTbl[[#This Row],[Points Available]],"")</f>
        <v>100</v>
      </c>
      <c r="F17" t="str">
        <f>IF(AND(MyGradesTbl[[#This Row],[My Score]]&lt;=5,MyGradesTbl[[#This Row],[My Score]]&gt;=4.5),5,"")</f>
        <v/>
      </c>
      <c r="G17">
        <f>IF(MyGradesTbl[[#This Row],[Points Available]]&gt;=100,MyGradesTbl[[#This Row],[My Score]],"-")</f>
        <v>97</v>
      </c>
    </row>
    <row r="18" spans="1:7">
      <c r="A18" t="s">
        <v>182</v>
      </c>
      <c r="B18" t="s">
        <v>192</v>
      </c>
      <c r="C18">
        <v>0</v>
      </c>
      <c r="D18">
        <v>5</v>
      </c>
      <c r="E18" t="str">
        <f>IF(AND(MyGradesTbl[[#This Row],[Points Available]]&gt;5,MyGradesTbl[[#This Row],[My Score]]&lt;=100),MyGradesTbl[[#This Row],[Points Available]],"")</f>
        <v/>
      </c>
      <c r="F18" t="str">
        <f>IF(AND(MyGradesTbl[[#This Row],[My Score]]&lt;=5,MyGradesTbl[[#This Row],[My Score]]&gt;=4.5),5,"")</f>
        <v/>
      </c>
      <c r="G18" t="str">
        <f>IF(MyGradesTbl[[#This Row],[Points Available]]&gt;=100,MyGradesTbl[[#This Row],[My Score]],"-")</f>
        <v>-</v>
      </c>
    </row>
    <row r="19" spans="1:7">
      <c r="A19" t="s">
        <v>183</v>
      </c>
      <c r="B19" t="s">
        <v>195</v>
      </c>
      <c r="C19">
        <v>100</v>
      </c>
      <c r="D19">
        <v>100</v>
      </c>
      <c r="E19">
        <f>IF(AND(MyGradesTbl[[#This Row],[Points Available]]&gt;5,MyGradesTbl[[#This Row],[My Score]]&lt;=100),MyGradesTbl[[#This Row],[Points Available]],"")</f>
        <v>100</v>
      </c>
      <c r="F19" t="str">
        <f>IF(AND(MyGradesTbl[[#This Row],[My Score]]&lt;=5,MyGradesTbl[[#This Row],[My Score]]&gt;=4.5),5,"")</f>
        <v/>
      </c>
      <c r="G19">
        <f>IF(MyGradesTbl[[#This Row],[Points Available]]&gt;=100,MyGradesTbl[[#This Row],[My Score]],"-")</f>
        <v>100</v>
      </c>
    </row>
    <row r="20" spans="1:7">
      <c r="A20" t="s">
        <v>186</v>
      </c>
      <c r="B20" t="s">
        <v>192</v>
      </c>
      <c r="C20">
        <v>0</v>
      </c>
      <c r="D20">
        <v>5</v>
      </c>
      <c r="E20" t="str">
        <f>IF(AND(MyGradesTbl[[#This Row],[Points Available]]&gt;5,MyGradesTbl[[#This Row],[My Score]]&lt;=100),MyGradesTbl[[#This Row],[Points Available]],"")</f>
        <v/>
      </c>
      <c r="F20" t="str">
        <f>IF(AND(MyGradesTbl[[#This Row],[My Score]]&lt;=5,MyGradesTbl[[#This Row],[My Score]]&gt;=4.5),5,"")</f>
        <v/>
      </c>
      <c r="G20" t="str">
        <f>IF(MyGradesTbl[[#This Row],[Points Available]]&gt;=100,MyGradesTbl[[#This Row],[My Score]],"-")</f>
        <v>-</v>
      </c>
    </row>
    <row r="21" spans="1:7">
      <c r="A21" t="s">
        <v>187</v>
      </c>
      <c r="B21" t="s">
        <v>192</v>
      </c>
      <c r="C21">
        <v>0</v>
      </c>
      <c r="D21">
        <v>5</v>
      </c>
      <c r="E21" t="str">
        <f>IF(AND(MyGradesTbl[[#This Row],[Points Available]]&gt;5,MyGradesTbl[[#This Row],[My Score]]&lt;=100),MyGradesTbl[[#This Row],[Points Available]],"")</f>
        <v/>
      </c>
      <c r="F21" t="str">
        <f>IF(AND(MyGradesTbl[[#This Row],[My Score]]&lt;=5,MyGradesTbl[[#This Row],[My Score]]&gt;=4.5),5,"")</f>
        <v/>
      </c>
      <c r="G21" t="str">
        <f>IF(MyGradesTbl[[#This Row],[Points Available]]&gt;=100,MyGradesTbl[[#This Row],[My Score]],"-")</f>
        <v>-</v>
      </c>
    </row>
    <row r="22" spans="1:7">
      <c r="A22" t="s">
        <v>188</v>
      </c>
      <c r="B22" t="s">
        <v>195</v>
      </c>
      <c r="C22">
        <v>100</v>
      </c>
      <c r="D22">
        <v>100</v>
      </c>
      <c r="E22">
        <f>IF(AND(MyGradesTbl[[#This Row],[Points Available]]&gt;5,MyGradesTbl[[#This Row],[My Score]]&lt;=100),MyGradesTbl[[#This Row],[Points Available]],"")</f>
        <v>100</v>
      </c>
      <c r="F22" t="str">
        <f>IF(AND(MyGradesTbl[[#This Row],[My Score]]&lt;=5,MyGradesTbl[[#This Row],[My Score]]&gt;=4.5),5,"")</f>
        <v/>
      </c>
      <c r="G22">
        <f>IF(MyGradesTbl[[#This Row],[Points Available]]&gt;=100,MyGradesTbl[[#This Row],[My Score]],"-")</f>
        <v>100</v>
      </c>
    </row>
    <row r="23" spans="1:7">
      <c r="A23" t="s">
        <v>190</v>
      </c>
      <c r="B23" t="s">
        <v>192</v>
      </c>
      <c r="C23">
        <v>0</v>
      </c>
      <c r="D23">
        <v>5</v>
      </c>
      <c r="E23" t="str">
        <f>IF(AND(MyGradesTbl[[#This Row],[Points Available]]&gt;5,MyGradesTbl[[#This Row],[My Score]]&lt;=100),MyGradesTbl[[#This Row],[Points Available]],"")</f>
        <v/>
      </c>
      <c r="F23" t="str">
        <f>IF(AND(MyGradesTbl[[#This Row],[My Score]]&lt;=5,MyGradesTbl[[#This Row],[My Score]]&gt;=4.5),5,"")</f>
        <v/>
      </c>
      <c r="G23" t="str">
        <f>IF(MyGradesTbl[[#This Row],[Points Available]]&gt;=100,MyGradesTbl[[#This Row],[My Score]],"-")</f>
        <v>-</v>
      </c>
    </row>
    <row r="24" spans="1:7">
      <c r="A24" t="s">
        <v>191</v>
      </c>
      <c r="B24" t="s">
        <v>192</v>
      </c>
      <c r="C24">
        <v>0</v>
      </c>
      <c r="D24">
        <v>5</v>
      </c>
      <c r="E24" t="str">
        <f>IF(AND(MyGradesTbl[[#This Row],[Points Available]]&gt;5,MyGradesTbl[[#This Row],[My Score]]&lt;=100),MyGradesTbl[[#This Row],[Points Available]],"")</f>
        <v/>
      </c>
      <c r="F24" t="str">
        <f>IF(AND(MyGradesTbl[[#This Row],[My Score]]&lt;=5,MyGradesTbl[[#This Row],[My Score]]&gt;=4.5),5,"")</f>
        <v/>
      </c>
      <c r="G24" t="str">
        <f>IF(MyGradesTbl[[#This Row],[Points Available]]&gt;=100,MyGradesTbl[[#This Row],[My Score]],"-")</f>
        <v>-</v>
      </c>
    </row>
    <row r="25" spans="1:7">
      <c r="A25" t="s">
        <v>203</v>
      </c>
      <c r="C25">
        <f>SUMIF(MyGradesTbl[Points Available],"&gt;5",MyGradesTbl[My Score])</f>
        <v>792</v>
      </c>
      <c r="E25">
        <f>SUBTOTAL(109,MyGradesTbl[Add to Denominator])</f>
        <v>800</v>
      </c>
      <c r="F25">
        <f>SUBTOTAL(103,MyGradesTbl[Extra Credit])</f>
        <v>23</v>
      </c>
      <c r="G25">
        <f>MyGradesTbl[[#Totals],[My Score]]-SMALL(MyGradesTbl[SAM Assignments],1)-SMALL(MyGradesTbl[SAM Assignments],2)</f>
        <v>600</v>
      </c>
    </row>
  </sheetData>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Props1.xml><?xml version="1.0" encoding="utf-8"?>
<ds:datastoreItem xmlns:ds="http://schemas.openxmlformats.org/officeDocument/2006/customXml" ds:itemID="{0B1AAFA3-4A83-4221-935F-51EA871C5566}">
  <ds:schemaRefs/>
</ds:datastoreItem>
</file>

<file path=customXml/itemProps2.xml><?xml version="1.0" encoding="utf-8"?>
<ds:datastoreItem xmlns:ds="http://schemas.openxmlformats.org/officeDocument/2006/customXml" ds:itemID="{324F74CD-BD68-4D06-A45E-1EB4D2EFE8AD}">
  <ds:schemaRefs/>
</ds:datastoreItem>
</file>

<file path=customXml/itemProps3.xml><?xml version="1.0" encoding="utf-8"?>
<ds:datastoreItem xmlns:ds="http://schemas.openxmlformats.org/officeDocument/2006/customXml" ds:itemID="{70AB203C-8F01-4CE5-86FC-517932445BC2}">
  <ds:schemaRefs/>
</ds:datastoreItem>
</file>

<file path=customXml/itemProps4.xml><?xml version="1.0" encoding="utf-8"?>
<ds:datastoreItem xmlns:ds="http://schemas.openxmlformats.org/officeDocument/2006/customXml" ds:itemID="{D59960D5-65EF-4BD9-BC80-EF738B0066D0}">
  <ds:schemaRefs/>
</ds:datastoreItem>
</file>

<file path=customXml/itemProps5.xml><?xml version="1.0" encoding="utf-8"?>
<ds:datastoreItem xmlns:ds="http://schemas.openxmlformats.org/officeDocument/2006/customXml" ds:itemID="{903FC202-4580-4D22-8E60-7EF47A1F6BAA}">
  <ds:schemaRefs/>
</ds:datastoreItem>
</file>

<file path=customXml/itemProps6.xml><?xml version="1.0" encoding="utf-8"?>
<ds:datastoreItem xmlns:ds="http://schemas.openxmlformats.org/officeDocument/2006/customXml" ds:itemID="{560EF2E0-35BE-4BAC-B44C-802B76301BB1}">
  <ds:schemaRefs/>
</ds:datastoreItem>
</file>

<file path=customXml/itemProps7.xml><?xml version="1.0" encoding="utf-8"?>
<ds:datastoreItem xmlns:ds="http://schemas.openxmlformats.org/officeDocument/2006/customXml" ds:itemID="{DCC5C919-4764-45BA-BDC8-F0F0497453D8}">
  <ds:schemaRefs/>
</ds:datastoreItem>
</file>

<file path=customXml/itemProps8.xml><?xml version="1.0" encoding="utf-8"?>
<ds:datastoreItem xmlns:ds="http://schemas.openxmlformats.org/officeDocument/2006/customXml" ds:itemID="{EDD8406A-59ED-4C58-82B1-ACDF51C56E33}">
  <ds:schemaRefs/>
</ds:datastoreItem>
</file>

<file path=customXml/itemProps9.xml><?xml version="1.0" encoding="utf-8"?>
<ds:datastoreItem xmlns:ds="http://schemas.openxmlformats.org/officeDocument/2006/customXml" ds:itemID="{36BC3ABF-FE6B-488B-9FBB-4EBCCE81EC9C}">
  <ds:schemaRefs/>
</ds:datastoreItem>
</file>

<file path=customXml/itemProps10.xml><?xml version="1.0" encoding="utf-8"?>
<ds:datastoreItem xmlns:ds="http://schemas.openxmlformats.org/officeDocument/2006/customXml" ds:itemID="{DEA4F74B-333E-4630-A18F-83F1561BC6F7}">
  <ds:schemaRefs/>
</ds:datastoreItem>
</file>

<file path=customXml/itemProps11.xml><?xml version="1.0" encoding="utf-8"?>
<ds:datastoreItem xmlns:ds="http://schemas.openxmlformats.org/officeDocument/2006/customXml" ds:itemID="{31D6248C-120D-45E9-868F-D723F53F15CA}">
  <ds:schemaRefs/>
</ds:datastoreItem>
</file>

<file path=customXml/itemProps12.xml><?xml version="1.0" encoding="utf-8"?>
<ds:datastoreItem xmlns:ds="http://schemas.openxmlformats.org/officeDocument/2006/customXml" ds:itemID="{22910A2C-363F-4F6F-A648-02E573A92AB4}">
  <ds:schemaRefs/>
</ds:datastoreItem>
</file>

<file path=customXml/itemProps13.xml><?xml version="1.0" encoding="utf-8"?>
<ds:datastoreItem xmlns:ds="http://schemas.openxmlformats.org/officeDocument/2006/customXml" ds:itemID="{0439EC0D-B8CE-4B05-9B53-E03A5C7C0404}">
  <ds:schemaRefs/>
</ds:datastoreItem>
</file>

<file path=customXml/itemProps14.xml><?xml version="1.0" encoding="utf-8"?>
<ds:datastoreItem xmlns:ds="http://schemas.openxmlformats.org/officeDocument/2006/customXml" ds:itemID="{C7D70E10-BF93-4785-8A19-B578A022DCC6}">
  <ds:schemaRefs/>
</ds:datastoreItem>
</file>

<file path=customXml/itemProps15.xml><?xml version="1.0" encoding="utf-8"?>
<ds:datastoreItem xmlns:ds="http://schemas.openxmlformats.org/officeDocument/2006/customXml" ds:itemID="{F670D4A9-49E5-4197-BCD3-958EF8C277A8}">
  <ds:schemaRefs/>
</ds:datastoreItem>
</file>

<file path=customXml/itemProps16.xml><?xml version="1.0" encoding="utf-8"?>
<ds:datastoreItem xmlns:ds="http://schemas.openxmlformats.org/officeDocument/2006/customXml" ds:itemID="{2B5E0164-C314-4DF9-895A-DE4BAEB3169C}">
  <ds:schemaRefs/>
</ds:datastoreItem>
</file>

<file path=customXml/itemProps17.xml><?xml version="1.0" encoding="utf-8"?>
<ds:datastoreItem xmlns:ds="http://schemas.openxmlformats.org/officeDocument/2006/customXml" ds:itemID="{BEE09DA5-0E20-4628-A3A4-C6CCD1F659A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Part 1-&gt;</vt:lpstr>
      <vt:lpstr>Revenues</vt:lpstr>
      <vt:lpstr>Part 2 -&gt;</vt:lpstr>
      <vt:lpstr>Schedule</vt:lpstr>
      <vt:lpstr>Part 3 -&gt;</vt:lpstr>
      <vt:lpstr>Datasets</vt:lpstr>
      <vt:lpstr>Staging Worksheet</vt:lpstr>
      <vt:lpstr>Sales Report</vt:lpstr>
      <vt:lpstr>Part 4 -&gt;</vt:lpstr>
      <vt:lpstr>My Grades</vt:lpstr>
      <vt:lpstr>Grade Calculator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NP Excel Module 7, Case Problem 2</dc:title>
  <dc:creator>Your Name</dc:creator>
  <cp:lastModifiedBy>Harshaanth Kumar Thiyagaraja Kumar</cp:lastModifiedBy>
  <cp:lastPrinted>2018-12-02T04:53:33Z</cp:lastPrinted>
  <dcterms:created xsi:type="dcterms:W3CDTF">2018-12-01T17:08:18Z</dcterms:created>
  <dcterms:modified xsi:type="dcterms:W3CDTF">2023-07-17T17:30:34Z</dcterms:modified>
</cp:coreProperties>
</file>