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Github\MSCS\CS-513\MidTerm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4" i="1"/>
  <c r="J37" i="1"/>
  <c r="J40" i="1"/>
  <c r="J43" i="1"/>
  <c r="J46" i="1"/>
  <c r="J49" i="1"/>
  <c r="J52" i="1"/>
  <c r="J55" i="1"/>
  <c r="J58" i="1"/>
  <c r="J28" i="1"/>
  <c r="I31" i="1"/>
  <c r="I34" i="1"/>
  <c r="I37" i="1"/>
  <c r="I40" i="1"/>
  <c r="I43" i="1"/>
  <c r="I46" i="1"/>
  <c r="I49" i="1"/>
  <c r="I52" i="1"/>
  <c r="I55" i="1"/>
  <c r="I58" i="1"/>
  <c r="I28" i="1"/>
  <c r="H31" i="1"/>
  <c r="H34" i="1"/>
  <c r="H37" i="1"/>
  <c r="H40" i="1"/>
  <c r="H43" i="1"/>
  <c r="H46" i="1"/>
  <c r="H49" i="1"/>
  <c r="H52" i="1"/>
  <c r="H55" i="1"/>
  <c r="H58" i="1"/>
  <c r="H28" i="1"/>
  <c r="O18" i="1"/>
  <c r="O19" i="1"/>
  <c r="O20" i="1"/>
  <c r="O21" i="1"/>
  <c r="O22" i="1"/>
  <c r="O23" i="1"/>
  <c r="O24" i="1"/>
  <c r="O25" i="1"/>
  <c r="O17" i="1"/>
  <c r="L18" i="1"/>
  <c r="M18" i="1" s="1"/>
  <c r="L19" i="1"/>
  <c r="M19" i="1" s="1"/>
  <c r="L20" i="1"/>
  <c r="L21" i="1"/>
  <c r="M21" i="1" s="1"/>
  <c r="L22" i="1"/>
  <c r="M22" i="1" s="1"/>
  <c r="L23" i="1"/>
  <c r="M23" i="1" s="1"/>
  <c r="L24" i="1"/>
  <c r="M24" i="1" s="1"/>
  <c r="L25" i="1"/>
  <c r="M25" i="1" s="1"/>
  <c r="L17" i="1"/>
  <c r="M17" i="1" s="1"/>
  <c r="J25" i="1"/>
  <c r="J18" i="1"/>
  <c r="K18" i="1" s="1"/>
  <c r="J19" i="1"/>
  <c r="J20" i="1"/>
  <c r="J21" i="1"/>
  <c r="K21" i="1" s="1"/>
  <c r="J22" i="1"/>
  <c r="J23" i="1"/>
  <c r="K23" i="1" s="1"/>
  <c r="J24" i="1"/>
  <c r="J17" i="1"/>
  <c r="K17" i="1" s="1"/>
  <c r="H18" i="1"/>
  <c r="H19" i="1"/>
  <c r="I19" i="1" s="1"/>
  <c r="H20" i="1"/>
  <c r="I20" i="1" s="1"/>
  <c r="N20" i="1" s="1"/>
  <c r="H21" i="1"/>
  <c r="I21" i="1" s="1"/>
  <c r="H22" i="1"/>
  <c r="I22" i="1" s="1"/>
  <c r="H23" i="1"/>
  <c r="I23" i="1" s="1"/>
  <c r="H24" i="1"/>
  <c r="I24" i="1" s="1"/>
  <c r="H25" i="1"/>
  <c r="I25" i="1" s="1"/>
  <c r="H17" i="1"/>
  <c r="I17" i="1" s="1"/>
  <c r="J5" i="1"/>
  <c r="J6" i="1"/>
  <c r="J4" i="1"/>
  <c r="P20" i="1" l="1"/>
  <c r="N25" i="1"/>
  <c r="P25" i="1" s="1"/>
  <c r="N19" i="1"/>
  <c r="P19" i="1" s="1"/>
  <c r="N23" i="1"/>
  <c r="P23" i="1" s="1"/>
  <c r="N21" i="1"/>
  <c r="P21" i="1" s="1"/>
  <c r="N17" i="1"/>
  <c r="P17" i="1" s="1"/>
  <c r="N18" i="1"/>
  <c r="P18" i="1" s="1"/>
  <c r="N24" i="1"/>
  <c r="P24" i="1" s="1"/>
  <c r="N22" i="1"/>
  <c r="P22" i="1" s="1"/>
  <c r="J7" i="1"/>
  <c r="Q23" i="1" l="1"/>
  <c r="R23" i="1" s="1"/>
  <c r="Q21" i="1"/>
  <c r="R21" i="1" s="1"/>
  <c r="Q17" i="1"/>
  <c r="R17" i="1" s="1"/>
</calcChain>
</file>

<file path=xl/sharedStrings.xml><?xml version="1.0" encoding="utf-8"?>
<sst xmlns="http://schemas.openxmlformats.org/spreadsheetml/2006/main" count="172" uniqueCount="66">
  <si>
    <t>Applicant</t>
  </si>
  <si>
    <t>GRE</t>
  </si>
  <si>
    <t>Gender</t>
  </si>
  <si>
    <t>Admission</t>
  </si>
  <si>
    <t>GPA</t>
  </si>
  <si>
    <t>Low</t>
  </si>
  <si>
    <t>Female</t>
  </si>
  <si>
    <t>Admitted</t>
  </si>
  <si>
    <t>High</t>
  </si>
  <si>
    <t>Male</t>
  </si>
  <si>
    <t>Rejected</t>
  </si>
  <si>
    <t>Waitlisted</t>
  </si>
  <si>
    <t>Medium</t>
  </si>
  <si>
    <t>Very High</t>
  </si>
  <si>
    <t>Split</t>
  </si>
  <si>
    <t>Pj</t>
  </si>
  <si>
    <t>-(Pj * LOG(Pj))</t>
  </si>
  <si>
    <t>Total Entropy</t>
  </si>
  <si>
    <t>Left Node</t>
  </si>
  <si>
    <t>Right Node</t>
  </si>
  <si>
    <t>Gre = Low</t>
  </si>
  <si>
    <t>Gre = {Medium, High, Very High}</t>
  </si>
  <si>
    <t>Gre = Medium</t>
  </si>
  <si>
    <t>Gre = High</t>
  </si>
  <si>
    <t>Gre = Very High</t>
  </si>
  <si>
    <t>Gre = {Low, High, Very High}</t>
  </si>
  <si>
    <t>Gre = {Medium, Low, Very High}</t>
  </si>
  <si>
    <t>Gre = {Medium, High, Low}</t>
  </si>
  <si>
    <t>Gender = Male</t>
  </si>
  <si>
    <t>Gender = Female</t>
  </si>
  <si>
    <t>GPA = High</t>
  </si>
  <si>
    <t>GPA = Medium</t>
  </si>
  <si>
    <t>GPA = Low</t>
  </si>
  <si>
    <t>GPA = {High, Medium}</t>
  </si>
  <si>
    <t>GPA = {Low, High</t>
  </si>
  <si>
    <t>GPA = {Low, Medium}</t>
  </si>
  <si>
    <t>Gre = {Low, Medium}</t>
  </si>
  <si>
    <t>Gre = {High, Very High}</t>
  </si>
  <si>
    <t>Gre = {High, Medium}</t>
  </si>
  <si>
    <t>Gre = {Low, Very High}</t>
  </si>
  <si>
    <t>Gre = {Low, High}</t>
  </si>
  <si>
    <t>Gre = {Very High, Medium}</t>
  </si>
  <si>
    <t>Child Nodes</t>
  </si>
  <si>
    <t xml:space="preserve">Medium </t>
  </si>
  <si>
    <t>Admission Level</t>
  </si>
  <si>
    <t>pj</t>
  </si>
  <si>
    <t>=-Pj*LOG(Pj)</t>
  </si>
  <si>
    <t>∑-pj*log2(pj)</t>
  </si>
  <si>
    <t>PCT</t>
  </si>
  <si>
    <t>H(T)</t>
  </si>
  <si>
    <t>Entropy</t>
  </si>
  <si>
    <t>Gain</t>
  </si>
  <si>
    <t>Result</t>
  </si>
  <si>
    <t>Total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</si>
  <si>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</si>
  <si>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</si>
  <si>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</si>
  <si>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</si>
  <si>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</si>
  <si>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</si>
  <si>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</si>
  <si>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</si>
  <si>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</si>
  <si>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Harsh Agrawal</t>
  </si>
  <si>
    <t>CS 513</t>
  </si>
  <si>
    <t>CWID - 10475285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</si>
</sst>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1" fillId="0" borderId="0" xfId="0" applyFont="1"/>
    <xf numFmtId="0" fontId="0" fillId="0" borderId="0" xfId="0" applyBorder="1" applyAlignment="1"/>
    <xf numFmtId="164" fontId="1" fillId="0" borderId="6" xfId="0" applyNumberFormat="1" applyFont="1" applyBorder="1"/>
    <xf numFmtId="164" fontId="3" fillId="0" borderId="6" xfId="0" applyNumberFormat="1" applyFont="1" applyFill="1" applyBorder="1" applyAlignment="1">
      <alignment vertical="center"/>
    </xf>
    <xf numFmtId="164" fontId="3" fillId="0" borderId="19" xfId="0" applyNumberFormat="1" applyFont="1" applyFill="1" applyBorder="1" applyAlignment="1">
      <alignment vertical="center"/>
    </xf>
    <xf numFmtId="164" fontId="3" fillId="3" borderId="20" xfId="0" applyNumberFormat="1" applyFont="1" applyFill="1" applyBorder="1" applyAlignment="1">
      <alignment vertical="center"/>
    </xf>
    <xf numFmtId="164" fontId="3" fillId="0" borderId="20" xfId="0" applyNumberFormat="1" applyFont="1" applyFill="1" applyBorder="1" applyAlignment="1">
      <alignment vertical="center"/>
    </xf>
    <xf numFmtId="164" fontId="1" fillId="0" borderId="18" xfId="0" applyNumberFormat="1" applyFont="1" applyBorder="1"/>
    <xf numFmtId="164" fontId="1" fillId="0" borderId="20" xfId="0" applyNumberFormat="1" applyFont="1" applyBorder="1"/>
    <xf numFmtId="164" fontId="1" fillId="0" borderId="19" xfId="0" applyNumberFormat="1" applyFont="1" applyBorder="1"/>
    <xf numFmtId="164" fontId="1" fillId="0" borderId="7" xfId="0" applyNumberFormat="1" applyFont="1" applyBorder="1"/>
    <xf numFmtId="164" fontId="4" fillId="0" borderId="7" xfId="0" applyNumberFormat="1" applyFont="1" applyFill="1" applyBorder="1" applyAlignment="1">
      <alignment vertical="center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" fillId="4" borderId="12" xfId="0" applyNumberFormat="1" applyFont="1" applyFill="1" applyBorder="1"/>
    <xf numFmtId="164" fontId="1" fillId="0" borderId="16" xfId="0" applyNumberFormat="1" applyFont="1" applyBorder="1"/>
    <xf numFmtId="164" fontId="4" fillId="0" borderId="16" xfId="0" applyNumberFormat="1" applyFont="1" applyFill="1" applyBorder="1" applyAlignment="1">
      <alignment vertic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64" fontId="0" fillId="0" borderId="12" xfId="0" applyNumberFormat="1" applyFill="1" applyBorder="1"/>
    <xf numFmtId="164" fontId="1" fillId="0" borderId="17" xfId="0" applyNumberFormat="1" applyFont="1" applyBorder="1"/>
    <xf numFmtId="164" fontId="4" fillId="0" borderId="17" xfId="0" applyNumberFormat="1" applyFont="1" applyFill="1" applyBorder="1" applyAlignment="1">
      <alignment vertical="center"/>
    </xf>
    <xf numFmtId="164" fontId="0" fillId="0" borderId="13" xfId="0" applyNumberFormat="1" applyBorder="1"/>
    <xf numFmtId="164" fontId="0" fillId="0" borderId="14" xfId="0" applyNumberFormat="1" applyFill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22" xfId="0" applyNumberFormat="1" applyFont="1" applyBorder="1" applyAlignment="1">
      <alignment wrapText="1"/>
    </xf>
    <xf numFmtId="164" fontId="2" fillId="0" borderId="21" xfId="0" applyNumberFormat="1" applyFont="1" applyBorder="1" applyAlignment="1">
      <alignment wrapText="1"/>
    </xf>
    <xf numFmtId="164" fontId="2" fillId="0" borderId="23" xfId="0" applyNumberFormat="1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7" xfId="0" applyNumberFormat="1" applyBorder="1" applyAlignment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6" xfId="0" applyNumberFormat="1" applyBorder="1" applyAlignment="1"/>
    <xf numFmtId="164" fontId="0" fillId="0" borderId="17" xfId="0" applyNumberFormat="1" applyBorder="1"/>
    <xf numFmtId="164" fontId="0" fillId="0" borderId="16" xfId="0" applyNumberFormat="1" applyBorder="1"/>
    <xf numFmtId="164" fontId="0" fillId="0" borderId="13" xfId="0" applyNumberFormat="1" applyFill="1" applyBorder="1"/>
    <xf numFmtId="164" fontId="3" fillId="2" borderId="7" xfId="0" applyNumberFormat="1" applyFont="1" applyFill="1" applyBorder="1" applyAlignment="1">
      <alignment vertical="center"/>
    </xf>
    <xf numFmtId="164" fontId="0" fillId="0" borderId="0" xfId="0" applyNumberFormat="1"/>
    <xf numFmtId="164" fontId="4" fillId="0" borderId="6" xfId="0" applyNumberFormat="1" applyFont="1" applyFill="1" applyBorder="1" applyAlignment="1">
      <alignment vertical="center"/>
    </xf>
    <xf numFmtId="164" fontId="0" fillId="0" borderId="6" xfId="0" applyNumberFormat="1" applyBorder="1"/>
    <xf numFmtId="164" fontId="4" fillId="0" borderId="8" xfId="0" applyNumberFormat="1" applyFont="1" applyFill="1" applyBorder="1" applyAlignment="1">
      <alignment vertical="center"/>
    </xf>
    <xf numFmtId="164" fontId="0" fillId="0" borderId="7" xfId="0" applyNumberFormat="1" applyBorder="1"/>
    <xf numFmtId="164" fontId="4" fillId="0" borderId="11" xfId="0" applyNumberFormat="1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815340</xdr:colOff>
      <xdr:row>26</xdr:row>
      <xdr:rowOff>121920</xdr:rowOff>
    </xdr:from>
    <xdr:to>
      <xdr:col>13</xdr:col>
      <xdr:colOff>845820</xdr:colOff>
      <xdr:row>28</xdr:row>
      <xdr:rowOff>45720</xdr:rowOff>
    </xdr:to>
    <xdr:sp macro="" textlink="">
      <xdr:nvSpPr>
        <xdr:cNvPr id="2" name="Rectangle 1"/>
        <xdr:cNvSpPr/>
      </xdr:nvSpPr>
      <xdr:spPr>
        <a:xfrm>
          <a:off x="10119360" y="4922520"/>
          <a:ext cx="1181100" cy="28956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Root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601980</xdr:colOff>
      <xdr:row>30</xdr:row>
      <xdr:rowOff>167640</xdr:rowOff>
    </xdr:from>
    <xdr:to>
      <xdr:col>12</xdr:col>
      <xdr:colOff>243840</xdr:colOff>
      <xdr:row>32</xdr:row>
      <xdr:rowOff>91440</xdr:rowOff>
    </xdr:to>
    <xdr:sp macro="" textlink="">
      <xdr:nvSpPr>
        <xdr:cNvPr id="3" name="Rectangle 2"/>
        <xdr:cNvSpPr/>
      </xdr:nvSpPr>
      <xdr:spPr>
        <a:xfrm>
          <a:off x="8435340" y="5699760"/>
          <a:ext cx="1112520" cy="28956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GRE = Very High</a:t>
          </a:r>
        </a:p>
        <a:p>
          <a:pPr algn="ctr"/>
          <a:endParaRPr lang="en-US" sz="1100"/>
        </a:p>
      </xdr:txBody>
    </xdr:sp>
    <xdr:clientData/>
  </xdr:twoCellAnchor>
  <xdr:twoCellAnchor>
    <xdr:from>
      <xdr:col>14</xdr:col>
      <xdr:colOff>556260</xdr:colOff>
      <xdr:row>31</xdr:row>
      <xdr:rowOff>7620</xdr:rowOff>
    </xdr:from>
    <xdr:to>
      <xdr:col>15</xdr:col>
      <xdr:colOff>678180</xdr:colOff>
      <xdr:row>33</xdr:row>
      <xdr:rowOff>83820</xdr:rowOff>
    </xdr:to>
    <xdr:sp macro="" textlink="">
      <xdr:nvSpPr>
        <xdr:cNvPr id="4" name="Rectangle 3"/>
        <xdr:cNvSpPr/>
      </xdr:nvSpPr>
      <xdr:spPr>
        <a:xfrm>
          <a:off x="11894820" y="5722620"/>
          <a:ext cx="1181100" cy="44196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Gre = {Medium, High, Low}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586740</xdr:colOff>
      <xdr:row>27</xdr:row>
      <xdr:rowOff>83820</xdr:rowOff>
    </xdr:from>
    <xdr:to>
      <xdr:col>12</xdr:col>
      <xdr:colOff>815340</xdr:colOff>
      <xdr:row>27</xdr:row>
      <xdr:rowOff>83820</xdr:rowOff>
    </xdr:to>
    <xdr:cxnSp macro="">
      <xdr:nvCxnSpPr>
        <xdr:cNvPr id="6" name="Straight Connector 5"/>
        <xdr:cNvCxnSpPr>
          <a:stCxn id="2" idx="1"/>
        </xdr:cNvCxnSpPr>
      </xdr:nvCxnSpPr>
      <xdr:spPr>
        <a:xfrm flipH="1">
          <a:off x="9029700" y="5067300"/>
          <a:ext cx="10896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853440</xdr:colOff>
      <xdr:row>27</xdr:row>
      <xdr:rowOff>76200</xdr:rowOff>
    </xdr:from>
    <xdr:to>
      <xdr:col>15</xdr:col>
      <xdr:colOff>76200</xdr:colOff>
      <xdr:row>27</xdr:row>
      <xdr:rowOff>76200</xdr:rowOff>
    </xdr:to>
    <xdr:cxnSp macro="">
      <xdr:nvCxnSpPr>
        <xdr:cNvPr id="8" name="Straight Connector 7"/>
        <xdr:cNvCxnSpPr/>
      </xdr:nvCxnSpPr>
      <xdr:spPr>
        <a:xfrm flipH="1">
          <a:off x="11308080" y="5059680"/>
          <a:ext cx="11658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27</xdr:row>
      <xdr:rowOff>83820</xdr:rowOff>
    </xdr:from>
    <xdr:to>
      <xdr:col>11</xdr:col>
      <xdr:colOff>590550</xdr:colOff>
      <xdr:row>30</xdr:row>
      <xdr:rowOff>175260</xdr:rowOff>
    </xdr:to>
    <xdr:cxnSp macro="">
      <xdr:nvCxnSpPr>
        <xdr:cNvPr id="13" name="Straight Arrow Connector 12"/>
        <xdr:cNvCxnSpPr/>
      </xdr:nvCxnSpPr>
      <xdr:spPr>
        <a:xfrm>
          <a:off x="9029700" y="5067300"/>
          <a:ext cx="381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27</xdr:row>
      <xdr:rowOff>76200</xdr:rowOff>
    </xdr:from>
    <xdr:to>
      <xdr:col>15</xdr:col>
      <xdr:colOff>80010</xdr:colOff>
      <xdr:row>30</xdr:row>
      <xdr:rowOff>167640</xdr:rowOff>
    </xdr:to>
    <xdr:cxnSp macro="">
      <xdr:nvCxnSpPr>
        <xdr:cNvPr id="16" name="Straight Arrow Connector 15"/>
        <xdr:cNvCxnSpPr/>
      </xdr:nvCxnSpPr>
      <xdr:spPr>
        <a:xfrm>
          <a:off x="12473940" y="5059680"/>
          <a:ext cx="381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tabSelected="1" workbookViewId="0">
      <selection activeCell="H9" sqref="H9"/>
    </sheetView>
  </sheetViews>
  <sheetFormatPr defaultRowHeight="14.4" x14ac:dyDescent="0.3"/>
  <cols>
    <col min="1" max="1" width="1.21875" customWidth="1"/>
    <col min="2" max="2" width="18" customWidth="1"/>
    <col min="3" max="3" width="12.77734375" customWidth="1"/>
    <col min="4" max="4" width="13.109375" customWidth="1"/>
    <col min="5" max="5" width="11.109375" customWidth="1"/>
    <col min="6" max="6" width="14" customWidth="1"/>
    <col min="7" max="7" width="8.88671875" customWidth="1"/>
    <col min="8" max="8" width="13.77734375" customWidth="1"/>
    <col min="9" max="9" width="11.88671875" customWidth="1"/>
    <col min="10" max="10" width="15.44140625" customWidth="1"/>
    <col min="11" max="11" width="8.88671875" customWidth="1"/>
    <col min="12" max="12" width="12.5546875" customWidth="1"/>
    <col min="13" max="13" width="16.77734375" customWidth="1"/>
    <col min="14" max="14" width="12.88671875" customWidth="1"/>
    <col min="15" max="15" width="15.44140625" customWidth="1"/>
    <col min="16" max="16" width="15.88671875" customWidth="1"/>
    <col min="17" max="17" width="11.21875" customWidth="1"/>
    <col min="18" max="18" width="10.21875" customWidth="1"/>
  </cols>
  <sheetData>
    <row r="1" spans="2:18" ht="25.8" customHeight="1" thickBot="1" x14ac:dyDescent="0.35">
      <c r="H1" s="60" t="s">
        <v>63</v>
      </c>
      <c r="I1" s="60" t="s">
        <v>64</v>
      </c>
      <c r="J1" s="61" t="s">
        <v>65</v>
      </c>
      <c r="K1" s="59"/>
    </row>
    <row r="2" spans="2:18" ht="18.600000000000001" customHeight="1" thickBot="1" x14ac:dyDescent="0.35">
      <c r="B2" s="2" t="s">
        <v>0</v>
      </c>
      <c r="C2" s="3" t="s">
        <v>1</v>
      </c>
      <c r="D2" s="3" t="s">
        <v>2</v>
      </c>
      <c r="E2" s="3" t="s">
        <v>4</v>
      </c>
      <c r="F2" s="1" t="s">
        <v>3</v>
      </c>
      <c r="H2" s="52" t="s">
        <v>14</v>
      </c>
      <c r="I2" s="53"/>
      <c r="J2" s="53"/>
      <c r="L2" s="11" t="s">
        <v>14</v>
      </c>
      <c r="M2" s="74" t="s">
        <v>18</v>
      </c>
      <c r="N2" s="75"/>
      <c r="O2" s="75" t="s">
        <v>19</v>
      </c>
      <c r="P2" s="75"/>
    </row>
    <row r="3" spans="2:18" ht="15" thickBot="1" x14ac:dyDescent="0.35">
      <c r="B3" s="4">
        <v>1</v>
      </c>
      <c r="C3" s="5" t="s">
        <v>5</v>
      </c>
      <c r="D3" s="5" t="s">
        <v>6</v>
      </c>
      <c r="E3" s="6" t="s">
        <v>8</v>
      </c>
      <c r="F3" s="5" t="s">
        <v>7</v>
      </c>
      <c r="H3" s="54" t="s">
        <v>3</v>
      </c>
      <c r="I3" s="54" t="s">
        <v>15</v>
      </c>
      <c r="J3" s="55" t="s">
        <v>16</v>
      </c>
      <c r="L3" s="9">
        <v>1</v>
      </c>
      <c r="M3" s="76" t="s">
        <v>20</v>
      </c>
      <c r="N3" s="77"/>
      <c r="O3" s="78" t="s">
        <v>21</v>
      </c>
      <c r="P3" s="77"/>
    </row>
    <row r="4" spans="2:18" ht="15" thickBot="1" x14ac:dyDescent="0.35">
      <c r="B4" s="4">
        <v>2</v>
      </c>
      <c r="C4" s="5" t="s">
        <v>5</v>
      </c>
      <c r="D4" s="5" t="s">
        <v>9</v>
      </c>
      <c r="E4" s="6" t="s">
        <v>5</v>
      </c>
      <c r="F4" s="5" t="s">
        <v>10</v>
      </c>
      <c r="H4" s="56" t="s">
        <v>7</v>
      </c>
      <c r="I4" s="57">
        <v>0.54545454545454541</v>
      </c>
      <c r="J4" s="46">
        <f>-(I4*LOG(I4,2))</f>
        <v>0.47698315522698609</v>
      </c>
      <c r="L4" s="9">
        <v>2</v>
      </c>
      <c r="M4" s="70" t="s">
        <v>22</v>
      </c>
      <c r="N4" s="66"/>
      <c r="O4" s="65" t="s">
        <v>25</v>
      </c>
      <c r="P4" s="66"/>
    </row>
    <row r="5" spans="2:18" ht="15" thickBot="1" x14ac:dyDescent="0.35">
      <c r="B5" s="4">
        <v>3</v>
      </c>
      <c r="C5" s="5" t="s">
        <v>5</v>
      </c>
      <c r="D5" s="5" t="s">
        <v>9</v>
      </c>
      <c r="E5" s="6" t="s">
        <v>12</v>
      </c>
      <c r="F5" s="5" t="s">
        <v>11</v>
      </c>
      <c r="H5" s="58" t="s">
        <v>10</v>
      </c>
      <c r="I5" s="50">
        <v>0.18181818181818182</v>
      </c>
      <c r="J5" s="46">
        <f t="shared" ref="J5:J6" si="0">-(I5*LOG(I5,2))</f>
        <v>0.44716938520678134</v>
      </c>
      <c r="L5" s="9">
        <v>3</v>
      </c>
      <c r="M5" s="70" t="s">
        <v>23</v>
      </c>
      <c r="N5" s="66"/>
      <c r="O5" s="65" t="s">
        <v>26</v>
      </c>
      <c r="P5" s="66"/>
    </row>
    <row r="6" spans="2:18" ht="15" thickBot="1" x14ac:dyDescent="0.35">
      <c r="B6" s="4">
        <v>4</v>
      </c>
      <c r="C6" s="5" t="s">
        <v>13</v>
      </c>
      <c r="D6" s="5" t="s">
        <v>9</v>
      </c>
      <c r="E6" s="6" t="s">
        <v>5</v>
      </c>
      <c r="F6" s="5" t="s">
        <v>7</v>
      </c>
      <c r="H6" s="34" t="s">
        <v>11</v>
      </c>
      <c r="I6" s="49">
        <v>0.27272727272727271</v>
      </c>
      <c r="J6" s="46">
        <f t="shared" si="0"/>
        <v>0.51121885034076575</v>
      </c>
      <c r="L6" s="9">
        <v>4</v>
      </c>
      <c r="M6" s="70" t="s">
        <v>24</v>
      </c>
      <c r="N6" s="66"/>
      <c r="O6" s="65" t="s">
        <v>27</v>
      </c>
      <c r="P6" s="66"/>
    </row>
    <row r="7" spans="2:18" ht="15" thickBot="1" x14ac:dyDescent="0.35">
      <c r="B7" s="4">
        <v>5</v>
      </c>
      <c r="C7" s="5" t="s">
        <v>13</v>
      </c>
      <c r="D7" s="5" t="s">
        <v>6</v>
      </c>
      <c r="E7" s="6" t="s">
        <v>12</v>
      </c>
      <c r="F7" s="5" t="s">
        <v>7</v>
      </c>
      <c r="H7" s="72" t="s">
        <v>17</v>
      </c>
      <c r="I7" s="73"/>
      <c r="J7" s="55">
        <f>SUM(J4:J6)</f>
        <v>1.4353713907745331</v>
      </c>
      <c r="L7" s="9">
        <v>5</v>
      </c>
      <c r="M7" s="70" t="s">
        <v>28</v>
      </c>
      <c r="N7" s="66"/>
      <c r="O7" s="65" t="s">
        <v>29</v>
      </c>
      <c r="P7" s="66"/>
    </row>
    <row r="8" spans="2:18" ht="15" thickBot="1" x14ac:dyDescent="0.35">
      <c r="B8" s="4">
        <v>6</v>
      </c>
      <c r="C8" s="5" t="s">
        <v>13</v>
      </c>
      <c r="D8" s="5" t="s">
        <v>9</v>
      </c>
      <c r="E8" s="6" t="s">
        <v>8</v>
      </c>
      <c r="F8" s="5" t="s">
        <v>7</v>
      </c>
      <c r="L8" s="9">
        <v>6</v>
      </c>
      <c r="M8" s="70" t="s">
        <v>30</v>
      </c>
      <c r="N8" s="66"/>
      <c r="O8" s="65" t="s">
        <v>35</v>
      </c>
      <c r="P8" s="66"/>
    </row>
    <row r="9" spans="2:18" ht="15" thickBot="1" x14ac:dyDescent="0.35">
      <c r="B9" s="4">
        <v>7</v>
      </c>
      <c r="C9" s="5" t="s">
        <v>13</v>
      </c>
      <c r="D9" s="5" t="s">
        <v>6</v>
      </c>
      <c r="E9" s="6" t="s">
        <v>8</v>
      </c>
      <c r="F9" s="5" t="s">
        <v>7</v>
      </c>
      <c r="L9" s="9">
        <v>7</v>
      </c>
      <c r="M9" s="70" t="s">
        <v>31</v>
      </c>
      <c r="N9" s="66"/>
      <c r="O9" s="65" t="s">
        <v>34</v>
      </c>
      <c r="P9" s="66"/>
    </row>
    <row r="10" spans="2:18" ht="15" thickBot="1" x14ac:dyDescent="0.35">
      <c r="B10" s="4">
        <v>8</v>
      </c>
      <c r="C10" s="5" t="s">
        <v>8</v>
      </c>
      <c r="D10" s="5" t="s">
        <v>6</v>
      </c>
      <c r="E10" s="6" t="s">
        <v>12</v>
      </c>
      <c r="F10" s="5" t="s">
        <v>7</v>
      </c>
      <c r="L10" s="9">
        <v>8</v>
      </c>
      <c r="M10" s="70" t="s">
        <v>32</v>
      </c>
      <c r="N10" s="66"/>
      <c r="O10" s="65" t="s">
        <v>33</v>
      </c>
      <c r="P10" s="66"/>
    </row>
    <row r="11" spans="2:18" ht="15" thickBot="1" x14ac:dyDescent="0.35">
      <c r="B11" s="4">
        <v>9</v>
      </c>
      <c r="C11" s="5" t="s">
        <v>8</v>
      </c>
      <c r="D11" s="5" t="s">
        <v>9</v>
      </c>
      <c r="E11" s="6" t="s">
        <v>5</v>
      </c>
      <c r="F11" s="5" t="s">
        <v>11</v>
      </c>
      <c r="L11" s="9">
        <v>9</v>
      </c>
      <c r="M11" s="70" t="s">
        <v>36</v>
      </c>
      <c r="N11" s="66"/>
      <c r="O11" s="65" t="s">
        <v>37</v>
      </c>
      <c r="P11" s="66"/>
    </row>
    <row r="12" spans="2:18" ht="15" thickBot="1" x14ac:dyDescent="0.35">
      <c r="B12" s="4">
        <v>10</v>
      </c>
      <c r="C12" s="5" t="s">
        <v>12</v>
      </c>
      <c r="D12" s="5" t="s">
        <v>6</v>
      </c>
      <c r="E12" s="6" t="s">
        <v>8</v>
      </c>
      <c r="F12" s="5" t="s">
        <v>11</v>
      </c>
      <c r="L12" s="9">
        <v>10</v>
      </c>
      <c r="M12" s="70" t="s">
        <v>38</v>
      </c>
      <c r="N12" s="66"/>
      <c r="O12" s="65" t="s">
        <v>39</v>
      </c>
      <c r="P12" s="66"/>
    </row>
    <row r="13" spans="2:18" ht="15" thickBot="1" x14ac:dyDescent="0.35">
      <c r="B13" s="7">
        <v>11</v>
      </c>
      <c r="C13" s="5" t="s">
        <v>12</v>
      </c>
      <c r="D13" s="5" t="s">
        <v>9</v>
      </c>
      <c r="E13" s="6" t="s">
        <v>5</v>
      </c>
      <c r="F13" s="5" t="s">
        <v>10</v>
      </c>
      <c r="L13" s="10">
        <v>11</v>
      </c>
      <c r="M13" s="71" t="s">
        <v>40</v>
      </c>
      <c r="N13" s="68"/>
      <c r="O13" s="67" t="s">
        <v>41</v>
      </c>
      <c r="P13" s="68"/>
    </row>
    <row r="14" spans="2:18" x14ac:dyDescent="0.3">
      <c r="M14" s="69"/>
      <c r="N14" s="69"/>
      <c r="O14" s="69"/>
      <c r="P14" s="69"/>
    </row>
    <row r="15" spans="2:18" s="12" customFormat="1" x14ac:dyDescent="0.3">
      <c r="B15" s="62" t="s">
        <v>14</v>
      </c>
      <c r="C15" s="64"/>
      <c r="D15" s="62" t="s">
        <v>44</v>
      </c>
      <c r="E15" s="63"/>
      <c r="F15" s="63"/>
      <c r="G15" s="64"/>
      <c r="H15" s="63" t="s">
        <v>7</v>
      </c>
      <c r="I15" s="64"/>
      <c r="J15" s="62" t="s">
        <v>10</v>
      </c>
      <c r="K15" s="64"/>
      <c r="L15" s="62" t="s">
        <v>11</v>
      </c>
      <c r="M15" s="64"/>
      <c r="N15" s="62" t="s">
        <v>52</v>
      </c>
      <c r="O15" s="63"/>
      <c r="P15" s="63"/>
      <c r="Q15" s="63"/>
      <c r="R15" s="64"/>
    </row>
    <row r="16" spans="2:18" s="12" customFormat="1" x14ac:dyDescent="0.3">
      <c r="B16" s="14"/>
      <c r="C16" s="15" t="s">
        <v>42</v>
      </c>
      <c r="D16" s="16" t="s">
        <v>7</v>
      </c>
      <c r="E16" s="17" t="s">
        <v>10</v>
      </c>
      <c r="F16" s="18" t="s">
        <v>11</v>
      </c>
      <c r="G16" s="19" t="s">
        <v>53</v>
      </c>
      <c r="H16" s="20" t="s">
        <v>45</v>
      </c>
      <c r="I16" s="19" t="s">
        <v>46</v>
      </c>
      <c r="J16" s="21" t="s">
        <v>45</v>
      </c>
      <c r="K16" s="19" t="s">
        <v>46</v>
      </c>
      <c r="L16" s="21" t="s">
        <v>45</v>
      </c>
      <c r="M16" s="19" t="s">
        <v>46</v>
      </c>
      <c r="N16" s="21" t="s">
        <v>47</v>
      </c>
      <c r="O16" s="20" t="s">
        <v>48</v>
      </c>
      <c r="P16" s="20" t="s">
        <v>49</v>
      </c>
      <c r="Q16" s="20" t="s">
        <v>50</v>
      </c>
      <c r="R16" s="19" t="s">
        <v>51</v>
      </c>
    </row>
    <row r="17" spans="2:18" x14ac:dyDescent="0.3">
      <c r="B17" s="22" t="s">
        <v>1</v>
      </c>
      <c r="C17" s="23" t="s">
        <v>5</v>
      </c>
      <c r="D17" s="24">
        <v>1</v>
      </c>
      <c r="E17" s="25">
        <v>1</v>
      </c>
      <c r="F17" s="25">
        <v>1</v>
      </c>
      <c r="G17" s="26">
        <v>3</v>
      </c>
      <c r="H17" s="25">
        <f>(D17/G17)</f>
        <v>0.33333333333333331</v>
      </c>
      <c r="I17" s="26">
        <f>-(H17*LOG(H17,2))</f>
        <v>0.52832083357371873</v>
      </c>
      <c r="J17" s="24">
        <f>(E17/G17)</f>
        <v>0.33333333333333331</v>
      </c>
      <c r="K17" s="26">
        <f>-(J17*LOG(J17,2))</f>
        <v>0.52832083357371873</v>
      </c>
      <c r="L17" s="24">
        <f>(F17/G17)</f>
        <v>0.33333333333333331</v>
      </c>
      <c r="M17" s="26">
        <f>-(L17*LOG(L17,2))</f>
        <v>0.52832083357371873</v>
      </c>
      <c r="N17" s="24">
        <f>SUM(I17,K17,M17)</f>
        <v>1.5849625007211561</v>
      </c>
      <c r="O17" s="25">
        <f>(G17/11)</f>
        <v>0.27272727272727271</v>
      </c>
      <c r="P17" s="25">
        <f>(N17*O17)</f>
        <v>0.43226250019667889</v>
      </c>
      <c r="Q17" s="25">
        <f>SUM(P17:P20)</f>
        <v>0.79589886383304265</v>
      </c>
      <c r="R17" s="27">
        <f>(J7-Q17)</f>
        <v>0.63947252694149048</v>
      </c>
    </row>
    <row r="18" spans="2:18" x14ac:dyDescent="0.3">
      <c r="B18" s="28"/>
      <c r="C18" s="29" t="s">
        <v>12</v>
      </c>
      <c r="D18" s="30">
        <v>0</v>
      </c>
      <c r="E18" s="31">
        <v>1</v>
      </c>
      <c r="F18" s="31">
        <v>1</v>
      </c>
      <c r="G18" s="32">
        <v>2</v>
      </c>
      <c r="H18" s="25">
        <f t="shared" ref="H18:H25" si="1">(D18/G18)</f>
        <v>0</v>
      </c>
      <c r="I18" s="26">
        <v>0</v>
      </c>
      <c r="J18" s="24">
        <f t="shared" ref="J18:J24" si="2">(E18/G18)</f>
        <v>0.5</v>
      </c>
      <c r="K18" s="26">
        <f t="shared" ref="K18:K23" si="3">-(J18*LOG(J18,2))</f>
        <v>0.5</v>
      </c>
      <c r="L18" s="24">
        <f t="shared" ref="L18:L25" si="4">(F18/G18)</f>
        <v>0.5</v>
      </c>
      <c r="M18" s="26">
        <f t="shared" ref="M18:M25" si="5">-(L18*LOG(L18,2))</f>
        <v>0.5</v>
      </c>
      <c r="N18" s="24">
        <f t="shared" ref="N18:N25" si="6">SUM(I18,K18,M18)</f>
        <v>1</v>
      </c>
      <c r="O18" s="25">
        <f t="shared" ref="O18:O25" si="7">(G18/11)</f>
        <v>0.18181818181818182</v>
      </c>
      <c r="P18" s="25">
        <f t="shared" ref="P18:P25" si="8">(N18*O18)</f>
        <v>0.18181818181818182</v>
      </c>
      <c r="Q18" s="25"/>
      <c r="R18" s="26"/>
    </row>
    <row r="19" spans="2:18" x14ac:dyDescent="0.3">
      <c r="B19" s="28"/>
      <c r="C19" s="29" t="s">
        <v>8</v>
      </c>
      <c r="D19" s="24">
        <v>1</v>
      </c>
      <c r="E19" s="25">
        <v>0</v>
      </c>
      <c r="F19" s="25">
        <v>1</v>
      </c>
      <c r="G19" s="26">
        <v>2</v>
      </c>
      <c r="H19" s="25">
        <f t="shared" si="1"/>
        <v>0.5</v>
      </c>
      <c r="I19" s="26">
        <f t="shared" ref="I19:I25" si="9">-(H19*LOG(H19,2))</f>
        <v>0.5</v>
      </c>
      <c r="J19" s="24">
        <f t="shared" si="2"/>
        <v>0</v>
      </c>
      <c r="K19" s="26">
        <v>0</v>
      </c>
      <c r="L19" s="24">
        <f t="shared" si="4"/>
        <v>0.5</v>
      </c>
      <c r="M19" s="26">
        <f t="shared" si="5"/>
        <v>0.5</v>
      </c>
      <c r="N19" s="24">
        <f t="shared" si="6"/>
        <v>1</v>
      </c>
      <c r="O19" s="25">
        <f t="shared" si="7"/>
        <v>0.18181818181818182</v>
      </c>
      <c r="P19" s="25">
        <f t="shared" si="8"/>
        <v>0.18181818181818182</v>
      </c>
      <c r="Q19" s="25"/>
      <c r="R19" s="26"/>
    </row>
    <row r="20" spans="2:18" x14ac:dyDescent="0.3">
      <c r="B20" s="33"/>
      <c r="C20" s="34" t="s">
        <v>13</v>
      </c>
      <c r="D20" s="35">
        <v>4</v>
      </c>
      <c r="E20" s="36">
        <v>0</v>
      </c>
      <c r="F20" s="36">
        <v>0</v>
      </c>
      <c r="G20" s="37">
        <v>4</v>
      </c>
      <c r="H20" s="35">
        <f t="shared" si="1"/>
        <v>1</v>
      </c>
      <c r="I20" s="37">
        <f t="shared" si="9"/>
        <v>0</v>
      </c>
      <c r="J20" s="35">
        <f t="shared" si="2"/>
        <v>0</v>
      </c>
      <c r="K20" s="37">
        <v>0</v>
      </c>
      <c r="L20" s="35">
        <f t="shared" si="4"/>
        <v>0</v>
      </c>
      <c r="M20" s="37">
        <v>0</v>
      </c>
      <c r="N20" s="35">
        <f t="shared" si="6"/>
        <v>0</v>
      </c>
      <c r="O20" s="38">
        <f t="shared" si="7"/>
        <v>0.36363636363636365</v>
      </c>
      <c r="P20" s="38">
        <f t="shared" si="8"/>
        <v>0</v>
      </c>
      <c r="Q20" s="38"/>
      <c r="R20" s="37"/>
    </row>
    <row r="21" spans="2:18" x14ac:dyDescent="0.3">
      <c r="B21" s="22" t="s">
        <v>2</v>
      </c>
      <c r="C21" s="29" t="s">
        <v>9</v>
      </c>
      <c r="D21" s="24">
        <v>2</v>
      </c>
      <c r="E21" s="31">
        <v>2</v>
      </c>
      <c r="F21" s="31">
        <v>2</v>
      </c>
      <c r="G21" s="26">
        <v>6</v>
      </c>
      <c r="H21" s="25">
        <f t="shared" si="1"/>
        <v>0.33333333333333331</v>
      </c>
      <c r="I21" s="26">
        <f t="shared" si="9"/>
        <v>0.52832083357371873</v>
      </c>
      <c r="J21" s="24">
        <f t="shared" si="2"/>
        <v>0.33333333333333331</v>
      </c>
      <c r="K21" s="26">
        <f t="shared" si="3"/>
        <v>0.52832083357371873</v>
      </c>
      <c r="L21" s="24">
        <f t="shared" si="4"/>
        <v>0.33333333333333331</v>
      </c>
      <c r="M21" s="26">
        <f t="shared" si="5"/>
        <v>0.52832083357371873</v>
      </c>
      <c r="N21" s="24">
        <f t="shared" si="6"/>
        <v>1.5849625007211561</v>
      </c>
      <c r="O21" s="25">
        <f t="shared" si="7"/>
        <v>0.54545454545454541</v>
      </c>
      <c r="P21" s="25">
        <f t="shared" si="8"/>
        <v>0.86452500039335778</v>
      </c>
      <c r="Q21" s="25">
        <f>SUM(P21:P22)</f>
        <v>1.192674134433068</v>
      </c>
      <c r="R21" s="26">
        <f>(J7-Q21)</f>
        <v>0.24269725634146511</v>
      </c>
    </row>
    <row r="22" spans="2:18" x14ac:dyDescent="0.3">
      <c r="B22" s="33"/>
      <c r="C22" s="34" t="s">
        <v>6</v>
      </c>
      <c r="D22" s="35">
        <v>4</v>
      </c>
      <c r="E22" s="38">
        <v>0</v>
      </c>
      <c r="F22" s="38">
        <v>1</v>
      </c>
      <c r="G22" s="37">
        <v>5</v>
      </c>
      <c r="H22" s="35">
        <f t="shared" si="1"/>
        <v>0.8</v>
      </c>
      <c r="I22" s="37">
        <f t="shared" si="9"/>
        <v>0.25754247590988982</v>
      </c>
      <c r="J22" s="35">
        <f t="shared" si="2"/>
        <v>0</v>
      </c>
      <c r="K22" s="37">
        <v>0</v>
      </c>
      <c r="L22" s="35">
        <f t="shared" si="4"/>
        <v>0.2</v>
      </c>
      <c r="M22" s="37">
        <f t="shared" si="5"/>
        <v>0.46438561897747244</v>
      </c>
      <c r="N22" s="35">
        <f t="shared" si="6"/>
        <v>0.72192809488736231</v>
      </c>
      <c r="O22" s="38">
        <f t="shared" si="7"/>
        <v>0.45454545454545453</v>
      </c>
      <c r="P22" s="38">
        <f t="shared" si="8"/>
        <v>0.32814913403971013</v>
      </c>
      <c r="Q22" s="38"/>
      <c r="R22" s="37"/>
    </row>
    <row r="23" spans="2:18" x14ac:dyDescent="0.3">
      <c r="B23" s="22" t="s">
        <v>4</v>
      </c>
      <c r="C23" s="29" t="s">
        <v>5</v>
      </c>
      <c r="D23" s="24">
        <v>1</v>
      </c>
      <c r="E23" s="31">
        <v>2</v>
      </c>
      <c r="F23" s="31">
        <v>1</v>
      </c>
      <c r="G23" s="26">
        <v>4</v>
      </c>
      <c r="H23" s="25">
        <f t="shared" si="1"/>
        <v>0.25</v>
      </c>
      <c r="I23" s="26">
        <f t="shared" si="9"/>
        <v>0.5</v>
      </c>
      <c r="J23" s="24">
        <f t="shared" si="2"/>
        <v>0.5</v>
      </c>
      <c r="K23" s="26">
        <f t="shared" si="3"/>
        <v>0.5</v>
      </c>
      <c r="L23" s="24">
        <f t="shared" si="4"/>
        <v>0.25</v>
      </c>
      <c r="M23" s="26">
        <f t="shared" si="5"/>
        <v>0.5</v>
      </c>
      <c r="N23" s="24">
        <f t="shared" si="6"/>
        <v>1.5</v>
      </c>
      <c r="O23" s="25">
        <f t="shared" si="7"/>
        <v>0.36363636363636365</v>
      </c>
      <c r="P23" s="25">
        <f t="shared" si="8"/>
        <v>0.54545454545454541</v>
      </c>
      <c r="Q23" s="25">
        <f>SUM(P23:P25)</f>
        <v>1.0909090909090908</v>
      </c>
      <c r="R23" s="26">
        <f>(J7-Q23)</f>
        <v>0.3444622998654423</v>
      </c>
    </row>
    <row r="24" spans="2:18" x14ac:dyDescent="0.3">
      <c r="B24" s="28"/>
      <c r="C24" s="29" t="s">
        <v>43</v>
      </c>
      <c r="D24" s="24">
        <v>2</v>
      </c>
      <c r="E24" s="31">
        <v>0</v>
      </c>
      <c r="F24" s="31">
        <v>1</v>
      </c>
      <c r="G24" s="26">
        <v>3</v>
      </c>
      <c r="H24" s="25">
        <f t="shared" si="1"/>
        <v>0.66666666666666663</v>
      </c>
      <c r="I24" s="26">
        <f t="shared" si="9"/>
        <v>0.38997500048077083</v>
      </c>
      <c r="J24" s="24">
        <f t="shared" si="2"/>
        <v>0</v>
      </c>
      <c r="K24" s="26">
        <v>0</v>
      </c>
      <c r="L24" s="24">
        <f t="shared" si="4"/>
        <v>0.33333333333333331</v>
      </c>
      <c r="M24" s="26">
        <f t="shared" si="5"/>
        <v>0.52832083357371873</v>
      </c>
      <c r="N24" s="24">
        <f t="shared" si="6"/>
        <v>0.91829583405448956</v>
      </c>
      <c r="O24" s="25">
        <f t="shared" si="7"/>
        <v>0.27272727272727271</v>
      </c>
      <c r="P24" s="25">
        <f t="shared" si="8"/>
        <v>0.25044431837849712</v>
      </c>
      <c r="Q24" s="25"/>
      <c r="R24" s="26"/>
    </row>
    <row r="25" spans="2:18" x14ac:dyDescent="0.3">
      <c r="B25" s="33"/>
      <c r="C25" s="34" t="s">
        <v>8</v>
      </c>
      <c r="D25" s="35">
        <v>3</v>
      </c>
      <c r="E25" s="38">
        <v>0</v>
      </c>
      <c r="F25" s="38">
        <v>1</v>
      </c>
      <c r="G25" s="37">
        <v>4</v>
      </c>
      <c r="H25" s="35">
        <f t="shared" si="1"/>
        <v>0.75</v>
      </c>
      <c r="I25" s="37">
        <f t="shared" si="9"/>
        <v>0.31127812445913283</v>
      </c>
      <c r="J25" s="35">
        <f>(E25/G25)</f>
        <v>0</v>
      </c>
      <c r="K25" s="37">
        <v>0</v>
      </c>
      <c r="L25" s="35">
        <f t="shared" si="4"/>
        <v>0.25</v>
      </c>
      <c r="M25" s="37">
        <f t="shared" si="5"/>
        <v>0.5</v>
      </c>
      <c r="N25" s="35">
        <f t="shared" si="6"/>
        <v>0.81127812445913283</v>
      </c>
      <c r="O25" s="38">
        <f t="shared" si="7"/>
        <v>0.36363636363636365</v>
      </c>
      <c r="P25" s="38">
        <f t="shared" si="8"/>
        <v>0.29501022707604829</v>
      </c>
      <c r="Q25" s="38"/>
      <c r="R25" s="37"/>
    </row>
    <row r="26" spans="2:18" x14ac:dyDescent="0.3">
      <c r="O26" s="8"/>
    </row>
    <row r="27" spans="2:18" ht="14.4" customHeight="1" x14ac:dyDescent="0.3">
      <c r="B27" s="39" t="s">
        <v>54</v>
      </c>
      <c r="C27" s="40" t="s">
        <v>55</v>
      </c>
      <c r="D27" s="41" t="s">
        <v>56</v>
      </c>
      <c r="E27" s="40" t="s">
        <v>57</v>
      </c>
      <c r="F27" s="40" t="s">
        <v>58</v>
      </c>
      <c r="G27" s="41" t="s">
        <v>59</v>
      </c>
      <c r="H27" s="42" t="s">
        <v>60</v>
      </c>
      <c r="I27" s="43" t="s">
        <v>61</v>
      </c>
      <c r="J27" s="43" t="s">
        <v>62</v>
      </c>
      <c r="L27" s="8"/>
      <c r="M27" s="8"/>
    </row>
    <row r="28" spans="2:18" x14ac:dyDescent="0.3">
      <c r="B28" s="44" t="s">
        <v>20</v>
      </c>
      <c r="C28" s="45">
        <v>0.27272727272727271</v>
      </c>
      <c r="D28" s="46">
        <v>0.72727272727272729</v>
      </c>
      <c r="E28" s="45" t="s">
        <v>7</v>
      </c>
      <c r="F28" s="45">
        <v>0.33333333333333331</v>
      </c>
      <c r="G28" s="45">
        <v>0.625</v>
      </c>
      <c r="H28" s="47">
        <f>2*C28*D28</f>
        <v>0.39669421487603301</v>
      </c>
      <c r="I28" s="25">
        <f>ABS(F28-G28)+ABS(F29-G29)+ABS(F30-G30)</f>
        <v>0.58333333333333326</v>
      </c>
      <c r="J28" s="26">
        <f>I28*H28</f>
        <v>0.2314049586776859</v>
      </c>
      <c r="L28" s="13"/>
      <c r="M28" s="13"/>
    </row>
    <row r="29" spans="2:18" x14ac:dyDescent="0.3">
      <c r="B29" s="48"/>
      <c r="C29" s="25"/>
      <c r="D29" s="26"/>
      <c r="E29" s="25" t="s">
        <v>10</v>
      </c>
      <c r="F29" s="25">
        <v>0.33333333333333331</v>
      </c>
      <c r="G29" s="26">
        <v>0.125</v>
      </c>
      <c r="H29" s="24"/>
      <c r="I29" s="25"/>
      <c r="J29" s="26"/>
      <c r="L29" s="13"/>
      <c r="M29" s="13"/>
    </row>
    <row r="30" spans="2:18" x14ac:dyDescent="0.3">
      <c r="B30" s="49"/>
      <c r="C30" s="35"/>
      <c r="D30" s="37"/>
      <c r="E30" s="38" t="s">
        <v>11</v>
      </c>
      <c r="F30" s="38">
        <v>0.33333333333333331</v>
      </c>
      <c r="G30" s="37">
        <v>0.25</v>
      </c>
      <c r="H30" s="35"/>
      <c r="I30" s="38"/>
      <c r="J30" s="37"/>
      <c r="L30" s="8"/>
      <c r="M30" s="13"/>
    </row>
    <row r="31" spans="2:18" x14ac:dyDescent="0.3">
      <c r="B31" s="48" t="s">
        <v>22</v>
      </c>
      <c r="C31" s="25">
        <v>0.18181818181818182</v>
      </c>
      <c r="D31" s="26">
        <v>0.81818181818181823</v>
      </c>
      <c r="E31" s="45" t="s">
        <v>7</v>
      </c>
      <c r="F31" s="25">
        <v>0</v>
      </c>
      <c r="G31" s="26">
        <v>0.66666666666666663</v>
      </c>
      <c r="H31" s="24">
        <f t="shared" ref="H31:H58" si="10">2*C31*D31</f>
        <v>0.2975206611570248</v>
      </c>
      <c r="I31" s="25">
        <f t="shared" ref="I31:I58" si="11">ABS(F31-G31)+ABS(F32-G32)+ABS(F33-G33)</f>
        <v>1.3333333333333335</v>
      </c>
      <c r="J31" s="26">
        <f t="shared" ref="J31:J58" si="12">I31*H31</f>
        <v>0.39669421487603312</v>
      </c>
      <c r="L31" s="8"/>
      <c r="M31" s="13"/>
    </row>
    <row r="32" spans="2:18" x14ac:dyDescent="0.3">
      <c r="B32" s="50"/>
      <c r="C32" s="25"/>
      <c r="D32" s="26"/>
      <c r="E32" s="25" t="s">
        <v>10</v>
      </c>
      <c r="F32" s="25">
        <v>0.5</v>
      </c>
      <c r="G32" s="26">
        <v>0.1111111111111111</v>
      </c>
      <c r="H32" s="24"/>
      <c r="I32" s="25"/>
      <c r="J32" s="26"/>
      <c r="L32" s="8"/>
      <c r="M32" s="13"/>
    </row>
    <row r="33" spans="2:13" x14ac:dyDescent="0.3">
      <c r="B33" s="49"/>
      <c r="C33" s="38"/>
      <c r="D33" s="37"/>
      <c r="E33" s="38" t="s">
        <v>11</v>
      </c>
      <c r="F33" s="38">
        <v>0.5</v>
      </c>
      <c r="G33" s="37">
        <v>0.22222222222222221</v>
      </c>
      <c r="H33" s="35"/>
      <c r="I33" s="38"/>
      <c r="J33" s="37"/>
      <c r="L33" s="8"/>
      <c r="M33" s="13"/>
    </row>
    <row r="34" spans="2:13" x14ac:dyDescent="0.3">
      <c r="B34" s="48" t="s">
        <v>23</v>
      </c>
      <c r="C34" s="25">
        <v>0.18181818181818182</v>
      </c>
      <c r="D34" s="26">
        <v>0.81818181818181823</v>
      </c>
      <c r="E34" s="25" t="s">
        <v>7</v>
      </c>
      <c r="F34" s="25">
        <v>0.5</v>
      </c>
      <c r="G34" s="26">
        <v>0.55555555555555558</v>
      </c>
      <c r="H34" s="24">
        <f t="shared" si="10"/>
        <v>0.2975206611570248</v>
      </c>
      <c r="I34" s="25">
        <f t="shared" si="11"/>
        <v>0.55555555555555558</v>
      </c>
      <c r="J34" s="26">
        <f t="shared" si="12"/>
        <v>0.16528925619834711</v>
      </c>
      <c r="L34" s="8"/>
      <c r="M34" s="13"/>
    </row>
    <row r="35" spans="2:13" x14ac:dyDescent="0.3">
      <c r="B35" s="50"/>
      <c r="C35" s="25"/>
      <c r="D35" s="26"/>
      <c r="E35" s="25" t="s">
        <v>10</v>
      </c>
      <c r="F35" s="25">
        <v>0</v>
      </c>
      <c r="G35" s="26">
        <v>0.22222222222222221</v>
      </c>
      <c r="H35" s="24"/>
      <c r="I35" s="25"/>
      <c r="J35" s="26"/>
      <c r="L35" s="8"/>
      <c r="M35" s="13"/>
    </row>
    <row r="36" spans="2:13" x14ac:dyDescent="0.3">
      <c r="B36" s="49"/>
      <c r="C36" s="38"/>
      <c r="D36" s="37"/>
      <c r="E36" s="38" t="s">
        <v>11</v>
      </c>
      <c r="F36" s="38">
        <v>0.5</v>
      </c>
      <c r="G36" s="37">
        <v>0.22222222222222221</v>
      </c>
      <c r="H36" s="35"/>
      <c r="I36" s="38"/>
      <c r="J36" s="37"/>
      <c r="L36" s="8"/>
      <c r="M36" s="8"/>
    </row>
    <row r="37" spans="2:13" x14ac:dyDescent="0.3">
      <c r="B37" s="48" t="s">
        <v>24</v>
      </c>
      <c r="C37" s="25">
        <v>0.36363636363636365</v>
      </c>
      <c r="D37" s="26">
        <v>0.63636363636363635</v>
      </c>
      <c r="E37" s="25" t="s">
        <v>7</v>
      </c>
      <c r="F37" s="25">
        <v>1</v>
      </c>
      <c r="G37" s="26">
        <v>0.2857142857142857</v>
      </c>
      <c r="H37" s="24">
        <f t="shared" si="10"/>
        <v>0.46280991735537191</v>
      </c>
      <c r="I37" s="25">
        <f t="shared" si="11"/>
        <v>1.4285714285714286</v>
      </c>
      <c r="J37" s="27">
        <f t="shared" si="12"/>
        <v>0.66115702479338845</v>
      </c>
    </row>
    <row r="38" spans="2:13" x14ac:dyDescent="0.3">
      <c r="B38" s="50"/>
      <c r="C38" s="25"/>
      <c r="D38" s="26"/>
      <c r="E38" s="25" t="s">
        <v>10</v>
      </c>
      <c r="F38" s="25">
        <v>0</v>
      </c>
      <c r="G38" s="26">
        <v>0.2857142857142857</v>
      </c>
      <c r="H38" s="24"/>
      <c r="I38" s="25"/>
      <c r="J38" s="26"/>
    </row>
    <row r="39" spans="2:13" x14ac:dyDescent="0.3">
      <c r="B39" s="49"/>
      <c r="C39" s="38"/>
      <c r="D39" s="37"/>
      <c r="E39" s="38" t="s">
        <v>11</v>
      </c>
      <c r="F39" s="38">
        <v>0</v>
      </c>
      <c r="G39" s="37">
        <v>0.42857142857142855</v>
      </c>
      <c r="H39" s="35"/>
      <c r="I39" s="38"/>
      <c r="J39" s="37"/>
    </row>
    <row r="40" spans="2:13" x14ac:dyDescent="0.3">
      <c r="B40" s="48" t="s">
        <v>28</v>
      </c>
      <c r="C40" s="25">
        <v>0.54545454545454541</v>
      </c>
      <c r="D40" s="26">
        <v>0.45454545454545453</v>
      </c>
      <c r="E40" s="25" t="s">
        <v>7</v>
      </c>
      <c r="F40" s="25">
        <v>0.33333333333333331</v>
      </c>
      <c r="G40" s="26">
        <v>0.8</v>
      </c>
      <c r="H40" s="24">
        <f t="shared" si="10"/>
        <v>0.49586776859504128</v>
      </c>
      <c r="I40" s="25">
        <f t="shared" si="11"/>
        <v>0.93333333333333335</v>
      </c>
      <c r="J40" s="26">
        <f t="shared" si="12"/>
        <v>0.46280991735537186</v>
      </c>
    </row>
    <row r="41" spans="2:13" x14ac:dyDescent="0.3">
      <c r="B41" s="50"/>
      <c r="C41" s="25"/>
      <c r="D41" s="26"/>
      <c r="E41" s="25" t="s">
        <v>10</v>
      </c>
      <c r="F41" s="25">
        <v>0.33333333333333331</v>
      </c>
      <c r="G41" s="26">
        <v>0</v>
      </c>
      <c r="H41" s="24"/>
      <c r="I41" s="25"/>
      <c r="J41" s="26"/>
    </row>
    <row r="42" spans="2:13" x14ac:dyDescent="0.3">
      <c r="B42" s="49"/>
      <c r="C42" s="38"/>
      <c r="D42" s="37"/>
      <c r="E42" s="38" t="s">
        <v>11</v>
      </c>
      <c r="F42" s="25">
        <v>0.33333333333333331</v>
      </c>
      <c r="G42" s="37">
        <v>0.2</v>
      </c>
      <c r="H42" s="35"/>
      <c r="I42" s="38"/>
      <c r="J42" s="37"/>
    </row>
    <row r="43" spans="2:13" x14ac:dyDescent="0.3">
      <c r="B43" s="48" t="s">
        <v>30</v>
      </c>
      <c r="C43" s="25">
        <v>0.36363636363636365</v>
      </c>
      <c r="D43" s="26">
        <v>0.63636363636363635</v>
      </c>
      <c r="E43" s="25" t="s">
        <v>7</v>
      </c>
      <c r="F43" s="45">
        <v>0.75</v>
      </c>
      <c r="G43" s="26">
        <v>0.42857142857142855</v>
      </c>
      <c r="H43" s="24">
        <f t="shared" si="10"/>
        <v>0.46280991735537191</v>
      </c>
      <c r="I43" s="25">
        <f t="shared" si="11"/>
        <v>0.6428571428571429</v>
      </c>
      <c r="J43" s="26">
        <f t="shared" si="12"/>
        <v>0.2975206611570248</v>
      </c>
    </row>
    <row r="44" spans="2:13" x14ac:dyDescent="0.3">
      <c r="B44" s="50"/>
      <c r="C44" s="25"/>
      <c r="D44" s="26"/>
      <c r="E44" s="25" t="s">
        <v>10</v>
      </c>
      <c r="F44" s="25">
        <v>0</v>
      </c>
      <c r="G44" s="26">
        <v>0.2857142857142857</v>
      </c>
      <c r="H44" s="24"/>
      <c r="I44" s="25"/>
      <c r="J44" s="26"/>
    </row>
    <row r="45" spans="2:13" x14ac:dyDescent="0.3">
      <c r="B45" s="49"/>
      <c r="C45" s="38"/>
      <c r="D45" s="37"/>
      <c r="E45" s="38" t="s">
        <v>11</v>
      </c>
      <c r="F45" s="38">
        <v>0.25</v>
      </c>
      <c r="G45" s="37">
        <v>0.2857142857142857</v>
      </c>
      <c r="H45" s="35"/>
      <c r="I45" s="38"/>
      <c r="J45" s="37"/>
    </row>
    <row r="46" spans="2:13" x14ac:dyDescent="0.3">
      <c r="B46" s="48" t="s">
        <v>31</v>
      </c>
      <c r="C46" s="25">
        <v>0.27272727272727271</v>
      </c>
      <c r="D46" s="26">
        <v>0.72727272727272729</v>
      </c>
      <c r="E46" s="25" t="s">
        <v>7</v>
      </c>
      <c r="F46" s="25">
        <v>0.66666666666666663</v>
      </c>
      <c r="G46" s="26">
        <v>0.5</v>
      </c>
      <c r="H46" s="24">
        <f t="shared" si="10"/>
        <v>0.39669421487603301</v>
      </c>
      <c r="I46" s="25">
        <f t="shared" si="11"/>
        <v>0.49999999999999994</v>
      </c>
      <c r="J46" s="26">
        <f t="shared" si="12"/>
        <v>0.19834710743801648</v>
      </c>
    </row>
    <row r="47" spans="2:13" x14ac:dyDescent="0.3">
      <c r="B47" s="50"/>
      <c r="C47" s="25"/>
      <c r="D47" s="26"/>
      <c r="E47" s="25" t="s">
        <v>10</v>
      </c>
      <c r="F47" s="25">
        <v>0</v>
      </c>
      <c r="G47" s="26">
        <v>0.25</v>
      </c>
      <c r="H47" s="24"/>
      <c r="I47" s="25"/>
      <c r="J47" s="26"/>
    </row>
    <row r="48" spans="2:13" x14ac:dyDescent="0.3">
      <c r="B48" s="49"/>
      <c r="C48" s="35"/>
      <c r="D48" s="37"/>
      <c r="E48" s="38" t="s">
        <v>11</v>
      </c>
      <c r="F48" s="38">
        <v>0.33333333333333331</v>
      </c>
      <c r="G48" s="37">
        <v>0.25</v>
      </c>
      <c r="H48" s="35"/>
      <c r="I48" s="38"/>
      <c r="J48" s="37"/>
    </row>
    <row r="49" spans="2:10" x14ac:dyDescent="0.3">
      <c r="B49" s="48" t="s">
        <v>32</v>
      </c>
      <c r="C49" s="25">
        <v>0.36363636363636365</v>
      </c>
      <c r="D49" s="26">
        <v>0.63636363636363635</v>
      </c>
      <c r="E49" s="25" t="s">
        <v>7</v>
      </c>
      <c r="F49" s="25">
        <v>0.25</v>
      </c>
      <c r="G49" s="26">
        <v>0.7142857142857143</v>
      </c>
      <c r="H49" s="24">
        <f t="shared" si="10"/>
        <v>0.46280991735537191</v>
      </c>
      <c r="I49" s="25">
        <f t="shared" si="11"/>
        <v>1</v>
      </c>
      <c r="J49" s="26">
        <f t="shared" si="12"/>
        <v>0.46280991735537191</v>
      </c>
    </row>
    <row r="50" spans="2:10" x14ac:dyDescent="0.3">
      <c r="B50" s="50"/>
      <c r="C50" s="25"/>
      <c r="D50" s="26"/>
      <c r="E50" s="25" t="s">
        <v>10</v>
      </c>
      <c r="F50" s="25">
        <v>0.5</v>
      </c>
      <c r="G50" s="26">
        <v>0</v>
      </c>
      <c r="H50" s="24"/>
      <c r="I50" s="25"/>
      <c r="J50" s="26"/>
    </row>
    <row r="51" spans="2:10" x14ac:dyDescent="0.3">
      <c r="B51" s="49"/>
      <c r="C51" s="35"/>
      <c r="D51" s="37"/>
      <c r="E51" s="38" t="s">
        <v>11</v>
      </c>
      <c r="F51" s="38">
        <v>0.25</v>
      </c>
      <c r="G51" s="37">
        <v>0.2857142857142857</v>
      </c>
      <c r="H51" s="35"/>
      <c r="I51" s="38"/>
      <c r="J51" s="37"/>
    </row>
    <row r="52" spans="2:10" x14ac:dyDescent="0.3">
      <c r="B52" s="48" t="s">
        <v>36</v>
      </c>
      <c r="C52" s="25">
        <v>0.63636363636363635</v>
      </c>
      <c r="D52" s="26">
        <v>0.36363636363636365</v>
      </c>
      <c r="E52" s="25" t="s">
        <v>7</v>
      </c>
      <c r="F52" s="25">
        <v>0.2</v>
      </c>
      <c r="G52" s="26">
        <v>0.83333333333333337</v>
      </c>
      <c r="H52" s="24">
        <f t="shared" si="10"/>
        <v>0.46280991735537191</v>
      </c>
      <c r="I52" s="25">
        <f t="shared" si="11"/>
        <v>1.2666666666666666</v>
      </c>
      <c r="J52" s="26">
        <f t="shared" si="12"/>
        <v>0.58622589531680436</v>
      </c>
    </row>
    <row r="53" spans="2:10" x14ac:dyDescent="0.3">
      <c r="B53" s="50"/>
      <c r="C53" s="25"/>
      <c r="D53" s="26"/>
      <c r="E53" s="25" t="s">
        <v>10</v>
      </c>
      <c r="F53" s="25">
        <v>0.4</v>
      </c>
      <c r="G53" s="26">
        <v>0</v>
      </c>
      <c r="H53" s="24"/>
      <c r="I53" s="25"/>
      <c r="J53" s="26"/>
    </row>
    <row r="54" spans="2:10" x14ac:dyDescent="0.3">
      <c r="B54" s="49"/>
      <c r="C54" s="35"/>
      <c r="D54" s="37"/>
      <c r="E54" s="38" t="s">
        <v>11</v>
      </c>
      <c r="F54" s="38">
        <v>0.4</v>
      </c>
      <c r="G54" s="37">
        <v>0.16666666666666666</v>
      </c>
      <c r="H54" s="35"/>
      <c r="I54" s="38"/>
      <c r="J54" s="37"/>
    </row>
    <row r="55" spans="2:10" x14ac:dyDescent="0.3">
      <c r="B55" s="48" t="s">
        <v>38</v>
      </c>
      <c r="C55" s="25">
        <v>0.63636363636363635</v>
      </c>
      <c r="D55" s="26">
        <v>0.36363636363636365</v>
      </c>
      <c r="E55" s="25" t="s">
        <v>7</v>
      </c>
      <c r="F55" s="25">
        <v>0.25</v>
      </c>
      <c r="G55" s="26">
        <v>0.7142857142857143</v>
      </c>
      <c r="H55" s="24">
        <f t="shared" si="10"/>
        <v>0.46280991735537191</v>
      </c>
      <c r="I55" s="25">
        <f t="shared" si="11"/>
        <v>0.9285714285714286</v>
      </c>
      <c r="J55" s="26">
        <f t="shared" si="12"/>
        <v>0.42975206611570249</v>
      </c>
    </row>
    <row r="56" spans="2:10" x14ac:dyDescent="0.3">
      <c r="B56" s="50"/>
      <c r="C56" s="25"/>
      <c r="D56" s="26"/>
      <c r="E56" s="25" t="s">
        <v>10</v>
      </c>
      <c r="F56" s="25">
        <v>0.25</v>
      </c>
      <c r="G56" s="26">
        <v>0.14285714285714285</v>
      </c>
      <c r="H56" s="24"/>
      <c r="I56" s="25"/>
      <c r="J56" s="26"/>
    </row>
    <row r="57" spans="2:10" x14ac:dyDescent="0.3">
      <c r="B57" s="50"/>
      <c r="C57" s="25"/>
      <c r="D57" s="26"/>
      <c r="E57" s="38" t="s">
        <v>11</v>
      </c>
      <c r="F57" s="25">
        <v>0.5</v>
      </c>
      <c r="G57" s="26">
        <v>0.14285714285714285</v>
      </c>
      <c r="H57" s="51"/>
      <c r="I57" s="38"/>
      <c r="J57" s="37"/>
    </row>
    <row r="58" spans="2:10" x14ac:dyDescent="0.3">
      <c r="B58" s="44" t="s">
        <v>40</v>
      </c>
      <c r="C58" s="45">
        <v>0.72727272727272729</v>
      </c>
      <c r="D58" s="46">
        <v>0.27272727272727271</v>
      </c>
      <c r="E58" s="45" t="s">
        <v>7</v>
      </c>
      <c r="F58" s="45">
        <v>0.4</v>
      </c>
      <c r="G58" s="46">
        <v>0.66666666666666663</v>
      </c>
      <c r="H58" s="24">
        <f t="shared" si="10"/>
        <v>0.39669421487603301</v>
      </c>
      <c r="I58" s="25">
        <f t="shared" si="11"/>
        <v>0.53333333333333333</v>
      </c>
      <c r="J58" s="26">
        <f t="shared" si="12"/>
        <v>0.21157024793388426</v>
      </c>
    </row>
    <row r="59" spans="2:10" x14ac:dyDescent="0.3">
      <c r="B59" s="50"/>
      <c r="C59" s="25"/>
      <c r="D59" s="26"/>
      <c r="E59" s="25" t="s">
        <v>10</v>
      </c>
      <c r="F59" s="25">
        <v>0.2</v>
      </c>
      <c r="G59" s="26">
        <v>0.16666666666666666</v>
      </c>
      <c r="H59" s="24"/>
      <c r="I59" s="25"/>
      <c r="J59" s="26"/>
    </row>
    <row r="60" spans="2:10" x14ac:dyDescent="0.3">
      <c r="B60" s="49"/>
      <c r="C60" s="38"/>
      <c r="D60" s="37"/>
      <c r="E60" s="38" t="s">
        <v>11</v>
      </c>
      <c r="F60" s="38">
        <v>0.4</v>
      </c>
      <c r="G60" s="37">
        <v>0.16666666666666666</v>
      </c>
      <c r="H60" s="35"/>
      <c r="I60" s="38"/>
      <c r="J60" s="37"/>
    </row>
  </sheetData>
  <mergeCells count="33">
    <mergeCell ref="H7:I7"/>
    <mergeCell ref="M2:N2"/>
    <mergeCell ref="O2:P2"/>
    <mergeCell ref="M3:N3"/>
    <mergeCell ref="M4:N4"/>
    <mergeCell ref="M5:N5"/>
    <mergeCell ref="M6:N6"/>
    <mergeCell ref="M7:N7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M8:N8"/>
    <mergeCell ref="M9:N9"/>
    <mergeCell ref="M10:N10"/>
    <mergeCell ref="M11:N11"/>
    <mergeCell ref="D15:G15"/>
    <mergeCell ref="O12:P12"/>
    <mergeCell ref="O13:P13"/>
    <mergeCell ref="O14:P14"/>
    <mergeCell ref="B15:C15"/>
    <mergeCell ref="H15:I15"/>
    <mergeCell ref="J15:K15"/>
    <mergeCell ref="L15:M15"/>
    <mergeCell ref="N15:R15"/>
    <mergeCell ref="M14:N14"/>
    <mergeCell ref="M12:N12"/>
    <mergeCell ref="M13:N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2021-10-31T05:16:27Z</dcterms:created>
  <dcterms:modified xsi:type="dcterms:W3CDTF">2021-11-02T15:50:39Z</dcterms:modified>
</cp:coreProperties>
</file>