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8770C68A708D0229/Documents/"/>
    </mc:Choice>
  </mc:AlternateContent>
  <xr:revisionPtr revIDLastSave="1150" documentId="13_ncr:1_{B85F8FBE-201F-4C59-9099-F3B04F46ADF6}" xr6:coauthVersionLast="47" xr6:coauthVersionMax="47" xr10:uidLastSave="{54CFD9D1-5378-45E0-9296-0619683948F5}"/>
  <bookViews>
    <workbookView minimized="1" xWindow="1884" yWindow="1884" windowWidth="17280" windowHeight="8880" xr2:uid="{47C43A70-772E-4942-997B-D7D961281D3B}"/>
  </bookViews>
  <sheets>
    <sheet name="May" sheetId="1" r:id="rId1"/>
    <sheet name="June" sheetId="2" r:id="rId2"/>
    <sheet name="July" sheetId="3" r:id="rId3"/>
    <sheet name="August" sheetId="5" r:id="rId4"/>
    <sheet name="September" sheetId="6" r:id="rId5"/>
    <sheet name="October" sheetId="7" r:id="rId6"/>
    <sheet name="Loan repayment" sheetId="4" r:id="rId7"/>
    <sheet name="Oct-November" sheetId="8" r:id="rId8"/>
    <sheet name="December-Jan" sheetId="9" r:id="rId9"/>
    <sheet name="January-Feb" sheetId="10" r:id="rId10"/>
    <sheet name="Feb-March" sheetId="11" r:id="rId11"/>
    <sheet name="April25" sheetId="13" r:id="rId12"/>
    <sheet name="May25" sheetId="12" r:id="rId13"/>
    <sheet name="June25" sheetId="14" r:id="rId14"/>
    <sheet name="July25" sheetId="15" r:id="rId15"/>
    <sheet name="Aug25" sheetId="16" r:id="rId16"/>
    <sheet name="Sep25" sheetId="17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17" l="1"/>
  <c r="F6" i="16"/>
  <c r="E6" i="17"/>
  <c r="E7" i="17"/>
  <c r="E10" i="17"/>
  <c r="E15" i="12"/>
  <c r="E5" i="17"/>
  <c r="E4" i="17"/>
  <c r="F8" i="16"/>
  <c r="F11" i="16"/>
  <c r="F4" i="16"/>
  <c r="F7" i="16"/>
  <c r="E7" i="15"/>
  <c r="E9" i="15" s="1"/>
  <c r="E6" i="15"/>
  <c r="F12" i="14"/>
  <c r="F10" i="14"/>
  <c r="F11" i="14"/>
  <c r="E8" i="15"/>
  <c r="E5" i="15"/>
  <c r="E3" i="15"/>
  <c r="F5" i="14"/>
  <c r="F8" i="14"/>
  <c r="F7" i="14"/>
  <c r="F9" i="14"/>
  <c r="E14" i="12"/>
  <c r="D6" i="13"/>
  <c r="G7" i="12"/>
  <c r="B19" i="10"/>
  <c r="B18" i="11"/>
  <c r="B5" i="9"/>
  <c r="E3" i="8"/>
  <c r="H10" i="7"/>
  <c r="G8" i="6"/>
  <c r="G6" i="5"/>
  <c r="G7" i="5" s="1"/>
  <c r="B10" i="4"/>
  <c r="B9" i="4"/>
  <c r="B12" i="5"/>
  <c r="F8" i="3"/>
  <c r="B17" i="3"/>
  <c r="G5" i="2"/>
  <c r="H8" i="1"/>
  <c r="H11" i="1"/>
  <c r="H10" i="1"/>
  <c r="F10" i="16" l="1"/>
</calcChain>
</file>

<file path=xl/sharedStrings.xml><?xml version="1.0" encoding="utf-8"?>
<sst xmlns="http://schemas.openxmlformats.org/spreadsheetml/2006/main" count="563" uniqueCount="232">
  <si>
    <t>Item</t>
  </si>
  <si>
    <t>Cost</t>
  </si>
  <si>
    <t>Price Chopper</t>
  </si>
  <si>
    <t>Dragon Dynasty</t>
  </si>
  <si>
    <t>Apna Bazaar</t>
  </si>
  <si>
    <t>Uber</t>
  </si>
  <si>
    <t>Market Basket</t>
  </si>
  <si>
    <t>Sebastin Office meal</t>
  </si>
  <si>
    <t>Indian Basket</t>
  </si>
  <si>
    <t>Walmart</t>
  </si>
  <si>
    <t>Walmart again</t>
  </si>
  <si>
    <t>Rent Worcester</t>
  </si>
  <si>
    <t>Total</t>
  </si>
  <si>
    <t>Walmart yet again</t>
  </si>
  <si>
    <t>Q spend krra hai itna brp</t>
  </si>
  <si>
    <t>Worcester to Lowell</t>
  </si>
  <si>
    <t>Zolve</t>
  </si>
  <si>
    <t>Scooter</t>
  </si>
  <si>
    <t>Mela</t>
  </si>
  <si>
    <t>Boston Whale watch</t>
  </si>
  <si>
    <t>Food</t>
  </si>
  <si>
    <t>Faltu kharch</t>
  </si>
  <si>
    <t>Rent</t>
  </si>
  <si>
    <t>Was this required??</t>
  </si>
  <si>
    <t>Salary</t>
  </si>
  <si>
    <t>Amazon book</t>
  </si>
  <si>
    <t>Commuter rail</t>
  </si>
  <si>
    <t>Rent Lowell plus utilities</t>
  </si>
  <si>
    <t>Electricity worcester</t>
  </si>
  <si>
    <t>Amazon prime</t>
  </si>
  <si>
    <t>Sebastian office meal</t>
  </si>
  <si>
    <t>Uber eats</t>
  </si>
  <si>
    <t>Mihir Pizza</t>
  </si>
  <si>
    <t>Koko coffee</t>
  </si>
  <si>
    <t>Boston ticket</t>
  </si>
  <si>
    <t>Tafetta hall</t>
  </si>
  <si>
    <t>office yoghurt</t>
  </si>
  <si>
    <t>Apna bazaar roti</t>
  </si>
  <si>
    <t>Utilities</t>
  </si>
  <si>
    <t>Haircut</t>
  </si>
  <si>
    <t>Boston food, shirt</t>
  </si>
  <si>
    <t>Claude AI</t>
  </si>
  <si>
    <t>Uber Eats</t>
  </si>
  <si>
    <t>Lyft</t>
  </si>
  <si>
    <t>Burlington</t>
  </si>
  <si>
    <t>Office lunch</t>
  </si>
  <si>
    <t>Apna bazaar</t>
  </si>
  <si>
    <t>Thai time dinner</t>
  </si>
  <si>
    <t>Market basket</t>
  </si>
  <si>
    <t>Subway dinner</t>
  </si>
  <si>
    <t>USPS change of address</t>
  </si>
  <si>
    <t xml:space="preserve">Lyft </t>
  </si>
  <si>
    <t>Dominos Ranjit dinner</t>
  </si>
  <si>
    <t>Paradise biryani</t>
  </si>
  <si>
    <t>Amazon degree holder</t>
  </si>
  <si>
    <t>Autozone</t>
  </si>
  <si>
    <t>hannah ford</t>
  </si>
  <si>
    <t>Laundromax</t>
  </si>
  <si>
    <t>Chair</t>
  </si>
  <si>
    <t>Savings till now</t>
  </si>
  <si>
    <t>Stocks</t>
  </si>
  <si>
    <t>Savings A/c</t>
  </si>
  <si>
    <t>Checkings</t>
  </si>
  <si>
    <t>Magna salary</t>
  </si>
  <si>
    <t>Number of weeks</t>
  </si>
  <si>
    <t>Number of hours per week</t>
  </si>
  <si>
    <t>Savings till Dec</t>
  </si>
  <si>
    <t>After taxes</t>
  </si>
  <si>
    <t>Qatar flight</t>
  </si>
  <si>
    <t>hannaford</t>
  </si>
  <si>
    <t>laundromax</t>
  </si>
  <si>
    <t>uber</t>
  </si>
  <si>
    <t>walgreens</t>
  </si>
  <si>
    <t>market basket</t>
  </si>
  <si>
    <t>Think autonomous</t>
  </si>
  <si>
    <t xml:space="preserve">claude </t>
  </si>
  <si>
    <t>Cycle tube</t>
  </si>
  <si>
    <t>MBTA ticket</t>
  </si>
  <si>
    <t>Unagi</t>
  </si>
  <si>
    <t>Vishwas settlement</t>
  </si>
  <si>
    <t>office lunch</t>
  </si>
  <si>
    <t>crown fried chicken</t>
  </si>
  <si>
    <t>cvs</t>
  </si>
  <si>
    <t>papa johns</t>
  </si>
  <si>
    <t>lyft</t>
  </si>
  <si>
    <t>worcester to boston</t>
  </si>
  <si>
    <t>south to north station</t>
  </si>
  <si>
    <t>boston to lowell</t>
  </si>
  <si>
    <t>apna bazaar</t>
  </si>
  <si>
    <t>Train</t>
  </si>
  <si>
    <t>Subway</t>
  </si>
  <si>
    <t>hannahford</t>
  </si>
  <si>
    <t>others</t>
  </si>
  <si>
    <t>yassa grill</t>
  </si>
  <si>
    <t>uber eats</t>
  </si>
  <si>
    <t>mcdonalds</t>
  </si>
  <si>
    <t>wpi food court</t>
  </si>
  <si>
    <t>amazon berry</t>
  </si>
  <si>
    <t>dad shoes</t>
  </si>
  <si>
    <t>claude</t>
  </si>
  <si>
    <t>brainfm</t>
  </si>
  <si>
    <t>labcorp</t>
  </si>
  <si>
    <t xml:space="preserve">laundry </t>
  </si>
  <si>
    <t>Credit card</t>
  </si>
  <si>
    <t xml:space="preserve"> </t>
  </si>
  <si>
    <t xml:space="preserve">Athlean-x </t>
  </si>
  <si>
    <t>Claude</t>
  </si>
  <si>
    <t>Nashua eats</t>
  </si>
  <si>
    <t>OPT application</t>
  </si>
  <si>
    <t>Dunkin</t>
  </si>
  <si>
    <t>Apple watch</t>
  </si>
  <si>
    <t>WPI sprintax codes</t>
  </si>
  <si>
    <t>Nashua trip</t>
  </si>
  <si>
    <t>wee</t>
  </si>
  <si>
    <t>USPS</t>
  </si>
  <si>
    <t>One stop</t>
  </si>
  <si>
    <t>Mint</t>
  </si>
  <si>
    <t>mbta</t>
  </si>
  <si>
    <t>Credit card bill</t>
  </si>
  <si>
    <t>Aswin walmart</t>
  </si>
  <si>
    <t>Nyc vishwas</t>
  </si>
  <si>
    <t>Lowell security deposit</t>
  </si>
  <si>
    <t>rikin paradise biryani</t>
  </si>
  <si>
    <t>May rent</t>
  </si>
  <si>
    <t>Ramen</t>
  </si>
  <si>
    <t>lowell trip</t>
  </si>
  <si>
    <t>credit card bill</t>
  </si>
  <si>
    <t>rent</t>
  </si>
  <si>
    <t>utilities</t>
  </si>
  <si>
    <t>credit card bill summary</t>
  </si>
  <si>
    <t>kindle</t>
  </si>
  <si>
    <t>india market</t>
  </si>
  <si>
    <t>walmart</t>
  </si>
  <si>
    <t>wpi docs</t>
  </si>
  <si>
    <t>fuel brunch</t>
  </si>
  <si>
    <t>haircut</t>
  </si>
  <si>
    <t>quincy</t>
  </si>
  <si>
    <t>dunkin</t>
  </si>
  <si>
    <t>bombay lounge</t>
  </si>
  <si>
    <t>baps</t>
  </si>
  <si>
    <t>water</t>
  </si>
  <si>
    <t>tablet</t>
  </si>
  <si>
    <t>nyc breakfast day1</t>
  </si>
  <si>
    <t>nyc sub</t>
  </si>
  <si>
    <t>citi bike</t>
  </si>
  <si>
    <t>nj bus</t>
  </si>
  <si>
    <t>cvs chobani</t>
  </si>
  <si>
    <t>joe pizza</t>
  </si>
  <si>
    <t>angelina</t>
  </si>
  <si>
    <t xml:space="preserve">nyc sub </t>
  </si>
  <si>
    <t>shawrama bay</t>
  </si>
  <si>
    <t>sweetgreen</t>
  </si>
  <si>
    <t>lyft citi</t>
  </si>
  <si>
    <t>pressed drink</t>
  </si>
  <si>
    <t>groceries</t>
  </si>
  <si>
    <t>zipcar</t>
  </si>
  <si>
    <t>apple</t>
  </si>
  <si>
    <t>mint</t>
  </si>
  <si>
    <t>price chopper</t>
  </si>
  <si>
    <t>dayton pl party</t>
  </si>
  <si>
    <t>chowrasta</t>
  </si>
  <si>
    <t>shell</t>
  </si>
  <si>
    <t>exxon</t>
  </si>
  <si>
    <t>patel bros</t>
  </si>
  <si>
    <t>puttshack</t>
  </si>
  <si>
    <t>grad photo</t>
  </si>
  <si>
    <t>pyjamabrah</t>
  </si>
  <si>
    <t>cheesecake</t>
  </si>
  <si>
    <t>gym supplements</t>
  </si>
  <si>
    <t>usps</t>
  </si>
  <si>
    <t>boston coffee</t>
  </si>
  <si>
    <t>rikin</t>
  </si>
  <si>
    <t>vishwas</t>
  </si>
  <si>
    <t>date</t>
  </si>
  <si>
    <t>shah hallal</t>
  </si>
  <si>
    <t>mbta waltham to mit</t>
  </si>
  <si>
    <t>himalayan kitchen</t>
  </si>
  <si>
    <t>blue bike</t>
  </si>
  <si>
    <t>f1 ticket</t>
  </si>
  <si>
    <t>planet fitness</t>
  </si>
  <si>
    <t>boston train</t>
  </si>
  <si>
    <t>star market</t>
  </si>
  <si>
    <t>kayak</t>
  </si>
  <si>
    <t>Maroon 5</t>
  </si>
  <si>
    <t>costco</t>
  </si>
  <si>
    <t>sunscreen</t>
  </si>
  <si>
    <t>mbta ticket</t>
  </si>
  <si>
    <t>athlean x</t>
  </si>
  <si>
    <t>wifi</t>
  </si>
  <si>
    <t>may utilities</t>
  </si>
  <si>
    <t>hey tea</t>
  </si>
  <si>
    <t>ny trip toll</t>
  </si>
  <si>
    <t>travel</t>
  </si>
  <si>
    <t>lowell folk</t>
  </si>
  <si>
    <t>amc</t>
  </si>
  <si>
    <t>rmv lowell</t>
  </si>
  <si>
    <t xml:space="preserve">uber </t>
  </si>
  <si>
    <t>monadnock fuel</t>
  </si>
  <si>
    <t>monadnock parking</t>
  </si>
  <si>
    <t>bonjour café</t>
  </si>
  <si>
    <t>la burdick hot choclate</t>
  </si>
  <si>
    <t>Manosalwa</t>
  </si>
  <si>
    <t>subway</t>
  </si>
  <si>
    <t>halal</t>
  </si>
  <si>
    <t>jp licks</t>
  </si>
  <si>
    <t>Uhaul</t>
  </si>
  <si>
    <t>biryani</t>
  </si>
  <si>
    <t>doordash</t>
  </si>
  <si>
    <t>driving school</t>
  </si>
  <si>
    <t>air india flight</t>
  </si>
  <si>
    <t>indigo flight</t>
  </si>
  <si>
    <t>capital burger</t>
  </si>
  <si>
    <t>central scoot</t>
  </si>
  <si>
    <t>sims</t>
  </si>
  <si>
    <t>Groceries</t>
  </si>
  <si>
    <t>Dining out</t>
  </si>
  <si>
    <t>loan payment</t>
  </si>
  <si>
    <t>my expense</t>
  </si>
  <si>
    <t>dining out</t>
  </si>
  <si>
    <t>misc</t>
  </si>
  <si>
    <t>dine out</t>
  </si>
  <si>
    <t>food total</t>
  </si>
  <si>
    <t>mbta north station</t>
  </si>
  <si>
    <t>camp site</t>
  </si>
  <si>
    <t>date dinner</t>
  </si>
  <si>
    <t>total</t>
  </si>
  <si>
    <t>hingeX</t>
  </si>
  <si>
    <t>movie tickets</t>
  </si>
  <si>
    <t>August utilities</t>
  </si>
  <si>
    <t>rikin splitvise</t>
  </si>
  <si>
    <t>bag</t>
  </si>
  <si>
    <t>dates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</si>
</sst>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EE0000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0" fillId="0" borderId="0" xfId="0" quotePrefix="1"/>
    <xf numFmtId="16" fontId="1" fillId="0" borderId="0" xfId="0" applyNumberFormat="1" applyFont="1"/>
    <xf numFmtId="44" fontId="0" fillId="0" borderId="0" xfId="1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microsoft.com/office/2017/10/relationships/person" Target="persons/perso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E3C50-5563-4D92-98E6-57D3C88B1C13}">
  <dimension ref="A1:H29"/>
  <sheetViews>
    <sheetView tabSelected="1" workbookViewId="0">
      <selection activeCell="H8" sqref="H8"/>
    </sheetView>
  </sheetViews>
  <sheetFormatPr defaultRowHeight="14.4" x14ac:dyDescent="0.3"/>
  <cols>
    <col min="1" max="1" width="17.88671875" customWidth="1"/>
  </cols>
  <sheetData>
    <row r="1" spans="1:8" x14ac:dyDescent="0.3">
      <c r="A1" s="1" t="s">
        <v>0</v>
      </c>
      <c r="B1" s="1" t="s">
        <v>1</v>
      </c>
    </row>
    <row r="3" spans="1:8" x14ac:dyDescent="0.3">
      <c r="A3" t="s">
        <v>2</v>
      </c>
      <c r="B3">
        <v>19.98</v>
      </c>
    </row>
    <row r="4" spans="1:8" x14ac:dyDescent="0.3">
      <c r="A4" t="s">
        <v>3</v>
      </c>
      <c r="B4">
        <v>11.06</v>
      </c>
    </row>
    <row r="5" spans="1:8" x14ac:dyDescent="0.3">
      <c r="A5" t="s">
        <v>4</v>
      </c>
      <c r="B5">
        <v>96.22</v>
      </c>
    </row>
    <row r="6" spans="1:8" x14ac:dyDescent="0.3">
      <c r="A6" t="s">
        <v>5</v>
      </c>
      <c r="B6">
        <v>7.54</v>
      </c>
    </row>
    <row r="7" spans="1:8" x14ac:dyDescent="0.3">
      <c r="A7" t="s">
        <v>5</v>
      </c>
      <c r="B7">
        <v>5.92</v>
      </c>
    </row>
    <row r="8" spans="1:8" x14ac:dyDescent="0.3">
      <c r="A8" t="s">
        <v>6</v>
      </c>
      <c r="B8">
        <v>9.08</v>
      </c>
      <c r="G8" t="s">
        <v>12</v>
      </c>
      <c r="H8">
        <f>SUM(B3:B29)</f>
        <v>1694.56</v>
      </c>
    </row>
    <row r="9" spans="1:8" x14ac:dyDescent="0.3">
      <c r="A9" t="s">
        <v>7</v>
      </c>
      <c r="B9">
        <v>5.26</v>
      </c>
    </row>
    <row r="10" spans="1:8" x14ac:dyDescent="0.3">
      <c r="A10" t="s">
        <v>8</v>
      </c>
      <c r="B10">
        <v>17.760000000000002</v>
      </c>
      <c r="G10" t="s">
        <v>20</v>
      </c>
      <c r="H10">
        <f>SUM(B3:B5,B8:B16,B22:B23)</f>
        <v>330.62</v>
      </c>
    </row>
    <row r="11" spans="1:8" x14ac:dyDescent="0.3">
      <c r="A11" t="s">
        <v>7</v>
      </c>
      <c r="B11">
        <v>9.89</v>
      </c>
      <c r="G11" t="s">
        <v>21</v>
      </c>
      <c r="H11">
        <f>SUM(B3:B4,B6:B7,B25:B26)</f>
        <v>198.5</v>
      </c>
    </row>
    <row r="12" spans="1:8" x14ac:dyDescent="0.3">
      <c r="A12" t="s">
        <v>6</v>
      </c>
      <c r="B12">
        <v>5.09</v>
      </c>
    </row>
    <row r="13" spans="1:8" x14ac:dyDescent="0.3">
      <c r="A13" t="s">
        <v>9</v>
      </c>
      <c r="B13">
        <v>57.67</v>
      </c>
      <c r="G13" t="s">
        <v>24</v>
      </c>
      <c r="H13">
        <v>3354</v>
      </c>
    </row>
    <row r="14" spans="1:8" x14ac:dyDescent="0.3">
      <c r="A14" t="s">
        <v>10</v>
      </c>
      <c r="B14">
        <v>7.71</v>
      </c>
    </row>
    <row r="15" spans="1:8" x14ac:dyDescent="0.3">
      <c r="A15" t="s">
        <v>13</v>
      </c>
      <c r="B15">
        <v>36.54</v>
      </c>
    </row>
    <row r="16" spans="1:8" x14ac:dyDescent="0.3">
      <c r="A16" t="s">
        <v>4</v>
      </c>
      <c r="B16">
        <v>18.190000000000001</v>
      </c>
      <c r="C16" t="s">
        <v>14</v>
      </c>
    </row>
    <row r="17" spans="1:3" x14ac:dyDescent="0.3">
      <c r="A17" t="s">
        <v>27</v>
      </c>
      <c r="B17">
        <v>520</v>
      </c>
    </row>
    <row r="18" spans="1:3" x14ac:dyDescent="0.3">
      <c r="A18" t="s">
        <v>11</v>
      </c>
      <c r="B18">
        <v>135</v>
      </c>
    </row>
    <row r="19" spans="1:3" x14ac:dyDescent="0.3">
      <c r="A19" t="s">
        <v>15</v>
      </c>
      <c r="B19">
        <v>40</v>
      </c>
    </row>
    <row r="20" spans="1:3" x14ac:dyDescent="0.3">
      <c r="A20" t="s">
        <v>28</v>
      </c>
      <c r="B20">
        <v>16</v>
      </c>
    </row>
    <row r="21" spans="1:3" x14ac:dyDescent="0.3">
      <c r="A21" t="s">
        <v>16</v>
      </c>
      <c r="B21">
        <v>10</v>
      </c>
    </row>
    <row r="22" spans="1:3" x14ac:dyDescent="0.3">
      <c r="A22" t="s">
        <v>9</v>
      </c>
      <c r="B22">
        <v>30</v>
      </c>
    </row>
    <row r="23" spans="1:3" x14ac:dyDescent="0.3">
      <c r="A23" t="s">
        <v>4</v>
      </c>
      <c r="B23">
        <v>6.17</v>
      </c>
    </row>
    <row r="24" spans="1:3" x14ac:dyDescent="0.3">
      <c r="A24" t="s">
        <v>17</v>
      </c>
      <c r="B24">
        <v>460</v>
      </c>
      <c r="C24" t="s">
        <v>23</v>
      </c>
    </row>
    <row r="25" spans="1:3" x14ac:dyDescent="0.3">
      <c r="A25" t="s">
        <v>18</v>
      </c>
      <c r="B25">
        <v>46</v>
      </c>
      <c r="C25" t="s">
        <v>21</v>
      </c>
    </row>
    <row r="26" spans="1:3" x14ac:dyDescent="0.3">
      <c r="A26" t="s">
        <v>19</v>
      </c>
      <c r="B26">
        <v>108</v>
      </c>
      <c r="C26" t="s">
        <v>21</v>
      </c>
    </row>
    <row r="27" spans="1:3" x14ac:dyDescent="0.3">
      <c r="A27" t="s">
        <v>26</v>
      </c>
      <c r="B27">
        <v>10</v>
      </c>
    </row>
    <row r="28" spans="1:3" x14ac:dyDescent="0.3">
      <c r="A28" t="s">
        <v>7</v>
      </c>
      <c r="B28">
        <v>4.49</v>
      </c>
    </row>
    <row r="29" spans="1:3" x14ac:dyDescent="0.3">
      <c r="A29" t="s">
        <v>29</v>
      </c>
      <c r="B29">
        <v>0.99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8EFA4-F630-470E-BE89-787CF5D29859}">
  <dimension ref="A1:B19"/>
  <sheetViews>
    <sheetView workbookViewId="0">
      <selection activeCell="B19" sqref="B19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3" spans="1:2" x14ac:dyDescent="0.3">
      <c r="A3" t="s">
        <v>22</v>
      </c>
      <c r="B3">
        <v>460</v>
      </c>
    </row>
    <row r="4" spans="1:2" x14ac:dyDescent="0.3">
      <c r="A4" t="s">
        <v>106</v>
      </c>
      <c r="B4">
        <v>21.25</v>
      </c>
    </row>
    <row r="5" spans="1:2" x14ac:dyDescent="0.3">
      <c r="A5" t="s">
        <v>9</v>
      </c>
      <c r="B5">
        <v>62.35</v>
      </c>
    </row>
    <row r="6" spans="1:2" x14ac:dyDescent="0.3">
      <c r="A6" t="s">
        <v>113</v>
      </c>
      <c r="B6">
        <v>35.69</v>
      </c>
    </row>
    <row r="7" spans="1:2" x14ac:dyDescent="0.3">
      <c r="A7" t="s">
        <v>114</v>
      </c>
      <c r="B7">
        <v>1.1000000000000001</v>
      </c>
    </row>
    <row r="8" spans="1:2" x14ac:dyDescent="0.3">
      <c r="A8" t="s">
        <v>115</v>
      </c>
      <c r="B8">
        <v>5.49</v>
      </c>
    </row>
    <row r="9" spans="1:2" x14ac:dyDescent="0.3">
      <c r="A9" t="s">
        <v>116</v>
      </c>
      <c r="B9">
        <v>177.5</v>
      </c>
    </row>
    <row r="10" spans="1:2" x14ac:dyDescent="0.3">
      <c r="A10" t="s">
        <v>9</v>
      </c>
      <c r="B10">
        <v>36.03</v>
      </c>
    </row>
    <row r="11" spans="1:2" x14ac:dyDescent="0.3">
      <c r="A11" t="s">
        <v>117</v>
      </c>
      <c r="B11">
        <v>12.25</v>
      </c>
    </row>
    <row r="12" spans="1:2" x14ac:dyDescent="0.3">
      <c r="A12" t="s">
        <v>117</v>
      </c>
      <c r="B12">
        <v>12.25</v>
      </c>
    </row>
    <row r="13" spans="1:2" x14ac:dyDescent="0.3">
      <c r="A13" t="s">
        <v>117</v>
      </c>
      <c r="B13">
        <v>4.8</v>
      </c>
    </row>
    <row r="14" spans="1:2" x14ac:dyDescent="0.3">
      <c r="A14" t="s">
        <v>71</v>
      </c>
      <c r="B14">
        <v>9.99</v>
      </c>
    </row>
    <row r="15" spans="1:2" x14ac:dyDescent="0.3">
      <c r="A15" t="s">
        <v>84</v>
      </c>
      <c r="B15">
        <v>5.99</v>
      </c>
    </row>
    <row r="16" spans="1:2" x14ac:dyDescent="0.3">
      <c r="A16" t="s">
        <v>71</v>
      </c>
      <c r="B16">
        <v>1</v>
      </c>
    </row>
    <row r="17" spans="1:2" x14ac:dyDescent="0.3">
      <c r="A17" t="s">
        <v>94</v>
      </c>
      <c r="B17">
        <v>105.74</v>
      </c>
    </row>
    <row r="19" spans="1:2" x14ac:dyDescent="0.3">
      <c r="B19">
        <f>SUM(B3:B17)</f>
        <v>951.43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81A64-B7F8-496B-8769-0140A5B18A64}">
  <dimension ref="A1:B18"/>
  <sheetViews>
    <sheetView workbookViewId="0">
      <selection activeCell="B18" sqref="B18"/>
    </sheetView>
  </sheetViews>
  <sheetFormatPr defaultRowHeight="14.4" x14ac:dyDescent="0.3"/>
  <cols>
    <col min="1" max="1" width="16.77734375" customWidth="1"/>
  </cols>
  <sheetData>
    <row r="1" spans="1:2" x14ac:dyDescent="0.3">
      <c r="A1" t="s">
        <v>0</v>
      </c>
      <c r="B1" t="s">
        <v>1</v>
      </c>
    </row>
    <row r="3" spans="1:2" x14ac:dyDescent="0.3">
      <c r="A3" t="s">
        <v>22</v>
      </c>
      <c r="B3">
        <v>460</v>
      </c>
    </row>
    <row r="4" spans="1:2" x14ac:dyDescent="0.3">
      <c r="A4" t="s">
        <v>9</v>
      </c>
      <c r="B4">
        <v>50.7</v>
      </c>
    </row>
    <row r="5" spans="1:2" x14ac:dyDescent="0.3">
      <c r="A5" t="s">
        <v>105</v>
      </c>
      <c r="B5">
        <v>77</v>
      </c>
    </row>
    <row r="6" spans="1:2" x14ac:dyDescent="0.3">
      <c r="A6" t="s">
        <v>106</v>
      </c>
      <c r="B6">
        <v>21.25</v>
      </c>
    </row>
    <row r="7" spans="1:2" x14ac:dyDescent="0.3">
      <c r="A7" t="s">
        <v>9</v>
      </c>
      <c r="B7">
        <v>100.18</v>
      </c>
    </row>
    <row r="8" spans="1:2" x14ac:dyDescent="0.3">
      <c r="A8" t="s">
        <v>105</v>
      </c>
      <c r="B8">
        <v>65.23</v>
      </c>
    </row>
    <row r="9" spans="1:2" x14ac:dyDescent="0.3">
      <c r="A9" t="s">
        <v>107</v>
      </c>
      <c r="B9">
        <v>4.79</v>
      </c>
    </row>
    <row r="10" spans="1:2" x14ac:dyDescent="0.3">
      <c r="A10" t="s">
        <v>108</v>
      </c>
      <c r="B10">
        <v>470</v>
      </c>
    </row>
    <row r="11" spans="1:2" x14ac:dyDescent="0.3">
      <c r="A11" t="s">
        <v>9</v>
      </c>
      <c r="B11">
        <v>74.53</v>
      </c>
    </row>
    <row r="12" spans="1:2" x14ac:dyDescent="0.3">
      <c r="A12" t="s">
        <v>109</v>
      </c>
      <c r="B12">
        <v>1.08</v>
      </c>
    </row>
    <row r="13" spans="1:2" x14ac:dyDescent="0.3">
      <c r="A13" t="s">
        <v>110</v>
      </c>
      <c r="B13">
        <v>223.94</v>
      </c>
    </row>
    <row r="14" spans="1:2" x14ac:dyDescent="0.3">
      <c r="A14" t="s">
        <v>111</v>
      </c>
      <c r="B14">
        <v>5</v>
      </c>
    </row>
    <row r="15" spans="1:2" x14ac:dyDescent="0.3">
      <c r="A15" t="s">
        <v>112</v>
      </c>
      <c r="B15">
        <v>104</v>
      </c>
    </row>
    <row r="16" spans="1:2" x14ac:dyDescent="0.3">
      <c r="A16" t="s">
        <v>38</v>
      </c>
      <c r="B16">
        <v>172</v>
      </c>
    </row>
    <row r="18" spans="2:2" x14ac:dyDescent="0.3">
      <c r="B18">
        <f>SUM(B3:B16)</f>
        <v>1829.7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2675D-D2A7-41C0-9C32-1F7392341FA7}">
  <dimension ref="A1:D7"/>
  <sheetViews>
    <sheetView workbookViewId="0">
      <selection activeCell="D8" sqref="D8"/>
    </sheetView>
  </sheetViews>
  <sheetFormatPr defaultRowHeight="14.4" x14ac:dyDescent="0.3"/>
  <sheetData>
    <row r="1" spans="1:4" x14ac:dyDescent="0.3">
      <c r="A1" t="s">
        <v>0</v>
      </c>
      <c r="B1" t="s">
        <v>1</v>
      </c>
    </row>
    <row r="3" spans="1:4" x14ac:dyDescent="0.3">
      <c r="A3" t="s">
        <v>124</v>
      </c>
      <c r="B3">
        <v>24.5</v>
      </c>
    </row>
    <row r="4" spans="1:4" x14ac:dyDescent="0.3">
      <c r="A4" t="s">
        <v>125</v>
      </c>
      <c r="B4">
        <v>48.83</v>
      </c>
    </row>
    <row r="5" spans="1:4" x14ac:dyDescent="0.3">
      <c r="A5" t="s">
        <v>126</v>
      </c>
      <c r="B5">
        <v>203.94</v>
      </c>
    </row>
    <row r="6" spans="1:4" x14ac:dyDescent="0.3">
      <c r="A6" t="s">
        <v>127</v>
      </c>
      <c r="B6">
        <v>460</v>
      </c>
      <c r="D6">
        <f>SUM(B3:B7)</f>
        <v>822.27</v>
      </c>
    </row>
    <row r="7" spans="1:4" x14ac:dyDescent="0.3">
      <c r="A7" t="s">
        <v>128</v>
      </c>
      <c r="B7">
        <v>85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E8FFC-320C-4D80-BBD3-0817BA28DC16}">
  <dimension ref="A1:G71"/>
  <sheetViews>
    <sheetView workbookViewId="0">
      <selection activeCell="D16" sqref="D16"/>
    </sheetView>
  </sheetViews>
  <sheetFormatPr defaultRowHeight="14.4" x14ac:dyDescent="0.3"/>
  <sheetData>
    <row r="1" spans="1:7" x14ac:dyDescent="0.3">
      <c r="A1" t="s">
        <v>0</v>
      </c>
      <c r="B1" t="s">
        <v>1</v>
      </c>
    </row>
    <row r="3" spans="1:7" x14ac:dyDescent="0.3">
      <c r="A3" t="s">
        <v>118</v>
      </c>
      <c r="B3">
        <v>652.89</v>
      </c>
    </row>
    <row r="4" spans="1:7" x14ac:dyDescent="0.3">
      <c r="A4" t="s">
        <v>119</v>
      </c>
      <c r="B4">
        <v>31.89</v>
      </c>
    </row>
    <row r="5" spans="1:7" x14ac:dyDescent="0.3">
      <c r="A5" t="s">
        <v>120</v>
      </c>
      <c r="B5">
        <v>240.4</v>
      </c>
    </row>
    <row r="6" spans="1:7" x14ac:dyDescent="0.3">
      <c r="A6" t="s">
        <v>121</v>
      </c>
      <c r="B6">
        <v>675</v>
      </c>
    </row>
    <row r="7" spans="1:7" x14ac:dyDescent="0.3">
      <c r="A7" t="s">
        <v>122</v>
      </c>
      <c r="B7">
        <v>17.11</v>
      </c>
      <c r="F7" t="s">
        <v>12</v>
      </c>
      <c r="G7">
        <f>SUM(B3:B11)</f>
        <v>2656.9</v>
      </c>
    </row>
    <row r="8" spans="1:7" x14ac:dyDescent="0.3">
      <c r="A8" t="s">
        <v>118</v>
      </c>
      <c r="B8">
        <v>280</v>
      </c>
    </row>
    <row r="9" spans="1:7" x14ac:dyDescent="0.3">
      <c r="A9" t="s">
        <v>123</v>
      </c>
      <c r="B9">
        <v>460</v>
      </c>
    </row>
    <row r="10" spans="1:7" x14ac:dyDescent="0.3">
      <c r="A10" t="s">
        <v>120</v>
      </c>
      <c r="B10">
        <v>204.61</v>
      </c>
    </row>
    <row r="11" spans="1:7" x14ac:dyDescent="0.3">
      <c r="A11" t="s">
        <v>128</v>
      </c>
      <c r="B11">
        <v>95</v>
      </c>
    </row>
    <row r="13" spans="1:7" x14ac:dyDescent="0.3">
      <c r="A13" s="8" t="s">
        <v>129</v>
      </c>
      <c r="B13" s="8"/>
    </row>
    <row r="14" spans="1:7" x14ac:dyDescent="0.3">
      <c r="A14" t="s">
        <v>130</v>
      </c>
      <c r="B14">
        <v>228.44</v>
      </c>
      <c r="D14" t="s">
        <v>154</v>
      </c>
      <c r="E14">
        <f>SUM(B15,B16,B17,B19,B20,B21,B22,B24,B30)</f>
        <v>336.06</v>
      </c>
    </row>
    <row r="15" spans="1:7" x14ac:dyDescent="0.3">
      <c r="A15" t="s">
        <v>131</v>
      </c>
      <c r="B15">
        <v>4.2699999999999996</v>
      </c>
      <c r="D15" t="s">
        <v>220</v>
      </c>
      <c r="E15">
        <f>SUM(B21,B33,B44,B45,B49,B50,B68,B7,B30,B36)</f>
        <v>241.01000000000005</v>
      </c>
    </row>
    <row r="16" spans="1:7" x14ac:dyDescent="0.3">
      <c r="A16" t="s">
        <v>131</v>
      </c>
      <c r="B16">
        <v>28.95</v>
      </c>
    </row>
    <row r="17" spans="1:2" x14ac:dyDescent="0.3">
      <c r="A17" t="s">
        <v>132</v>
      </c>
      <c r="B17">
        <v>36.590000000000003</v>
      </c>
    </row>
    <row r="18" spans="1:2" x14ac:dyDescent="0.3">
      <c r="A18" t="s">
        <v>133</v>
      </c>
      <c r="B18">
        <v>15</v>
      </c>
    </row>
    <row r="19" spans="1:2" x14ac:dyDescent="0.3">
      <c r="A19" t="s">
        <v>132</v>
      </c>
      <c r="B19">
        <v>39.29</v>
      </c>
    </row>
    <row r="20" spans="1:2" x14ac:dyDescent="0.3">
      <c r="A20" t="s">
        <v>132</v>
      </c>
      <c r="B20">
        <v>52.02</v>
      </c>
    </row>
    <row r="21" spans="1:2" x14ac:dyDescent="0.3">
      <c r="A21" t="s">
        <v>134</v>
      </c>
      <c r="B21">
        <v>23.06</v>
      </c>
    </row>
    <row r="22" spans="1:2" x14ac:dyDescent="0.3">
      <c r="A22" t="s">
        <v>132</v>
      </c>
      <c r="B22">
        <v>55.58</v>
      </c>
    </row>
    <row r="23" spans="1:2" x14ac:dyDescent="0.3">
      <c r="A23" t="s">
        <v>135</v>
      </c>
      <c r="B23">
        <v>10</v>
      </c>
    </row>
    <row r="24" spans="1:2" x14ac:dyDescent="0.3">
      <c r="A24" t="s">
        <v>132</v>
      </c>
      <c r="B24">
        <v>91.5</v>
      </c>
    </row>
    <row r="25" spans="1:2" x14ac:dyDescent="0.3">
      <c r="A25" t="s">
        <v>136</v>
      </c>
      <c r="B25">
        <v>1.9</v>
      </c>
    </row>
    <row r="26" spans="1:2" x14ac:dyDescent="0.3">
      <c r="A26" t="s">
        <v>117</v>
      </c>
      <c r="B26">
        <v>2.4</v>
      </c>
    </row>
    <row r="27" spans="1:2" x14ac:dyDescent="0.3">
      <c r="A27" t="s">
        <v>117</v>
      </c>
      <c r="B27">
        <v>10</v>
      </c>
    </row>
    <row r="28" spans="1:2" x14ac:dyDescent="0.3">
      <c r="A28" t="s">
        <v>117</v>
      </c>
      <c r="B28">
        <v>2.4</v>
      </c>
    </row>
    <row r="29" spans="1:2" x14ac:dyDescent="0.3">
      <c r="A29" t="s">
        <v>71</v>
      </c>
      <c r="B29">
        <v>7.04</v>
      </c>
    </row>
    <row r="30" spans="1:2" x14ac:dyDescent="0.3">
      <c r="A30" t="s">
        <v>137</v>
      </c>
      <c r="B30">
        <v>4.8</v>
      </c>
    </row>
    <row r="31" spans="1:2" x14ac:dyDescent="0.3">
      <c r="A31" t="s">
        <v>71</v>
      </c>
      <c r="B31">
        <v>6.66</v>
      </c>
    </row>
    <row r="32" spans="1:2" x14ac:dyDescent="0.3">
      <c r="A32" t="s">
        <v>71</v>
      </c>
      <c r="B32">
        <v>17.420000000000002</v>
      </c>
    </row>
    <row r="33" spans="1:2" x14ac:dyDescent="0.3">
      <c r="A33" t="s">
        <v>138</v>
      </c>
      <c r="B33">
        <v>133.05000000000001</v>
      </c>
    </row>
    <row r="34" spans="1:2" x14ac:dyDescent="0.3">
      <c r="A34" t="s">
        <v>133</v>
      </c>
      <c r="B34">
        <v>10</v>
      </c>
    </row>
    <row r="35" spans="1:2" x14ac:dyDescent="0.3">
      <c r="A35" t="s">
        <v>139</v>
      </c>
      <c r="B35">
        <v>17.96</v>
      </c>
    </row>
    <row r="36" spans="1:2" x14ac:dyDescent="0.3">
      <c r="A36" t="s">
        <v>140</v>
      </c>
      <c r="B36">
        <v>1.99</v>
      </c>
    </row>
    <row r="37" spans="1:2" x14ac:dyDescent="0.3">
      <c r="A37" t="s">
        <v>141</v>
      </c>
      <c r="B37">
        <v>4.45</v>
      </c>
    </row>
    <row r="38" spans="1:2" x14ac:dyDescent="0.3">
      <c r="A38" t="s">
        <v>142</v>
      </c>
      <c r="B38">
        <v>26.62</v>
      </c>
    </row>
    <row r="39" spans="1:2" x14ac:dyDescent="0.3">
      <c r="A39" t="s">
        <v>143</v>
      </c>
      <c r="B39">
        <v>2.4900000000000002</v>
      </c>
    </row>
    <row r="40" spans="1:2" x14ac:dyDescent="0.3">
      <c r="A40" t="s">
        <v>144</v>
      </c>
      <c r="B40">
        <v>5.43</v>
      </c>
    </row>
    <row r="41" spans="1:2" x14ac:dyDescent="0.3">
      <c r="A41" t="s">
        <v>145</v>
      </c>
      <c r="B41">
        <v>5.15</v>
      </c>
    </row>
    <row r="42" spans="1:2" x14ac:dyDescent="0.3">
      <c r="A42" t="s">
        <v>145</v>
      </c>
      <c r="B42">
        <v>4</v>
      </c>
    </row>
    <row r="43" spans="1:2" x14ac:dyDescent="0.3">
      <c r="A43" t="s">
        <v>146</v>
      </c>
      <c r="B43">
        <v>4</v>
      </c>
    </row>
    <row r="44" spans="1:2" x14ac:dyDescent="0.3">
      <c r="A44" t="s">
        <v>147</v>
      </c>
      <c r="B44">
        <v>6</v>
      </c>
    </row>
    <row r="45" spans="1:2" x14ac:dyDescent="0.3">
      <c r="A45" t="s">
        <v>148</v>
      </c>
      <c r="B45">
        <v>8.6</v>
      </c>
    </row>
    <row r="46" spans="1:2" x14ac:dyDescent="0.3">
      <c r="A46" t="s">
        <v>143</v>
      </c>
      <c r="B46">
        <v>2.9</v>
      </c>
    </row>
    <row r="47" spans="1:2" x14ac:dyDescent="0.3">
      <c r="A47" t="s">
        <v>149</v>
      </c>
      <c r="B47">
        <v>2.9</v>
      </c>
    </row>
    <row r="48" spans="1:2" x14ac:dyDescent="0.3">
      <c r="A48" t="s">
        <v>145</v>
      </c>
      <c r="B48">
        <v>3</v>
      </c>
    </row>
    <row r="49" spans="1:2" x14ac:dyDescent="0.3">
      <c r="A49" t="s">
        <v>150</v>
      </c>
      <c r="B49">
        <v>12.34</v>
      </c>
    </row>
    <row r="50" spans="1:2" x14ac:dyDescent="0.3">
      <c r="A50" t="s">
        <v>151</v>
      </c>
      <c r="B50">
        <v>16.059999999999999</v>
      </c>
    </row>
    <row r="51" spans="1:2" x14ac:dyDescent="0.3">
      <c r="A51" t="s">
        <v>152</v>
      </c>
      <c r="B51">
        <v>5.85</v>
      </c>
    </row>
    <row r="52" spans="1:2" x14ac:dyDescent="0.3">
      <c r="A52" t="s">
        <v>143</v>
      </c>
      <c r="B52">
        <v>2.9</v>
      </c>
    </row>
    <row r="53" spans="1:2" x14ac:dyDescent="0.3">
      <c r="A53" t="s">
        <v>143</v>
      </c>
      <c r="B53">
        <v>2.9</v>
      </c>
    </row>
    <row r="54" spans="1:2" x14ac:dyDescent="0.3">
      <c r="A54" t="s">
        <v>143</v>
      </c>
      <c r="B54">
        <v>2.9</v>
      </c>
    </row>
    <row r="55" spans="1:2" x14ac:dyDescent="0.3">
      <c r="A55" t="s">
        <v>143</v>
      </c>
      <c r="B55">
        <v>2.9</v>
      </c>
    </row>
    <row r="56" spans="1:2" x14ac:dyDescent="0.3">
      <c r="A56" t="s">
        <v>143</v>
      </c>
      <c r="B56">
        <v>2.9</v>
      </c>
    </row>
    <row r="57" spans="1:2" x14ac:dyDescent="0.3">
      <c r="A57" t="s">
        <v>143</v>
      </c>
      <c r="B57">
        <v>2.9</v>
      </c>
    </row>
    <row r="58" spans="1:2" x14ac:dyDescent="0.3">
      <c r="A58" t="s">
        <v>153</v>
      </c>
      <c r="B58">
        <v>7.57</v>
      </c>
    </row>
    <row r="59" spans="1:2" x14ac:dyDescent="0.3">
      <c r="A59" t="s">
        <v>115</v>
      </c>
      <c r="B59">
        <v>2.29</v>
      </c>
    </row>
    <row r="60" spans="1:2" x14ac:dyDescent="0.3">
      <c r="A60" t="s">
        <v>155</v>
      </c>
      <c r="B60">
        <v>29.02</v>
      </c>
    </row>
    <row r="61" spans="1:2" x14ac:dyDescent="0.3">
      <c r="A61" t="s">
        <v>155</v>
      </c>
      <c r="B61">
        <v>37.19</v>
      </c>
    </row>
    <row r="62" spans="1:2" x14ac:dyDescent="0.3">
      <c r="A62" t="s">
        <v>156</v>
      </c>
      <c r="B62">
        <v>20</v>
      </c>
    </row>
    <row r="63" spans="1:2" x14ac:dyDescent="0.3">
      <c r="A63" t="s">
        <v>156</v>
      </c>
      <c r="B63">
        <v>20</v>
      </c>
    </row>
    <row r="64" spans="1:2" x14ac:dyDescent="0.3">
      <c r="A64" t="s">
        <v>157</v>
      </c>
      <c r="B64">
        <v>10.5</v>
      </c>
    </row>
    <row r="65" spans="1:2" x14ac:dyDescent="0.3">
      <c r="A65" t="s">
        <v>117</v>
      </c>
      <c r="B65">
        <v>10</v>
      </c>
    </row>
    <row r="66" spans="1:2" x14ac:dyDescent="0.3">
      <c r="A66" t="s">
        <v>158</v>
      </c>
      <c r="B66">
        <v>24.68</v>
      </c>
    </row>
    <row r="67" spans="1:2" x14ac:dyDescent="0.3">
      <c r="A67" t="s">
        <v>159</v>
      </c>
      <c r="B67">
        <v>79.42</v>
      </c>
    </row>
    <row r="68" spans="1:2" x14ac:dyDescent="0.3">
      <c r="A68" t="s">
        <v>160</v>
      </c>
      <c r="B68">
        <v>18</v>
      </c>
    </row>
    <row r="69" spans="1:2" x14ac:dyDescent="0.3">
      <c r="A69" t="s">
        <v>161</v>
      </c>
      <c r="B69">
        <v>4.8</v>
      </c>
    </row>
    <row r="70" spans="1:2" x14ac:dyDescent="0.3">
      <c r="A70" t="s">
        <v>162</v>
      </c>
      <c r="B70">
        <v>7.25</v>
      </c>
    </row>
    <row r="71" spans="1:2" x14ac:dyDescent="0.3">
      <c r="A71" t="s">
        <v>163</v>
      </c>
      <c r="B71">
        <v>14.59</v>
      </c>
    </row>
  </sheetData>
  <mergeCells count="1">
    <mergeCell ref="A13:B13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C1ED6-B233-4FA1-975D-D6FD6FCBDE56}">
  <dimension ref="A1:F88"/>
  <sheetViews>
    <sheetView workbookViewId="0">
      <selection activeCell="F12" sqref="F12"/>
    </sheetView>
  </sheetViews>
  <sheetFormatPr defaultRowHeight="14.4" x14ac:dyDescent="0.3"/>
  <cols>
    <col min="1" max="1" width="11.109375" customWidth="1"/>
  </cols>
  <sheetData>
    <row r="1" spans="1:6" x14ac:dyDescent="0.3">
      <c r="A1" t="s">
        <v>0</v>
      </c>
      <c r="B1" t="s">
        <v>1</v>
      </c>
    </row>
    <row r="2" spans="1:6" x14ac:dyDescent="0.3">
      <c r="A2" s="6" t="s">
        <v>127</v>
      </c>
      <c r="B2" s="6">
        <v>675</v>
      </c>
    </row>
    <row r="3" spans="1:6" x14ac:dyDescent="0.3">
      <c r="A3" t="s">
        <v>137</v>
      </c>
      <c r="B3">
        <v>6.3</v>
      </c>
    </row>
    <row r="4" spans="1:6" x14ac:dyDescent="0.3">
      <c r="A4" t="s">
        <v>71</v>
      </c>
      <c r="B4">
        <v>9.14</v>
      </c>
    </row>
    <row r="5" spans="1:6" x14ac:dyDescent="0.3">
      <c r="A5" t="s">
        <v>71</v>
      </c>
      <c r="B5">
        <v>9.5500000000000007</v>
      </c>
      <c r="E5" t="s">
        <v>12</v>
      </c>
      <c r="F5">
        <f>SUM(B2:B88)</f>
        <v>2861.0000000000014</v>
      </c>
    </row>
    <row r="6" spans="1:6" x14ac:dyDescent="0.3">
      <c r="A6" t="s">
        <v>80</v>
      </c>
      <c r="B6">
        <v>14.91</v>
      </c>
    </row>
    <row r="7" spans="1:6" x14ac:dyDescent="0.3">
      <c r="A7" t="s">
        <v>164</v>
      </c>
      <c r="B7">
        <v>32</v>
      </c>
      <c r="E7" t="s">
        <v>71</v>
      </c>
      <c r="F7">
        <f>SUM(B4,B10,B5,B16,B17,B18,B22,B24,B28,B29,B31,B33,B34,B36,B44,B48,B49,B52,B53,B58,B59,B62,B62,B65,B66,B68,B73,B79)</f>
        <v>272.19</v>
      </c>
    </row>
    <row r="8" spans="1:6" x14ac:dyDescent="0.3">
      <c r="A8" t="s">
        <v>73</v>
      </c>
      <c r="B8">
        <v>33.119999999999997</v>
      </c>
      <c r="E8" t="s">
        <v>80</v>
      </c>
      <c r="F8">
        <f>SUM(B6,B11,B19,B20,B23,B32,B35,B72,B71,B69,B67,B56,B51,B47,B41)</f>
        <v>143.23000000000002</v>
      </c>
    </row>
    <row r="9" spans="1:6" x14ac:dyDescent="0.3">
      <c r="A9" s="5" t="s">
        <v>165</v>
      </c>
      <c r="B9" s="5">
        <v>49.95</v>
      </c>
      <c r="E9" t="s">
        <v>173</v>
      </c>
      <c r="F9">
        <f>SUM(B16,B17,B14,B7)</f>
        <v>125.87</v>
      </c>
    </row>
    <row r="10" spans="1:6" x14ac:dyDescent="0.3">
      <c r="A10" t="s">
        <v>71</v>
      </c>
      <c r="B10">
        <v>9.19</v>
      </c>
      <c r="E10" t="s">
        <v>154</v>
      </c>
      <c r="F10">
        <f>SUM(B8,B27,B40,B42,B54,B55,B82)</f>
        <v>332.4</v>
      </c>
    </row>
    <row r="11" spans="1:6" x14ac:dyDescent="0.3">
      <c r="A11" t="s">
        <v>80</v>
      </c>
      <c r="B11">
        <v>12.36</v>
      </c>
      <c r="E11" t="s">
        <v>220</v>
      </c>
      <c r="F11">
        <f>SUM(B3,B6,B11,B14,B19,B20,B23,B25,B32,B35,B41,B43,B47,B51,B63,B67,B69,B71,B72,B78,)</f>
        <v>196.86999999999998</v>
      </c>
    </row>
    <row r="12" spans="1:6" x14ac:dyDescent="0.3">
      <c r="A12" s="5" t="s">
        <v>166</v>
      </c>
      <c r="B12" s="5">
        <v>99.04</v>
      </c>
      <c r="E12" t="s">
        <v>221</v>
      </c>
      <c r="F12">
        <f>SUM(F10,F11)</f>
        <v>529.27</v>
      </c>
    </row>
    <row r="13" spans="1:6" x14ac:dyDescent="0.3">
      <c r="A13" t="s">
        <v>157</v>
      </c>
      <c r="B13">
        <v>10.5</v>
      </c>
    </row>
    <row r="14" spans="1:6" x14ac:dyDescent="0.3">
      <c r="A14" t="s">
        <v>167</v>
      </c>
      <c r="B14">
        <v>21.47</v>
      </c>
    </row>
    <row r="15" spans="1:6" x14ac:dyDescent="0.3">
      <c r="A15" s="5" t="s">
        <v>168</v>
      </c>
      <c r="B15" s="5">
        <v>57.45</v>
      </c>
    </row>
    <row r="16" spans="1:6" x14ac:dyDescent="0.3">
      <c r="A16" s="5" t="s">
        <v>71</v>
      </c>
      <c r="B16" s="5">
        <v>44.32</v>
      </c>
    </row>
    <row r="17" spans="1:2" x14ac:dyDescent="0.3">
      <c r="A17" s="5" t="s">
        <v>71</v>
      </c>
      <c r="B17" s="5">
        <v>28.08</v>
      </c>
    </row>
    <row r="18" spans="1:2" x14ac:dyDescent="0.3">
      <c r="A18" t="s">
        <v>71</v>
      </c>
      <c r="B18">
        <v>9.2200000000000006</v>
      </c>
    </row>
    <row r="19" spans="1:2" x14ac:dyDescent="0.3">
      <c r="A19" t="s">
        <v>80</v>
      </c>
      <c r="B19">
        <v>8.69</v>
      </c>
    </row>
    <row r="20" spans="1:2" x14ac:dyDescent="0.3">
      <c r="A20" t="s">
        <v>80</v>
      </c>
      <c r="B20">
        <v>2</v>
      </c>
    </row>
    <row r="21" spans="1:2" x14ac:dyDescent="0.3">
      <c r="A21" t="s">
        <v>169</v>
      </c>
      <c r="B21">
        <v>1.1000000000000001</v>
      </c>
    </row>
    <row r="22" spans="1:2" x14ac:dyDescent="0.3">
      <c r="A22" t="s">
        <v>71</v>
      </c>
      <c r="B22">
        <v>9.39</v>
      </c>
    </row>
    <row r="23" spans="1:2" x14ac:dyDescent="0.3">
      <c r="A23" t="s">
        <v>80</v>
      </c>
      <c r="B23">
        <v>9.66</v>
      </c>
    </row>
    <row r="24" spans="1:2" x14ac:dyDescent="0.3">
      <c r="A24" t="s">
        <v>71</v>
      </c>
      <c r="B24">
        <v>6.57</v>
      </c>
    </row>
    <row r="25" spans="1:2" x14ac:dyDescent="0.3">
      <c r="A25" t="s">
        <v>170</v>
      </c>
      <c r="B25">
        <v>4</v>
      </c>
    </row>
    <row r="26" spans="1:2" x14ac:dyDescent="0.3">
      <c r="A26" t="s">
        <v>117</v>
      </c>
      <c r="B26">
        <v>10</v>
      </c>
    </row>
    <row r="27" spans="1:2" x14ac:dyDescent="0.3">
      <c r="A27" t="s">
        <v>132</v>
      </c>
      <c r="B27">
        <v>40.770000000000003</v>
      </c>
    </row>
    <row r="28" spans="1:2" x14ac:dyDescent="0.3">
      <c r="A28" t="s">
        <v>71</v>
      </c>
      <c r="B28">
        <v>8.65</v>
      </c>
    </row>
    <row r="29" spans="1:2" x14ac:dyDescent="0.3">
      <c r="A29" t="s">
        <v>71</v>
      </c>
      <c r="B29">
        <v>6.27</v>
      </c>
    </row>
    <row r="30" spans="1:2" x14ac:dyDescent="0.3">
      <c r="A30" t="s">
        <v>156</v>
      </c>
      <c r="B30">
        <v>20</v>
      </c>
    </row>
    <row r="31" spans="1:2" x14ac:dyDescent="0.3">
      <c r="A31" t="s">
        <v>71</v>
      </c>
      <c r="B31">
        <v>7.49</v>
      </c>
    </row>
    <row r="32" spans="1:2" x14ac:dyDescent="0.3">
      <c r="A32" t="s">
        <v>80</v>
      </c>
      <c r="B32">
        <v>12.88</v>
      </c>
    </row>
    <row r="33" spans="1:2" x14ac:dyDescent="0.3">
      <c r="A33" t="s">
        <v>71</v>
      </c>
      <c r="B33">
        <v>5.8</v>
      </c>
    </row>
    <row r="34" spans="1:2" x14ac:dyDescent="0.3">
      <c r="A34" t="s">
        <v>71</v>
      </c>
      <c r="B34">
        <v>7.38</v>
      </c>
    </row>
    <row r="35" spans="1:2" x14ac:dyDescent="0.3">
      <c r="A35" t="s">
        <v>80</v>
      </c>
      <c r="B35">
        <v>4.34</v>
      </c>
    </row>
    <row r="36" spans="1:2" x14ac:dyDescent="0.3">
      <c r="A36" t="s">
        <v>71</v>
      </c>
      <c r="B36">
        <v>6.3</v>
      </c>
    </row>
    <row r="37" spans="1:2" x14ac:dyDescent="0.3">
      <c r="A37" t="s">
        <v>171</v>
      </c>
      <c r="B37">
        <v>28</v>
      </c>
    </row>
    <row r="38" spans="1:2" x14ac:dyDescent="0.3">
      <c r="A38" t="s">
        <v>172</v>
      </c>
      <c r="B38">
        <v>88</v>
      </c>
    </row>
    <row r="39" spans="1:2" x14ac:dyDescent="0.3">
      <c r="A39" t="s">
        <v>157</v>
      </c>
      <c r="B39">
        <v>10.5</v>
      </c>
    </row>
    <row r="40" spans="1:2" x14ac:dyDescent="0.3">
      <c r="A40" t="s">
        <v>88</v>
      </c>
      <c r="B40">
        <v>20.47</v>
      </c>
    </row>
    <row r="41" spans="1:2" x14ac:dyDescent="0.3">
      <c r="A41" t="s">
        <v>80</v>
      </c>
      <c r="B41">
        <v>5.77</v>
      </c>
    </row>
    <row r="42" spans="1:2" x14ac:dyDescent="0.3">
      <c r="A42" t="s">
        <v>132</v>
      </c>
      <c r="B42">
        <v>59.14</v>
      </c>
    </row>
    <row r="43" spans="1:2" x14ac:dyDescent="0.3">
      <c r="A43" t="s">
        <v>174</v>
      </c>
      <c r="B43">
        <v>1.61</v>
      </c>
    </row>
    <row r="44" spans="1:2" x14ac:dyDescent="0.3">
      <c r="A44" t="s">
        <v>71</v>
      </c>
      <c r="B44">
        <v>8.4</v>
      </c>
    </row>
    <row r="45" spans="1:2" x14ac:dyDescent="0.3">
      <c r="A45" s="6" t="s">
        <v>132</v>
      </c>
      <c r="B45" s="6">
        <v>592.79999999999995</v>
      </c>
    </row>
    <row r="46" spans="1:2" x14ac:dyDescent="0.3">
      <c r="A46" t="s">
        <v>88</v>
      </c>
      <c r="B46">
        <v>10.78</v>
      </c>
    </row>
    <row r="47" spans="1:2" x14ac:dyDescent="0.3">
      <c r="A47" t="s">
        <v>80</v>
      </c>
      <c r="B47">
        <v>13.11</v>
      </c>
    </row>
    <row r="48" spans="1:2" x14ac:dyDescent="0.3">
      <c r="A48" t="s">
        <v>71</v>
      </c>
      <c r="B48">
        <v>5.3</v>
      </c>
    </row>
    <row r="49" spans="1:2" x14ac:dyDescent="0.3">
      <c r="A49" t="s">
        <v>71</v>
      </c>
      <c r="B49">
        <v>4.5199999999999996</v>
      </c>
    </row>
    <row r="50" spans="1:2" x14ac:dyDescent="0.3">
      <c r="A50" t="s">
        <v>71</v>
      </c>
      <c r="B50">
        <v>5.91</v>
      </c>
    </row>
    <row r="51" spans="1:2" x14ac:dyDescent="0.3">
      <c r="A51" t="s">
        <v>80</v>
      </c>
      <c r="B51">
        <v>16.27</v>
      </c>
    </row>
    <row r="52" spans="1:2" x14ac:dyDescent="0.3">
      <c r="A52" t="s">
        <v>71</v>
      </c>
      <c r="B52">
        <v>7.98</v>
      </c>
    </row>
    <row r="53" spans="1:2" x14ac:dyDescent="0.3">
      <c r="A53" t="s">
        <v>71</v>
      </c>
      <c r="B53">
        <v>8.7799999999999994</v>
      </c>
    </row>
    <row r="54" spans="1:2" x14ac:dyDescent="0.3">
      <c r="A54" t="s">
        <v>132</v>
      </c>
      <c r="B54">
        <v>84.02</v>
      </c>
    </row>
    <row r="55" spans="1:2" x14ac:dyDescent="0.3">
      <c r="A55" t="s">
        <v>132</v>
      </c>
      <c r="B55">
        <v>1.34</v>
      </c>
    </row>
    <row r="56" spans="1:2" x14ac:dyDescent="0.3">
      <c r="A56" t="s">
        <v>80</v>
      </c>
      <c r="B56">
        <v>4.01</v>
      </c>
    </row>
    <row r="57" spans="1:2" x14ac:dyDescent="0.3">
      <c r="A57" t="s">
        <v>135</v>
      </c>
      <c r="B57">
        <v>32</v>
      </c>
    </row>
    <row r="58" spans="1:2" x14ac:dyDescent="0.3">
      <c r="A58" t="s">
        <v>71</v>
      </c>
      <c r="B58">
        <v>5.8</v>
      </c>
    </row>
    <row r="59" spans="1:2" x14ac:dyDescent="0.3">
      <c r="A59" t="s">
        <v>71</v>
      </c>
      <c r="B59">
        <v>5.75</v>
      </c>
    </row>
    <row r="60" spans="1:2" x14ac:dyDescent="0.3">
      <c r="A60" t="s">
        <v>71</v>
      </c>
      <c r="B60">
        <v>4.76</v>
      </c>
    </row>
    <row r="61" spans="1:2" x14ac:dyDescent="0.3">
      <c r="A61" t="s">
        <v>175</v>
      </c>
      <c r="B61">
        <v>1.7</v>
      </c>
    </row>
    <row r="62" spans="1:2" x14ac:dyDescent="0.3">
      <c r="A62" t="s">
        <v>71</v>
      </c>
      <c r="B62">
        <v>8.75</v>
      </c>
    </row>
    <row r="63" spans="1:2" x14ac:dyDescent="0.3">
      <c r="A63" t="s">
        <v>176</v>
      </c>
      <c r="B63">
        <v>20</v>
      </c>
    </row>
    <row r="64" spans="1:2" x14ac:dyDescent="0.3">
      <c r="A64" t="s">
        <v>177</v>
      </c>
      <c r="B64">
        <v>3.13</v>
      </c>
    </row>
    <row r="65" spans="1:2" x14ac:dyDescent="0.3">
      <c r="A65" t="s">
        <v>71</v>
      </c>
      <c r="B65">
        <v>9.16</v>
      </c>
    </row>
    <row r="66" spans="1:2" x14ac:dyDescent="0.3">
      <c r="A66" t="s">
        <v>71</v>
      </c>
      <c r="B66">
        <v>8.6</v>
      </c>
    </row>
    <row r="67" spans="1:2" x14ac:dyDescent="0.3">
      <c r="A67" t="s">
        <v>80</v>
      </c>
      <c r="B67">
        <v>11.09</v>
      </c>
    </row>
    <row r="68" spans="1:2" x14ac:dyDescent="0.3">
      <c r="A68" t="s">
        <v>71</v>
      </c>
      <c r="B68">
        <v>8.1199999999999992</v>
      </c>
    </row>
    <row r="69" spans="1:2" x14ac:dyDescent="0.3">
      <c r="A69" t="s">
        <v>80</v>
      </c>
      <c r="B69">
        <v>2</v>
      </c>
    </row>
    <row r="70" spans="1:2" x14ac:dyDescent="0.3">
      <c r="A70" t="s">
        <v>178</v>
      </c>
      <c r="B70">
        <v>22.18</v>
      </c>
    </row>
    <row r="71" spans="1:2" x14ac:dyDescent="0.3">
      <c r="A71" t="s">
        <v>80</v>
      </c>
      <c r="B71">
        <v>15.2</v>
      </c>
    </row>
    <row r="72" spans="1:2" x14ac:dyDescent="0.3">
      <c r="A72" t="s">
        <v>80</v>
      </c>
      <c r="B72">
        <v>10.94</v>
      </c>
    </row>
    <row r="73" spans="1:2" x14ac:dyDescent="0.3">
      <c r="A73" t="s">
        <v>71</v>
      </c>
      <c r="B73">
        <v>7.15</v>
      </c>
    </row>
    <row r="74" spans="1:2" x14ac:dyDescent="0.3">
      <c r="A74" t="s">
        <v>179</v>
      </c>
      <c r="B74">
        <v>1</v>
      </c>
    </row>
    <row r="75" spans="1:2" x14ac:dyDescent="0.3">
      <c r="A75" t="s">
        <v>117</v>
      </c>
      <c r="B75">
        <v>10.5</v>
      </c>
    </row>
    <row r="76" spans="1:2" x14ac:dyDescent="0.3">
      <c r="A76" t="s">
        <v>180</v>
      </c>
      <c r="B76">
        <v>2.4</v>
      </c>
    </row>
    <row r="77" spans="1:2" x14ac:dyDescent="0.3">
      <c r="A77" t="s">
        <v>180</v>
      </c>
      <c r="B77">
        <v>2.4</v>
      </c>
    </row>
    <row r="78" spans="1:2" x14ac:dyDescent="0.3">
      <c r="A78" t="s">
        <v>181</v>
      </c>
      <c r="B78">
        <v>4.2699999999999996</v>
      </c>
    </row>
    <row r="79" spans="1:2" x14ac:dyDescent="0.3">
      <c r="A79" t="s">
        <v>71</v>
      </c>
      <c r="B79">
        <v>7.78</v>
      </c>
    </row>
    <row r="80" spans="1:2" x14ac:dyDescent="0.3">
      <c r="A80" t="s">
        <v>182</v>
      </c>
      <c r="B80">
        <v>33.01</v>
      </c>
    </row>
    <row r="81" spans="1:2" x14ac:dyDescent="0.3">
      <c r="A81" s="6" t="s">
        <v>183</v>
      </c>
      <c r="B81" s="6">
        <v>111.8</v>
      </c>
    </row>
    <row r="82" spans="1:2" x14ac:dyDescent="0.3">
      <c r="A82" t="s">
        <v>184</v>
      </c>
      <c r="B82">
        <v>93.54</v>
      </c>
    </row>
    <row r="83" spans="1:2" x14ac:dyDescent="0.3">
      <c r="A83" t="s">
        <v>71</v>
      </c>
      <c r="B83">
        <v>7.17</v>
      </c>
    </row>
    <row r="84" spans="1:2" x14ac:dyDescent="0.3">
      <c r="A84" t="s">
        <v>117</v>
      </c>
      <c r="B84">
        <v>10</v>
      </c>
    </row>
    <row r="85" spans="1:2" x14ac:dyDescent="0.3">
      <c r="A85" t="s">
        <v>185</v>
      </c>
      <c r="B85">
        <v>15.93</v>
      </c>
    </row>
    <row r="86" spans="1:2" x14ac:dyDescent="0.3">
      <c r="A86" t="s">
        <v>71</v>
      </c>
      <c r="B86">
        <v>7.78</v>
      </c>
    </row>
    <row r="87" spans="1:2" x14ac:dyDescent="0.3">
      <c r="A87" t="s">
        <v>188</v>
      </c>
      <c r="B87">
        <v>11.49</v>
      </c>
    </row>
    <row r="88" spans="1:2" x14ac:dyDescent="0.3">
      <c r="A88" t="s">
        <v>189</v>
      </c>
      <c r="B88">
        <v>96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A4BC4-1BE5-45B8-8307-9EDABEFB42ED}">
  <dimension ref="A1:E41"/>
  <sheetViews>
    <sheetView workbookViewId="0">
      <selection activeCell="E24" sqref="E24"/>
    </sheetView>
  </sheetViews>
  <sheetFormatPr defaultRowHeight="14.4" x14ac:dyDescent="0.3"/>
  <sheetData>
    <row r="1" spans="1:5" x14ac:dyDescent="0.3">
      <c r="A1" t="s">
        <v>0</v>
      </c>
      <c r="B1" t="s">
        <v>1</v>
      </c>
    </row>
    <row r="3" spans="1:5" x14ac:dyDescent="0.3">
      <c r="A3" t="s">
        <v>22</v>
      </c>
      <c r="B3">
        <v>675</v>
      </c>
      <c r="D3" t="s">
        <v>12</v>
      </c>
      <c r="E3">
        <f>SUM(B2:B41)</f>
        <v>1289.0999999999999</v>
      </c>
    </row>
    <row r="4" spans="1:5" x14ac:dyDescent="0.3">
      <c r="A4" t="s">
        <v>73</v>
      </c>
      <c r="B4">
        <v>43.79</v>
      </c>
    </row>
    <row r="5" spans="1:5" x14ac:dyDescent="0.3">
      <c r="A5" t="s">
        <v>88</v>
      </c>
      <c r="B5">
        <v>6.99</v>
      </c>
      <c r="D5" t="s">
        <v>192</v>
      </c>
      <c r="E5">
        <f>SUM(B6,B7,B10,B15,B18,B20,B22,B33,B34,B35,B30,B36,B39)</f>
        <v>125.31</v>
      </c>
    </row>
    <row r="6" spans="1:5" x14ac:dyDescent="0.3">
      <c r="A6" t="s">
        <v>71</v>
      </c>
      <c r="B6">
        <v>10.98</v>
      </c>
      <c r="D6" t="s">
        <v>154</v>
      </c>
      <c r="E6">
        <f>SUM(B4,B5,B14,B26,B29,B31,B40)</f>
        <v>222.68</v>
      </c>
    </row>
    <row r="7" spans="1:5" x14ac:dyDescent="0.3">
      <c r="A7" t="s">
        <v>71</v>
      </c>
      <c r="B7">
        <v>7.94</v>
      </c>
      <c r="D7" t="s">
        <v>218</v>
      </c>
      <c r="E7">
        <f>SUM(B11,B12,B16,B17,B19,B21,B23,B27,B32,B37,B38,B41,B8)</f>
        <v>133.63</v>
      </c>
    </row>
    <row r="8" spans="1:5" x14ac:dyDescent="0.3">
      <c r="A8" t="s">
        <v>80</v>
      </c>
      <c r="B8">
        <v>6.89</v>
      </c>
      <c r="D8" t="s">
        <v>219</v>
      </c>
      <c r="E8">
        <f>SUM(B9,B13,B28,B24,B25,B34,B35)</f>
        <v>143.73000000000002</v>
      </c>
    </row>
    <row r="9" spans="1:5" x14ac:dyDescent="0.3">
      <c r="A9" t="s">
        <v>157</v>
      </c>
      <c r="B9">
        <v>10.5</v>
      </c>
      <c r="D9" t="s">
        <v>221</v>
      </c>
      <c r="E9">
        <f>SUM(E6,E7)</f>
        <v>356.31</v>
      </c>
    </row>
    <row r="10" spans="1:5" x14ac:dyDescent="0.3">
      <c r="A10" t="s">
        <v>186</v>
      </c>
      <c r="B10">
        <v>10</v>
      </c>
    </row>
    <row r="11" spans="1:5" x14ac:dyDescent="0.3">
      <c r="A11" t="s">
        <v>181</v>
      </c>
      <c r="B11">
        <v>3.99</v>
      </c>
    </row>
    <row r="12" spans="1:5" x14ac:dyDescent="0.3">
      <c r="A12" t="s">
        <v>80</v>
      </c>
      <c r="B12">
        <v>13.78</v>
      </c>
    </row>
    <row r="13" spans="1:5" x14ac:dyDescent="0.3">
      <c r="A13" t="s">
        <v>187</v>
      </c>
      <c r="B13">
        <v>97.75</v>
      </c>
    </row>
    <row r="14" spans="1:5" x14ac:dyDescent="0.3">
      <c r="A14" t="s">
        <v>73</v>
      </c>
      <c r="B14">
        <v>64.239999999999995</v>
      </c>
    </row>
    <row r="15" spans="1:5" x14ac:dyDescent="0.3">
      <c r="A15" t="s">
        <v>71</v>
      </c>
      <c r="B15">
        <v>7.19</v>
      </c>
    </row>
    <row r="16" spans="1:5" x14ac:dyDescent="0.3">
      <c r="A16" t="s">
        <v>80</v>
      </c>
      <c r="B16">
        <v>12.13</v>
      </c>
    </row>
    <row r="17" spans="1:2" x14ac:dyDescent="0.3">
      <c r="A17" t="s">
        <v>80</v>
      </c>
      <c r="B17">
        <v>2</v>
      </c>
    </row>
    <row r="18" spans="1:2" x14ac:dyDescent="0.3">
      <c r="A18" t="s">
        <v>186</v>
      </c>
      <c r="B18">
        <v>10</v>
      </c>
    </row>
    <row r="19" spans="1:2" x14ac:dyDescent="0.3">
      <c r="A19" t="s">
        <v>181</v>
      </c>
      <c r="B19">
        <v>3</v>
      </c>
    </row>
    <row r="20" spans="1:2" x14ac:dyDescent="0.3">
      <c r="A20" t="s">
        <v>71</v>
      </c>
      <c r="B20">
        <v>7.33</v>
      </c>
    </row>
    <row r="21" spans="1:2" x14ac:dyDescent="0.3">
      <c r="A21" t="s">
        <v>190</v>
      </c>
      <c r="B21">
        <v>4.84</v>
      </c>
    </row>
    <row r="22" spans="1:2" x14ac:dyDescent="0.3">
      <c r="A22" t="s">
        <v>191</v>
      </c>
      <c r="B22">
        <v>5.26</v>
      </c>
    </row>
    <row r="23" spans="1:2" x14ac:dyDescent="0.3">
      <c r="A23" t="s">
        <v>193</v>
      </c>
      <c r="B23">
        <v>15</v>
      </c>
    </row>
    <row r="24" spans="1:2" x14ac:dyDescent="0.3">
      <c r="A24" t="s">
        <v>194</v>
      </c>
      <c r="B24">
        <v>10.98</v>
      </c>
    </row>
    <row r="25" spans="1:2" x14ac:dyDescent="0.3">
      <c r="A25" t="s">
        <v>194</v>
      </c>
      <c r="B25">
        <v>8.19</v>
      </c>
    </row>
    <row r="26" spans="1:2" x14ac:dyDescent="0.3">
      <c r="A26" t="s">
        <v>73</v>
      </c>
      <c r="B26">
        <v>6.68</v>
      </c>
    </row>
    <row r="27" spans="1:2" x14ac:dyDescent="0.3">
      <c r="A27" t="s">
        <v>80</v>
      </c>
      <c r="B27">
        <v>2</v>
      </c>
    </row>
    <row r="28" spans="1:2" x14ac:dyDescent="0.3">
      <c r="A28" t="s">
        <v>82</v>
      </c>
      <c r="B28">
        <v>5.0599999999999996</v>
      </c>
    </row>
    <row r="29" spans="1:2" x14ac:dyDescent="0.3">
      <c r="A29" t="s">
        <v>73</v>
      </c>
      <c r="B29">
        <v>40.36</v>
      </c>
    </row>
    <row r="30" spans="1:2" x14ac:dyDescent="0.3">
      <c r="A30" t="s">
        <v>195</v>
      </c>
      <c r="B30">
        <v>30</v>
      </c>
    </row>
    <row r="31" spans="1:2" x14ac:dyDescent="0.3">
      <c r="A31" t="s">
        <v>163</v>
      </c>
      <c r="B31">
        <v>20.260000000000002</v>
      </c>
    </row>
    <row r="32" spans="1:2" x14ac:dyDescent="0.3">
      <c r="A32" t="s">
        <v>160</v>
      </c>
      <c r="B32">
        <v>28</v>
      </c>
    </row>
    <row r="33" spans="1:2" x14ac:dyDescent="0.3">
      <c r="A33" t="s">
        <v>196</v>
      </c>
      <c r="B33">
        <v>8.0399999999999991</v>
      </c>
    </row>
    <row r="34" spans="1:2" x14ac:dyDescent="0.3">
      <c r="A34" t="s">
        <v>197</v>
      </c>
      <c r="B34">
        <v>7.25</v>
      </c>
    </row>
    <row r="35" spans="1:2" x14ac:dyDescent="0.3">
      <c r="A35" t="s">
        <v>198</v>
      </c>
      <c r="B35">
        <v>4</v>
      </c>
    </row>
    <row r="36" spans="1:2" x14ac:dyDescent="0.3">
      <c r="A36" t="s">
        <v>186</v>
      </c>
      <c r="B36">
        <v>10</v>
      </c>
    </row>
    <row r="37" spans="1:2" x14ac:dyDescent="0.3">
      <c r="A37" t="s">
        <v>199</v>
      </c>
      <c r="B37">
        <v>16</v>
      </c>
    </row>
    <row r="38" spans="1:2" x14ac:dyDescent="0.3">
      <c r="A38" t="s">
        <v>200</v>
      </c>
      <c r="B38">
        <v>9</v>
      </c>
    </row>
    <row r="39" spans="1:2" x14ac:dyDescent="0.3">
      <c r="A39" t="s">
        <v>71</v>
      </c>
      <c r="B39">
        <v>7.32</v>
      </c>
    </row>
    <row r="40" spans="1:2" x14ac:dyDescent="0.3">
      <c r="A40" t="s">
        <v>73</v>
      </c>
      <c r="B40">
        <v>40.36</v>
      </c>
    </row>
    <row r="41" spans="1:2" x14ac:dyDescent="0.3">
      <c r="A41" t="s">
        <v>93</v>
      </c>
      <c r="B41">
        <v>17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EF72F-E84E-41D7-9A6A-75300811CDB6}">
  <dimension ref="A1:F52"/>
  <sheetViews>
    <sheetView workbookViewId="0">
      <selection activeCell="G6" sqref="G6"/>
    </sheetView>
  </sheetViews>
  <sheetFormatPr defaultRowHeight="14.4" x14ac:dyDescent="0.3"/>
  <cols>
    <col min="1" max="1" width="18.33203125" customWidth="1"/>
  </cols>
  <sheetData>
    <row r="1" spans="1:6" x14ac:dyDescent="0.3">
      <c r="A1" t="s">
        <v>0</v>
      </c>
      <c r="B1" t="s">
        <v>1</v>
      </c>
    </row>
    <row r="3" spans="1:6" x14ac:dyDescent="0.3">
      <c r="A3" t="s">
        <v>22</v>
      </c>
      <c r="B3">
        <v>630</v>
      </c>
    </row>
    <row r="4" spans="1:6" x14ac:dyDescent="0.3">
      <c r="A4" s="5" t="s">
        <v>201</v>
      </c>
      <c r="B4" s="5">
        <v>38.99</v>
      </c>
      <c r="E4" t="s">
        <v>12</v>
      </c>
      <c r="F4">
        <f>SUM(B3:B52)</f>
        <v>2589.1699999999996</v>
      </c>
    </row>
    <row r="5" spans="1:6" x14ac:dyDescent="0.3">
      <c r="A5" t="s">
        <v>202</v>
      </c>
      <c r="B5">
        <v>9.9</v>
      </c>
    </row>
    <row r="6" spans="1:6" x14ac:dyDescent="0.3">
      <c r="A6" t="s">
        <v>203</v>
      </c>
      <c r="B6">
        <v>19.66</v>
      </c>
      <c r="E6" t="s">
        <v>214</v>
      </c>
      <c r="F6">
        <f>SUM(B10,B11,B14,B15,B27,B28,B38,B40,B44,B46,B48,B52)</f>
        <v>489.20999999999992</v>
      </c>
    </row>
    <row r="7" spans="1:6" x14ac:dyDescent="0.3">
      <c r="A7" t="s">
        <v>204</v>
      </c>
      <c r="B7">
        <v>7</v>
      </c>
      <c r="E7" t="s">
        <v>192</v>
      </c>
      <c r="F7">
        <f>SUM(B9,B16,B17,B18,B19,B24,B30,B32,B33,B34,B39,B37,B42)</f>
        <v>83.35</v>
      </c>
    </row>
    <row r="8" spans="1:6" x14ac:dyDescent="0.3">
      <c r="A8" s="5" t="s">
        <v>205</v>
      </c>
      <c r="B8" s="5">
        <v>40</v>
      </c>
      <c r="E8" t="s">
        <v>215</v>
      </c>
      <c r="F8">
        <f>SUM(B4,B5,B6,B7,B12,B13,B21,B28,B29,B31,B43,B45)</f>
        <v>187.08</v>
      </c>
    </row>
    <row r="9" spans="1:6" x14ac:dyDescent="0.3">
      <c r="A9" t="s">
        <v>71</v>
      </c>
      <c r="B9">
        <v>5.68</v>
      </c>
      <c r="E9" t="s">
        <v>216</v>
      </c>
      <c r="F9">
        <v>3500</v>
      </c>
    </row>
    <row r="10" spans="1:6" x14ac:dyDescent="0.3">
      <c r="A10" t="s">
        <v>73</v>
      </c>
      <c r="B10">
        <v>68.92</v>
      </c>
      <c r="E10" t="s">
        <v>221</v>
      </c>
      <c r="F10">
        <f>F6+F8</f>
        <v>676.29</v>
      </c>
    </row>
    <row r="11" spans="1:6" x14ac:dyDescent="0.3">
      <c r="A11" t="s">
        <v>88</v>
      </c>
      <c r="B11">
        <v>6.99</v>
      </c>
      <c r="E11" t="s">
        <v>217</v>
      </c>
      <c r="F11">
        <f>SUM(B3:B52)-B26-B25</f>
        <v>1834.6699999999996</v>
      </c>
    </row>
    <row r="12" spans="1:6" x14ac:dyDescent="0.3">
      <c r="A12" t="s">
        <v>80</v>
      </c>
      <c r="B12">
        <v>9.2899999999999991</v>
      </c>
    </row>
    <row r="13" spans="1:6" x14ac:dyDescent="0.3">
      <c r="A13" t="s">
        <v>206</v>
      </c>
      <c r="B13">
        <v>17.64</v>
      </c>
    </row>
    <row r="14" spans="1:6" x14ac:dyDescent="0.3">
      <c r="A14" t="s">
        <v>73</v>
      </c>
      <c r="B14">
        <v>54.98</v>
      </c>
    </row>
    <row r="15" spans="1:6" x14ac:dyDescent="0.3">
      <c r="A15" s="5" t="s">
        <v>207</v>
      </c>
      <c r="B15" s="5">
        <v>49.04</v>
      </c>
    </row>
    <row r="16" spans="1:6" x14ac:dyDescent="0.3">
      <c r="A16" t="s">
        <v>117</v>
      </c>
      <c r="B16">
        <v>10.5</v>
      </c>
    </row>
    <row r="17" spans="1:2" x14ac:dyDescent="0.3">
      <c r="A17" t="s">
        <v>71</v>
      </c>
      <c r="B17">
        <v>5.63</v>
      </c>
    </row>
    <row r="18" spans="1:2" x14ac:dyDescent="0.3">
      <c r="A18" t="s">
        <v>71</v>
      </c>
      <c r="B18">
        <v>5.2</v>
      </c>
    </row>
    <row r="19" spans="1:2" x14ac:dyDescent="0.3">
      <c r="A19" t="s">
        <v>71</v>
      </c>
      <c r="B19">
        <v>6.53</v>
      </c>
    </row>
    <row r="20" spans="1:2" x14ac:dyDescent="0.3">
      <c r="A20" t="s">
        <v>208</v>
      </c>
      <c r="B20">
        <v>65</v>
      </c>
    </row>
    <row r="21" spans="1:2" x14ac:dyDescent="0.3">
      <c r="A21" s="5" t="s">
        <v>211</v>
      </c>
      <c r="B21" s="5">
        <v>50.5</v>
      </c>
    </row>
    <row r="22" spans="1:2" x14ac:dyDescent="0.3">
      <c r="A22" t="s">
        <v>99</v>
      </c>
      <c r="B22">
        <v>21.25</v>
      </c>
    </row>
    <row r="23" spans="1:2" x14ac:dyDescent="0.3">
      <c r="A23" s="5" t="s">
        <v>212</v>
      </c>
      <c r="B23" s="5">
        <v>100</v>
      </c>
    </row>
    <row r="24" spans="1:2" x14ac:dyDescent="0.3">
      <c r="A24" t="s">
        <v>196</v>
      </c>
      <c r="B24">
        <v>5.98</v>
      </c>
    </row>
    <row r="25" spans="1:2" x14ac:dyDescent="0.3">
      <c r="A25" t="s">
        <v>209</v>
      </c>
      <c r="B25">
        <v>614.5</v>
      </c>
    </row>
    <row r="26" spans="1:2" x14ac:dyDescent="0.3">
      <c r="A26" t="s">
        <v>210</v>
      </c>
      <c r="B26">
        <v>140</v>
      </c>
    </row>
    <row r="27" spans="1:2" x14ac:dyDescent="0.3">
      <c r="A27" t="s">
        <v>73</v>
      </c>
      <c r="B27">
        <v>72.459999999999994</v>
      </c>
    </row>
    <row r="28" spans="1:2" x14ac:dyDescent="0.3">
      <c r="A28" t="s">
        <v>73</v>
      </c>
      <c r="B28">
        <v>3.2</v>
      </c>
    </row>
    <row r="29" spans="1:2" x14ac:dyDescent="0.3">
      <c r="A29" t="s">
        <v>207</v>
      </c>
      <c r="B29">
        <v>12.62</v>
      </c>
    </row>
    <row r="30" spans="1:2" x14ac:dyDescent="0.3">
      <c r="A30" t="s">
        <v>71</v>
      </c>
      <c r="B30">
        <v>6.37</v>
      </c>
    </row>
    <row r="31" spans="1:2" x14ac:dyDescent="0.3">
      <c r="A31" t="s">
        <v>80</v>
      </c>
      <c r="B31">
        <v>9.66</v>
      </c>
    </row>
    <row r="32" spans="1:2" x14ac:dyDescent="0.3">
      <c r="A32" t="s">
        <v>71</v>
      </c>
      <c r="B32">
        <v>6.44</v>
      </c>
    </row>
    <row r="33" spans="1:2" x14ac:dyDescent="0.3">
      <c r="A33" t="s">
        <v>71</v>
      </c>
      <c r="B33">
        <v>6.58</v>
      </c>
    </row>
    <row r="34" spans="1:2" x14ac:dyDescent="0.3">
      <c r="A34" t="s">
        <v>71</v>
      </c>
      <c r="B34">
        <v>5.75</v>
      </c>
    </row>
    <row r="35" spans="1:2" x14ac:dyDescent="0.3">
      <c r="A35" t="s">
        <v>213</v>
      </c>
      <c r="B35">
        <v>65</v>
      </c>
    </row>
    <row r="36" spans="1:2" x14ac:dyDescent="0.3">
      <c r="A36" t="s">
        <v>169</v>
      </c>
      <c r="B36">
        <v>1.25</v>
      </c>
    </row>
    <row r="37" spans="1:2" x14ac:dyDescent="0.3">
      <c r="A37" t="s">
        <v>71</v>
      </c>
      <c r="B37">
        <v>6.11</v>
      </c>
    </row>
    <row r="38" spans="1:2" x14ac:dyDescent="0.3">
      <c r="A38" t="s">
        <v>88</v>
      </c>
      <c r="B38">
        <v>28.84</v>
      </c>
    </row>
    <row r="39" spans="1:2" x14ac:dyDescent="0.3">
      <c r="A39" t="s">
        <v>71</v>
      </c>
      <c r="B39">
        <v>6.47</v>
      </c>
    </row>
    <row r="40" spans="1:2" x14ac:dyDescent="0.3">
      <c r="A40" t="s">
        <v>73</v>
      </c>
      <c r="B40">
        <v>94.23</v>
      </c>
    </row>
    <row r="41" spans="1:2" x14ac:dyDescent="0.3">
      <c r="A41" t="s">
        <v>213</v>
      </c>
      <c r="B41">
        <v>65</v>
      </c>
    </row>
    <row r="42" spans="1:2" x14ac:dyDescent="0.3">
      <c r="A42" t="s">
        <v>71</v>
      </c>
      <c r="B42">
        <v>6.11</v>
      </c>
    </row>
    <row r="43" spans="1:2" x14ac:dyDescent="0.3">
      <c r="A43" t="s">
        <v>181</v>
      </c>
      <c r="B43">
        <v>3</v>
      </c>
    </row>
    <row r="44" spans="1:2" x14ac:dyDescent="0.3">
      <c r="A44" t="s">
        <v>163</v>
      </c>
      <c r="B44">
        <v>42.94</v>
      </c>
    </row>
    <row r="45" spans="1:2" x14ac:dyDescent="0.3">
      <c r="A45" t="s">
        <v>80</v>
      </c>
      <c r="B45">
        <v>5.62</v>
      </c>
    </row>
    <row r="46" spans="1:2" x14ac:dyDescent="0.3">
      <c r="A46" t="s">
        <v>73</v>
      </c>
      <c r="B46">
        <v>4.28</v>
      </c>
    </row>
    <row r="47" spans="1:2" x14ac:dyDescent="0.3">
      <c r="A47" t="s">
        <v>155</v>
      </c>
      <c r="B47">
        <v>45.23</v>
      </c>
    </row>
    <row r="48" spans="1:2" x14ac:dyDescent="0.3">
      <c r="A48" t="s">
        <v>181</v>
      </c>
      <c r="B48">
        <v>3.99</v>
      </c>
    </row>
    <row r="49" spans="1:2" x14ac:dyDescent="0.3">
      <c r="A49" t="s">
        <v>117</v>
      </c>
      <c r="B49">
        <v>10</v>
      </c>
    </row>
    <row r="50" spans="1:2" x14ac:dyDescent="0.3">
      <c r="A50" t="s">
        <v>157</v>
      </c>
      <c r="B50">
        <v>10.5</v>
      </c>
    </row>
    <row r="51" spans="1:2" x14ac:dyDescent="0.3">
      <c r="A51" t="s">
        <v>226</v>
      </c>
      <c r="B51">
        <v>25</v>
      </c>
    </row>
    <row r="52" spans="1:2" x14ac:dyDescent="0.3">
      <c r="A52" t="s">
        <v>73</v>
      </c>
      <c r="B52">
        <v>59.34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1E417-6E7B-4015-B2A2-08EAC2B19147}">
  <dimension ref="A1:E30"/>
  <sheetViews>
    <sheetView workbookViewId="0">
      <selection activeCell="E9" sqref="E9"/>
    </sheetView>
  </sheetViews>
  <sheetFormatPr defaultRowHeight="14.4" x14ac:dyDescent="0.3"/>
  <sheetData>
    <row r="1" spans="1:5" x14ac:dyDescent="0.3">
      <c r="A1" t="s">
        <v>0</v>
      </c>
      <c r="B1" t="s">
        <v>1</v>
      </c>
    </row>
    <row r="3" spans="1:5" x14ac:dyDescent="0.3">
      <c r="A3" t="s">
        <v>22</v>
      </c>
      <c r="B3">
        <v>660</v>
      </c>
    </row>
    <row r="4" spans="1:5" x14ac:dyDescent="0.3">
      <c r="A4" t="s">
        <v>71</v>
      </c>
      <c r="B4">
        <v>6.64</v>
      </c>
      <c r="D4" t="s">
        <v>214</v>
      </c>
      <c r="E4">
        <f>SUM(B20)</f>
        <v>61.66</v>
      </c>
    </row>
    <row r="5" spans="1:5" x14ac:dyDescent="0.3">
      <c r="A5" t="s">
        <v>181</v>
      </c>
      <c r="B5">
        <v>4.2699999999999996</v>
      </c>
      <c r="D5" t="s">
        <v>192</v>
      </c>
      <c r="E5">
        <f>SUM(B4,B9,B11,B13,B14,B15,B16,B6)</f>
        <v>90.88</v>
      </c>
    </row>
    <row r="6" spans="1:5" x14ac:dyDescent="0.3">
      <c r="A6" t="s">
        <v>222</v>
      </c>
      <c r="B6">
        <v>4.8</v>
      </c>
      <c r="D6" t="s">
        <v>215</v>
      </c>
      <c r="E6">
        <f>SUM(B5,B7,B17,B12,B22,B25,B28)</f>
        <v>113.66</v>
      </c>
    </row>
    <row r="7" spans="1:5" x14ac:dyDescent="0.3">
      <c r="A7" t="s">
        <v>137</v>
      </c>
      <c r="B7">
        <v>3.81</v>
      </c>
      <c r="D7" t="s">
        <v>221</v>
      </c>
      <c r="E7">
        <f>SUM(E4,E6)</f>
        <v>175.32</v>
      </c>
    </row>
    <row r="8" spans="1:5" x14ac:dyDescent="0.3">
      <c r="A8" t="s">
        <v>223</v>
      </c>
      <c r="B8">
        <v>10.75</v>
      </c>
      <c r="D8" t="s">
        <v>225</v>
      </c>
      <c r="E8">
        <f>SUM(B3:B30)</f>
        <v>1250.7599999999998</v>
      </c>
    </row>
    <row r="9" spans="1:5" x14ac:dyDescent="0.3">
      <c r="A9" t="s">
        <v>71</v>
      </c>
      <c r="B9">
        <v>9.4600000000000009</v>
      </c>
    </row>
    <row r="10" spans="1:5" x14ac:dyDescent="0.3">
      <c r="A10" t="s">
        <v>73</v>
      </c>
      <c r="B10">
        <v>7.43</v>
      </c>
      <c r="D10" t="s">
        <v>231</v>
      </c>
      <c r="E10">
        <f>B11+B12+B10+B21</f>
        <v>115.89000000000001</v>
      </c>
    </row>
    <row r="11" spans="1:5" x14ac:dyDescent="0.3">
      <c r="A11" s="7" t="s">
        <v>71</v>
      </c>
      <c r="B11" s="7">
        <v>23.68</v>
      </c>
    </row>
    <row r="12" spans="1:5" x14ac:dyDescent="0.3">
      <c r="A12" s="7" t="s">
        <v>224</v>
      </c>
      <c r="B12" s="7">
        <v>51.78</v>
      </c>
    </row>
    <row r="13" spans="1:5" x14ac:dyDescent="0.3">
      <c r="A13" t="s">
        <v>71</v>
      </c>
      <c r="B13">
        <v>6.91</v>
      </c>
    </row>
    <row r="14" spans="1:5" x14ac:dyDescent="0.3">
      <c r="A14" t="s">
        <v>155</v>
      </c>
      <c r="B14">
        <v>18.89</v>
      </c>
    </row>
    <row r="15" spans="1:5" x14ac:dyDescent="0.3">
      <c r="A15" t="s">
        <v>117</v>
      </c>
      <c r="B15">
        <v>10.5</v>
      </c>
    </row>
    <row r="16" spans="1:5" x14ac:dyDescent="0.3">
      <c r="A16" t="s">
        <v>117</v>
      </c>
      <c r="B16">
        <v>10</v>
      </c>
    </row>
    <row r="17" spans="1:2" x14ac:dyDescent="0.3">
      <c r="A17" t="s">
        <v>181</v>
      </c>
      <c r="B17">
        <v>8.5500000000000007</v>
      </c>
    </row>
    <row r="18" spans="1:2" x14ac:dyDescent="0.3">
      <c r="A18" t="s">
        <v>71</v>
      </c>
      <c r="B18">
        <v>7.83</v>
      </c>
    </row>
    <row r="19" spans="1:2" x14ac:dyDescent="0.3">
      <c r="A19" t="s">
        <v>135</v>
      </c>
      <c r="B19">
        <v>33</v>
      </c>
    </row>
    <row r="20" spans="1:2" x14ac:dyDescent="0.3">
      <c r="A20" t="s">
        <v>73</v>
      </c>
      <c r="B20">
        <v>61.66</v>
      </c>
    </row>
    <row r="21" spans="1:2" x14ac:dyDescent="0.3">
      <c r="A21" t="s">
        <v>227</v>
      </c>
      <c r="B21">
        <v>33</v>
      </c>
    </row>
    <row r="22" spans="1:2" x14ac:dyDescent="0.3">
      <c r="A22" t="s">
        <v>80</v>
      </c>
      <c r="B22">
        <v>12.96</v>
      </c>
    </row>
    <row r="23" spans="1:2" x14ac:dyDescent="0.3">
      <c r="A23" t="s">
        <v>228</v>
      </c>
      <c r="B23">
        <v>114</v>
      </c>
    </row>
    <row r="24" spans="1:2" x14ac:dyDescent="0.3">
      <c r="A24" t="s">
        <v>229</v>
      </c>
      <c r="B24">
        <v>33.51</v>
      </c>
    </row>
    <row r="25" spans="1:2" x14ac:dyDescent="0.3">
      <c r="A25" t="s">
        <v>80</v>
      </c>
      <c r="B25">
        <v>8.2899999999999991</v>
      </c>
    </row>
    <row r="26" spans="1:2" x14ac:dyDescent="0.3">
      <c r="A26" t="s">
        <v>73</v>
      </c>
      <c r="B26">
        <v>15.39</v>
      </c>
    </row>
    <row r="27" spans="1:2" x14ac:dyDescent="0.3">
      <c r="A27" t="s">
        <v>230</v>
      </c>
      <c r="B27">
        <v>43.76</v>
      </c>
    </row>
    <row r="28" spans="1:2" x14ac:dyDescent="0.3">
      <c r="A28" t="s">
        <v>206</v>
      </c>
      <c r="B28">
        <v>24</v>
      </c>
    </row>
    <row r="29" spans="1:2" x14ac:dyDescent="0.3">
      <c r="A29" t="s">
        <v>71</v>
      </c>
      <c r="B29">
        <v>7</v>
      </c>
    </row>
    <row r="30" spans="1:2" x14ac:dyDescent="0.3">
      <c r="A30" t="s">
        <v>155</v>
      </c>
      <c r="B30">
        <v>18.89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015DC-2A56-4A33-9125-FC6EC2F4F89C}">
  <dimension ref="A1:G14"/>
  <sheetViews>
    <sheetView workbookViewId="0">
      <selection activeCell="B15" sqref="B15"/>
    </sheetView>
  </sheetViews>
  <sheetFormatPr defaultRowHeight="14.4" x14ac:dyDescent="0.3"/>
  <cols>
    <col min="1" max="1" width="12.33203125" customWidth="1"/>
  </cols>
  <sheetData>
    <row r="1" spans="1:7" x14ac:dyDescent="0.3">
      <c r="A1" s="1" t="s">
        <v>0</v>
      </c>
      <c r="B1" s="1" t="s">
        <v>1</v>
      </c>
    </row>
    <row r="3" spans="1:7" x14ac:dyDescent="0.3">
      <c r="A3" t="s">
        <v>22</v>
      </c>
      <c r="B3">
        <v>592</v>
      </c>
    </row>
    <row r="4" spans="1:7" x14ac:dyDescent="0.3">
      <c r="A4" t="s">
        <v>25</v>
      </c>
      <c r="B4">
        <v>13.7</v>
      </c>
    </row>
    <row r="5" spans="1:7" x14ac:dyDescent="0.3">
      <c r="A5" t="s">
        <v>9</v>
      </c>
      <c r="B5">
        <v>38.89</v>
      </c>
      <c r="F5" t="s">
        <v>12</v>
      </c>
      <c r="G5">
        <f>SUM(B3:B14)</f>
        <v>772.75</v>
      </c>
    </row>
    <row r="6" spans="1:7" x14ac:dyDescent="0.3">
      <c r="A6" t="s">
        <v>9</v>
      </c>
      <c r="B6">
        <v>0.7</v>
      </c>
    </row>
    <row r="7" spans="1:7" x14ac:dyDescent="0.3">
      <c r="A7" t="s">
        <v>30</v>
      </c>
      <c r="B7">
        <v>8.4600000000000009</v>
      </c>
    </row>
    <row r="8" spans="1:7" x14ac:dyDescent="0.3">
      <c r="A8" t="s">
        <v>4</v>
      </c>
      <c r="B8">
        <v>29.86</v>
      </c>
    </row>
    <row r="9" spans="1:7" x14ac:dyDescent="0.3">
      <c r="A9" t="s">
        <v>30</v>
      </c>
      <c r="B9">
        <v>4.62</v>
      </c>
    </row>
    <row r="10" spans="1:7" x14ac:dyDescent="0.3">
      <c r="A10" t="s">
        <v>30</v>
      </c>
      <c r="B10">
        <v>6.37</v>
      </c>
    </row>
    <row r="11" spans="1:7" x14ac:dyDescent="0.3">
      <c r="A11" t="s">
        <v>31</v>
      </c>
      <c r="B11">
        <v>5.05</v>
      </c>
    </row>
    <row r="12" spans="1:7" x14ac:dyDescent="0.3">
      <c r="A12" t="s">
        <v>32</v>
      </c>
      <c r="B12">
        <v>9.8000000000000007</v>
      </c>
    </row>
    <row r="13" spans="1:7" x14ac:dyDescent="0.3">
      <c r="A13" t="s">
        <v>4</v>
      </c>
      <c r="B13">
        <v>20.3</v>
      </c>
    </row>
    <row r="14" spans="1:7" x14ac:dyDescent="0.3">
      <c r="A14" t="s">
        <v>9</v>
      </c>
      <c r="B14">
        <v>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ED6EB-3492-4995-A50E-8C38B84F3F20}">
  <dimension ref="A1:F25"/>
  <sheetViews>
    <sheetView workbookViewId="0">
      <selection activeCell="F9" sqref="F9"/>
    </sheetView>
  </sheetViews>
  <sheetFormatPr defaultRowHeight="14.4" x14ac:dyDescent="0.3"/>
  <sheetData>
    <row r="1" spans="1:6" x14ac:dyDescent="0.3">
      <c r="A1" s="1" t="s">
        <v>0</v>
      </c>
      <c r="B1" s="1" t="s">
        <v>1</v>
      </c>
    </row>
    <row r="3" spans="1:6" x14ac:dyDescent="0.3">
      <c r="A3" t="s">
        <v>22</v>
      </c>
      <c r="B3">
        <v>520</v>
      </c>
    </row>
    <row r="4" spans="1:6" x14ac:dyDescent="0.3">
      <c r="A4" t="s">
        <v>38</v>
      </c>
      <c r="B4">
        <v>85.28</v>
      </c>
    </row>
    <row r="5" spans="1:6" x14ac:dyDescent="0.3">
      <c r="A5" t="s">
        <v>33</v>
      </c>
      <c r="B5">
        <v>13.05</v>
      </c>
    </row>
    <row r="6" spans="1:6" x14ac:dyDescent="0.3">
      <c r="A6" t="s">
        <v>34</v>
      </c>
      <c r="B6">
        <v>10</v>
      </c>
    </row>
    <row r="7" spans="1:6" x14ac:dyDescent="0.3">
      <c r="A7" t="s">
        <v>6</v>
      </c>
      <c r="B7">
        <v>7.18</v>
      </c>
    </row>
    <row r="8" spans="1:6" x14ac:dyDescent="0.3">
      <c r="A8" t="s">
        <v>6</v>
      </c>
      <c r="B8">
        <v>2.11</v>
      </c>
      <c r="E8" t="s">
        <v>12</v>
      </c>
      <c r="F8">
        <f>SUM(B3:B25)</f>
        <v>977.80000000000007</v>
      </c>
    </row>
    <row r="9" spans="1:6" x14ac:dyDescent="0.3">
      <c r="A9" t="s">
        <v>35</v>
      </c>
      <c r="B9">
        <v>8</v>
      </c>
    </row>
    <row r="10" spans="1:6" x14ac:dyDescent="0.3">
      <c r="A10" t="s">
        <v>36</v>
      </c>
      <c r="B10">
        <v>3.16</v>
      </c>
    </row>
    <row r="11" spans="1:6" x14ac:dyDescent="0.3">
      <c r="A11" t="s">
        <v>37</v>
      </c>
      <c r="B11">
        <v>6.99</v>
      </c>
    </row>
    <row r="12" spans="1:6" x14ac:dyDescent="0.3">
      <c r="A12" t="s">
        <v>6</v>
      </c>
      <c r="B12">
        <v>13.91</v>
      </c>
    </row>
    <row r="13" spans="1:6" x14ac:dyDescent="0.3">
      <c r="A13" t="s">
        <v>39</v>
      </c>
      <c r="B13">
        <v>35</v>
      </c>
    </row>
    <row r="14" spans="1:6" x14ac:dyDescent="0.3">
      <c r="A14" t="s">
        <v>40</v>
      </c>
      <c r="B14">
        <v>62.6</v>
      </c>
    </row>
    <row r="15" spans="1:6" x14ac:dyDescent="0.3">
      <c r="A15" t="s">
        <v>9</v>
      </c>
      <c r="B15">
        <v>43.78</v>
      </c>
    </row>
    <row r="16" spans="1:6" x14ac:dyDescent="0.3">
      <c r="A16" t="s">
        <v>41</v>
      </c>
      <c r="B16">
        <v>21.25</v>
      </c>
    </row>
    <row r="17" spans="1:2" x14ac:dyDescent="0.3">
      <c r="A17" t="s">
        <v>42</v>
      </c>
      <c r="B17">
        <f>31.69-25</f>
        <v>6.6900000000000013</v>
      </c>
    </row>
    <row r="18" spans="1:2" x14ac:dyDescent="0.3">
      <c r="A18" t="s">
        <v>34</v>
      </c>
      <c r="B18">
        <v>10</v>
      </c>
    </row>
    <row r="19" spans="1:2" x14ac:dyDescent="0.3">
      <c r="A19" t="s">
        <v>43</v>
      </c>
      <c r="B19">
        <v>9.99</v>
      </c>
    </row>
    <row r="20" spans="1:2" x14ac:dyDescent="0.3">
      <c r="A20" t="s">
        <v>6</v>
      </c>
      <c r="B20">
        <v>5.59</v>
      </c>
    </row>
    <row r="21" spans="1:2" x14ac:dyDescent="0.3">
      <c r="A21" t="s">
        <v>44</v>
      </c>
      <c r="B21">
        <v>52.27</v>
      </c>
    </row>
    <row r="22" spans="1:2" x14ac:dyDescent="0.3">
      <c r="A22" t="s">
        <v>37</v>
      </c>
      <c r="B22">
        <v>27.7</v>
      </c>
    </row>
    <row r="23" spans="1:2" x14ac:dyDescent="0.3">
      <c r="A23" t="s">
        <v>45</v>
      </c>
      <c r="B23">
        <v>8.73</v>
      </c>
    </row>
    <row r="24" spans="1:2" x14ac:dyDescent="0.3">
      <c r="A24" t="s">
        <v>45</v>
      </c>
      <c r="B24">
        <v>11.57</v>
      </c>
    </row>
    <row r="25" spans="1:2" x14ac:dyDescent="0.3">
      <c r="A25" t="s">
        <v>46</v>
      </c>
      <c r="B25">
        <v>12.95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A284F-6B2A-4F4B-B3B7-8312854C3D3C}">
  <dimension ref="A1:G29"/>
  <sheetViews>
    <sheetView workbookViewId="0">
      <selection activeCell="G7" sqref="G7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</row>
    <row r="3" spans="1:7" x14ac:dyDescent="0.3">
      <c r="A3" t="s">
        <v>22</v>
      </c>
      <c r="B3">
        <v>525</v>
      </c>
    </row>
    <row r="4" spans="1:7" x14ac:dyDescent="0.3">
      <c r="A4" t="s">
        <v>47</v>
      </c>
      <c r="B4">
        <v>30.22</v>
      </c>
    </row>
    <row r="5" spans="1:7" x14ac:dyDescent="0.3">
      <c r="A5" t="s">
        <v>48</v>
      </c>
      <c r="B5">
        <v>1.06</v>
      </c>
    </row>
    <row r="6" spans="1:7" x14ac:dyDescent="0.3">
      <c r="A6" t="s">
        <v>4</v>
      </c>
      <c r="B6">
        <v>14.55</v>
      </c>
      <c r="F6" t="s">
        <v>12</v>
      </c>
      <c r="G6">
        <f>SUM(B3:B29)</f>
        <v>2409.8000000000002</v>
      </c>
    </row>
    <row r="7" spans="1:7" x14ac:dyDescent="0.3">
      <c r="A7" t="s">
        <v>48</v>
      </c>
      <c r="B7">
        <v>12.07</v>
      </c>
      <c r="G7">
        <f>G6-1490</f>
        <v>919.80000000000018</v>
      </c>
    </row>
    <row r="8" spans="1:7" x14ac:dyDescent="0.3">
      <c r="A8" t="s">
        <v>4</v>
      </c>
      <c r="B8">
        <v>33.54</v>
      </c>
    </row>
    <row r="9" spans="1:7" x14ac:dyDescent="0.3">
      <c r="A9" t="s">
        <v>49</v>
      </c>
      <c r="B9">
        <v>5.23</v>
      </c>
    </row>
    <row r="10" spans="1:7" x14ac:dyDescent="0.3">
      <c r="A10" t="s">
        <v>29</v>
      </c>
      <c r="B10">
        <v>3.5</v>
      </c>
    </row>
    <row r="11" spans="1:7" x14ac:dyDescent="0.3">
      <c r="A11" t="s">
        <v>50</v>
      </c>
      <c r="B11">
        <v>1.1000000000000001</v>
      </c>
    </row>
    <row r="12" spans="1:7" x14ac:dyDescent="0.3">
      <c r="A12" t="s">
        <v>51</v>
      </c>
      <c r="B12">
        <f>48.62/2</f>
        <v>24.31</v>
      </c>
    </row>
    <row r="13" spans="1:7" x14ac:dyDescent="0.3">
      <c r="A13" t="s">
        <v>52</v>
      </c>
      <c r="B13">
        <v>28.38</v>
      </c>
    </row>
    <row r="14" spans="1:7" x14ac:dyDescent="0.3">
      <c r="A14" t="s">
        <v>53</v>
      </c>
      <c r="B14">
        <v>18.18</v>
      </c>
    </row>
    <row r="15" spans="1:7" x14ac:dyDescent="0.3">
      <c r="A15" t="s">
        <v>54</v>
      </c>
      <c r="B15">
        <v>8.48</v>
      </c>
    </row>
    <row r="16" spans="1:7" x14ac:dyDescent="0.3">
      <c r="A16" t="s">
        <v>55</v>
      </c>
      <c r="B16">
        <v>4.49</v>
      </c>
    </row>
    <row r="17" spans="1:2" x14ac:dyDescent="0.3">
      <c r="A17" t="s">
        <v>4</v>
      </c>
      <c r="B17">
        <v>27.4</v>
      </c>
    </row>
    <row r="18" spans="1:2" x14ac:dyDescent="0.3">
      <c r="A18" t="s">
        <v>45</v>
      </c>
      <c r="B18">
        <v>6.96</v>
      </c>
    </row>
    <row r="19" spans="1:2" x14ac:dyDescent="0.3">
      <c r="A19" t="s">
        <v>45</v>
      </c>
      <c r="B19">
        <v>6.26</v>
      </c>
    </row>
    <row r="20" spans="1:2" x14ac:dyDescent="0.3">
      <c r="A20" t="s">
        <v>56</v>
      </c>
      <c r="B20">
        <v>29.02</v>
      </c>
    </row>
    <row r="21" spans="1:2" x14ac:dyDescent="0.3">
      <c r="A21" t="s">
        <v>45</v>
      </c>
      <c r="B21">
        <v>6.96</v>
      </c>
    </row>
    <row r="22" spans="1:2" x14ac:dyDescent="0.3">
      <c r="A22" t="s">
        <v>57</v>
      </c>
      <c r="B22">
        <v>10</v>
      </c>
    </row>
    <row r="23" spans="1:2" x14ac:dyDescent="0.3">
      <c r="A23" t="s">
        <v>5</v>
      </c>
      <c r="B23">
        <v>26</v>
      </c>
    </row>
    <row r="24" spans="1:2" x14ac:dyDescent="0.3">
      <c r="A24" t="s">
        <v>58</v>
      </c>
      <c r="B24">
        <v>30</v>
      </c>
    </row>
    <row r="25" spans="1:2" x14ac:dyDescent="0.3">
      <c r="A25" t="s">
        <v>68</v>
      </c>
      <c r="B25">
        <v>1490</v>
      </c>
    </row>
    <row r="26" spans="1:2" x14ac:dyDescent="0.3">
      <c r="A26" t="s">
        <v>45</v>
      </c>
      <c r="B26">
        <v>5.78</v>
      </c>
    </row>
    <row r="27" spans="1:2" x14ac:dyDescent="0.3">
      <c r="A27" t="s">
        <v>45</v>
      </c>
      <c r="B27">
        <v>6.37</v>
      </c>
    </row>
    <row r="28" spans="1:2" x14ac:dyDescent="0.3">
      <c r="A28" t="s">
        <v>4</v>
      </c>
      <c r="B28">
        <v>47.13</v>
      </c>
    </row>
    <row r="29" spans="1:2" x14ac:dyDescent="0.3">
      <c r="A29" t="s">
        <v>48</v>
      </c>
      <c r="B29">
        <v>7.81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85649-07ED-4213-BE73-6DD0EF9109F5}">
  <dimension ref="A1:G42"/>
  <sheetViews>
    <sheetView workbookViewId="0">
      <selection activeCell="G9" sqref="G9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</row>
    <row r="3" spans="1:7" x14ac:dyDescent="0.3">
      <c r="A3" t="s">
        <v>22</v>
      </c>
      <c r="B3">
        <v>525</v>
      </c>
    </row>
    <row r="4" spans="1:7" x14ac:dyDescent="0.3">
      <c r="A4" t="s">
        <v>69</v>
      </c>
      <c r="B4">
        <v>23.87</v>
      </c>
    </row>
    <row r="5" spans="1:7" x14ac:dyDescent="0.3">
      <c r="A5" t="s">
        <v>53</v>
      </c>
      <c r="B5">
        <v>14.71</v>
      </c>
    </row>
    <row r="6" spans="1:7" x14ac:dyDescent="0.3">
      <c r="A6" t="s">
        <v>4</v>
      </c>
      <c r="B6">
        <v>25.74</v>
      </c>
    </row>
    <row r="7" spans="1:7" x14ac:dyDescent="0.3">
      <c r="A7" t="s">
        <v>51</v>
      </c>
      <c r="B7">
        <v>11.99</v>
      </c>
    </row>
    <row r="8" spans="1:7" x14ac:dyDescent="0.3">
      <c r="A8" t="s">
        <v>4</v>
      </c>
      <c r="B8">
        <v>12.37</v>
      </c>
      <c r="F8" t="s">
        <v>12</v>
      </c>
      <c r="G8">
        <f>SUM(B3:B42)</f>
        <v>1123.92</v>
      </c>
    </row>
    <row r="9" spans="1:7" x14ac:dyDescent="0.3">
      <c r="A9" t="s">
        <v>45</v>
      </c>
      <c r="B9">
        <v>3.16</v>
      </c>
    </row>
    <row r="10" spans="1:7" x14ac:dyDescent="0.3">
      <c r="A10" t="s">
        <v>56</v>
      </c>
      <c r="B10">
        <v>12.37</v>
      </c>
    </row>
    <row r="11" spans="1:7" x14ac:dyDescent="0.3">
      <c r="A11" t="s">
        <v>45</v>
      </c>
      <c r="B11">
        <v>2</v>
      </c>
    </row>
    <row r="12" spans="1:7" x14ac:dyDescent="0.3">
      <c r="A12" t="s">
        <v>70</v>
      </c>
      <c r="B12">
        <v>10</v>
      </c>
    </row>
    <row r="13" spans="1:7" x14ac:dyDescent="0.3">
      <c r="A13" t="s">
        <v>45</v>
      </c>
      <c r="B13">
        <v>10.119999999999999</v>
      </c>
    </row>
    <row r="14" spans="1:7" x14ac:dyDescent="0.3">
      <c r="A14" t="s">
        <v>71</v>
      </c>
      <c r="B14">
        <v>8.59</v>
      </c>
    </row>
    <row r="15" spans="1:7" x14ac:dyDescent="0.3">
      <c r="A15" t="s">
        <v>71</v>
      </c>
      <c r="B15">
        <v>11.69</v>
      </c>
    </row>
    <row r="16" spans="1:7" x14ac:dyDescent="0.3">
      <c r="A16" t="s">
        <v>71</v>
      </c>
      <c r="B16">
        <v>8.27</v>
      </c>
    </row>
    <row r="17" spans="1:2" x14ac:dyDescent="0.3">
      <c r="A17" t="s">
        <v>4</v>
      </c>
      <c r="B17">
        <v>21.96</v>
      </c>
    </row>
    <row r="18" spans="1:2" x14ac:dyDescent="0.3">
      <c r="A18" t="s">
        <v>45</v>
      </c>
      <c r="B18">
        <v>2</v>
      </c>
    </row>
    <row r="19" spans="1:2" x14ac:dyDescent="0.3">
      <c r="A19" t="s">
        <v>45</v>
      </c>
      <c r="B19">
        <v>6.3</v>
      </c>
    </row>
    <row r="20" spans="1:2" x14ac:dyDescent="0.3">
      <c r="A20" t="s">
        <v>69</v>
      </c>
      <c r="B20">
        <v>22.3</v>
      </c>
    </row>
    <row r="21" spans="1:2" x14ac:dyDescent="0.3">
      <c r="A21" t="s">
        <v>72</v>
      </c>
      <c r="B21">
        <v>17.510000000000002</v>
      </c>
    </row>
    <row r="22" spans="1:2" x14ac:dyDescent="0.3">
      <c r="A22" t="s">
        <v>73</v>
      </c>
      <c r="B22">
        <v>5.34</v>
      </c>
    </row>
    <row r="23" spans="1:2" x14ac:dyDescent="0.3">
      <c r="A23" t="s">
        <v>74</v>
      </c>
      <c r="B23">
        <v>110.23</v>
      </c>
    </row>
    <row r="24" spans="1:2" x14ac:dyDescent="0.3">
      <c r="A24" t="s">
        <v>45</v>
      </c>
      <c r="B24">
        <v>2</v>
      </c>
    </row>
    <row r="25" spans="1:2" x14ac:dyDescent="0.3">
      <c r="A25" t="s">
        <v>75</v>
      </c>
      <c r="B25">
        <v>21.25</v>
      </c>
    </row>
    <row r="26" spans="1:2" x14ac:dyDescent="0.3">
      <c r="A26" t="s">
        <v>71</v>
      </c>
      <c r="B26">
        <v>8.67</v>
      </c>
    </row>
    <row r="27" spans="1:2" x14ac:dyDescent="0.3">
      <c r="A27" t="s">
        <v>45</v>
      </c>
      <c r="B27">
        <v>2</v>
      </c>
    </row>
    <row r="28" spans="1:2" x14ac:dyDescent="0.3">
      <c r="A28" t="s">
        <v>76</v>
      </c>
      <c r="B28">
        <v>8.5</v>
      </c>
    </row>
    <row r="29" spans="1:2" x14ac:dyDescent="0.3">
      <c r="A29" t="s">
        <v>77</v>
      </c>
      <c r="B29">
        <v>10</v>
      </c>
    </row>
    <row r="30" spans="1:2" x14ac:dyDescent="0.3">
      <c r="A30" t="s">
        <v>78</v>
      </c>
      <c r="B30">
        <v>50</v>
      </c>
    </row>
    <row r="31" spans="1:2" x14ac:dyDescent="0.3">
      <c r="A31" t="s">
        <v>45</v>
      </c>
      <c r="B31">
        <v>2</v>
      </c>
    </row>
    <row r="32" spans="1:2" x14ac:dyDescent="0.3">
      <c r="A32" t="s">
        <v>26</v>
      </c>
      <c r="B32">
        <v>12.25</v>
      </c>
    </row>
    <row r="33" spans="1:2" x14ac:dyDescent="0.3">
      <c r="A33" t="s">
        <v>26</v>
      </c>
      <c r="B33">
        <v>10.5</v>
      </c>
    </row>
    <row r="34" spans="1:2" x14ac:dyDescent="0.3">
      <c r="A34" t="s">
        <v>51</v>
      </c>
      <c r="B34">
        <v>8.74</v>
      </c>
    </row>
    <row r="35" spans="1:2" x14ac:dyDescent="0.3">
      <c r="A35" t="s">
        <v>81</v>
      </c>
      <c r="B35">
        <v>9.6199999999999992</v>
      </c>
    </row>
    <row r="36" spans="1:2" x14ac:dyDescent="0.3">
      <c r="A36" t="s">
        <v>71</v>
      </c>
      <c r="B36">
        <v>17.149999999999999</v>
      </c>
    </row>
    <row r="37" spans="1:2" x14ac:dyDescent="0.3">
      <c r="A37" t="s">
        <v>4</v>
      </c>
      <c r="B37">
        <v>27.01</v>
      </c>
    </row>
    <row r="38" spans="1:2" x14ac:dyDescent="0.3">
      <c r="A38" t="s">
        <v>45</v>
      </c>
      <c r="B38">
        <v>8.51</v>
      </c>
    </row>
    <row r="39" spans="1:2" x14ac:dyDescent="0.3">
      <c r="A39" t="s">
        <v>73</v>
      </c>
      <c r="B39">
        <v>9.99</v>
      </c>
    </row>
    <row r="40" spans="1:2" x14ac:dyDescent="0.3">
      <c r="A40" t="s">
        <v>45</v>
      </c>
      <c r="B40">
        <v>6.23</v>
      </c>
    </row>
    <row r="41" spans="1:2" x14ac:dyDescent="0.3">
      <c r="A41" t="s">
        <v>69</v>
      </c>
      <c r="B41">
        <v>21.2</v>
      </c>
    </row>
    <row r="42" spans="1:2" x14ac:dyDescent="0.3">
      <c r="A42" t="s">
        <v>4</v>
      </c>
      <c r="B42">
        <v>22.78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1DBA-0F50-47AD-85BD-22B1703787E3}">
  <dimension ref="A1:H24"/>
  <sheetViews>
    <sheetView workbookViewId="0">
      <selection activeCell="H11" sqref="H11"/>
    </sheetView>
  </sheetViews>
  <sheetFormatPr defaultRowHeight="14.4" x14ac:dyDescent="0.3"/>
  <cols>
    <col min="1" max="1" width="24.44140625" customWidth="1"/>
  </cols>
  <sheetData>
    <row r="1" spans="1:8" x14ac:dyDescent="0.3">
      <c r="A1" s="1" t="s">
        <v>0</v>
      </c>
      <c r="B1" s="1" t="s">
        <v>1</v>
      </c>
    </row>
    <row r="3" spans="1:8" x14ac:dyDescent="0.3">
      <c r="A3" t="s">
        <v>22</v>
      </c>
      <c r="B3">
        <v>525</v>
      </c>
    </row>
    <row r="4" spans="1:8" x14ac:dyDescent="0.3">
      <c r="A4" t="s">
        <v>79</v>
      </c>
      <c r="B4">
        <v>45</v>
      </c>
    </row>
    <row r="5" spans="1:8" x14ac:dyDescent="0.3">
      <c r="A5" t="s">
        <v>80</v>
      </c>
      <c r="B5">
        <v>2</v>
      </c>
    </row>
    <row r="6" spans="1:8" x14ac:dyDescent="0.3">
      <c r="A6" s="2" t="s">
        <v>71</v>
      </c>
      <c r="B6">
        <v>5.24</v>
      </c>
    </row>
    <row r="7" spans="1:8" x14ac:dyDescent="0.3">
      <c r="A7" t="s">
        <v>71</v>
      </c>
      <c r="B7">
        <v>7.58</v>
      </c>
    </row>
    <row r="8" spans="1:8" x14ac:dyDescent="0.3">
      <c r="A8" t="s">
        <v>80</v>
      </c>
      <c r="B8">
        <v>2</v>
      </c>
    </row>
    <row r="9" spans="1:8" x14ac:dyDescent="0.3">
      <c r="A9" t="s">
        <v>53</v>
      </c>
      <c r="B9">
        <v>18</v>
      </c>
    </row>
    <row r="10" spans="1:8" x14ac:dyDescent="0.3">
      <c r="A10" t="s">
        <v>80</v>
      </c>
      <c r="B10">
        <v>2</v>
      </c>
      <c r="G10" t="s">
        <v>12</v>
      </c>
      <c r="H10">
        <f>SUM(B3:B23)</f>
        <v>757.35</v>
      </c>
    </row>
    <row r="11" spans="1:8" x14ac:dyDescent="0.3">
      <c r="A11" t="s">
        <v>69</v>
      </c>
      <c r="B11">
        <v>22.46</v>
      </c>
    </row>
    <row r="12" spans="1:8" x14ac:dyDescent="0.3">
      <c r="A12" t="s">
        <v>82</v>
      </c>
      <c r="B12">
        <v>0.31</v>
      </c>
    </row>
    <row r="13" spans="1:8" x14ac:dyDescent="0.3">
      <c r="A13" t="s">
        <v>80</v>
      </c>
      <c r="B13">
        <v>10.119999999999999</v>
      </c>
    </row>
    <row r="14" spans="1:8" x14ac:dyDescent="0.3">
      <c r="A14" t="s">
        <v>83</v>
      </c>
      <c r="B14">
        <v>20.89</v>
      </c>
    </row>
    <row r="15" spans="1:8" x14ac:dyDescent="0.3">
      <c r="A15" t="s">
        <v>84</v>
      </c>
      <c r="B15">
        <v>7.32</v>
      </c>
    </row>
    <row r="16" spans="1:8" x14ac:dyDescent="0.3">
      <c r="A16" t="s">
        <v>85</v>
      </c>
      <c r="B16">
        <v>12.25</v>
      </c>
    </row>
    <row r="17" spans="1:2" x14ac:dyDescent="0.3">
      <c r="A17" t="s">
        <v>86</v>
      </c>
      <c r="B17">
        <v>1.7</v>
      </c>
    </row>
    <row r="18" spans="1:2" x14ac:dyDescent="0.3">
      <c r="A18" t="s">
        <v>87</v>
      </c>
      <c r="B18">
        <v>10.5</v>
      </c>
    </row>
    <row r="19" spans="1:2" x14ac:dyDescent="0.3">
      <c r="A19" t="s">
        <v>80</v>
      </c>
      <c r="B19">
        <v>6.37</v>
      </c>
    </row>
    <row r="20" spans="1:2" x14ac:dyDescent="0.3">
      <c r="A20" t="s">
        <v>80</v>
      </c>
      <c r="B20">
        <v>2</v>
      </c>
    </row>
    <row r="21" spans="1:2" x14ac:dyDescent="0.3">
      <c r="A21" t="s">
        <v>88</v>
      </c>
      <c r="B21">
        <v>35.44</v>
      </c>
    </row>
    <row r="22" spans="1:2" x14ac:dyDescent="0.3">
      <c r="A22" t="s">
        <v>70</v>
      </c>
      <c r="B22">
        <v>10</v>
      </c>
    </row>
    <row r="23" spans="1:2" x14ac:dyDescent="0.3">
      <c r="A23" t="s">
        <v>69</v>
      </c>
      <c r="B23" s="4">
        <v>11.17</v>
      </c>
    </row>
    <row r="24" spans="1:2" x14ac:dyDescent="0.3">
      <c r="A24" s="3"/>
      <c r="B24" s="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EDD31-4731-49C7-97E4-150A840EDF78}">
  <dimension ref="A1:B10"/>
  <sheetViews>
    <sheetView workbookViewId="0">
      <selection activeCell="A11" sqref="A11"/>
    </sheetView>
  </sheetViews>
  <sheetFormatPr defaultRowHeight="14.4" x14ac:dyDescent="0.3"/>
  <cols>
    <col min="1" max="1" width="12.77734375" customWidth="1"/>
  </cols>
  <sheetData>
    <row r="1" spans="1:2" x14ac:dyDescent="0.3">
      <c r="A1" t="s">
        <v>59</v>
      </c>
    </row>
    <row r="3" spans="1:2" x14ac:dyDescent="0.3">
      <c r="A3" t="s">
        <v>60</v>
      </c>
      <c r="B3">
        <v>1600</v>
      </c>
    </row>
    <row r="4" spans="1:2" x14ac:dyDescent="0.3">
      <c r="A4" t="s">
        <v>61</v>
      </c>
      <c r="B4">
        <v>800</v>
      </c>
    </row>
    <row r="5" spans="1:2" x14ac:dyDescent="0.3">
      <c r="A5" t="s">
        <v>62</v>
      </c>
      <c r="B5">
        <v>831</v>
      </c>
    </row>
    <row r="6" spans="1:2" x14ac:dyDescent="0.3">
      <c r="A6" t="s">
        <v>63</v>
      </c>
      <c r="B6">
        <v>36</v>
      </c>
    </row>
    <row r="7" spans="1:2" x14ac:dyDescent="0.3">
      <c r="A7" t="s">
        <v>64</v>
      </c>
      <c r="B7">
        <v>20</v>
      </c>
    </row>
    <row r="8" spans="1:2" x14ac:dyDescent="0.3">
      <c r="A8" t="s">
        <v>65</v>
      </c>
      <c r="B8">
        <v>40</v>
      </c>
    </row>
    <row r="9" spans="1:2" x14ac:dyDescent="0.3">
      <c r="A9" t="s">
        <v>66</v>
      </c>
      <c r="B9">
        <f>B6*B7*B8</f>
        <v>28800</v>
      </c>
    </row>
    <row r="10" spans="1:2" x14ac:dyDescent="0.3">
      <c r="A10" t="s">
        <v>67</v>
      </c>
      <c r="B10">
        <f>24290</f>
        <v>24290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62AD59-E421-4852-9459-B008D029CE02}">
  <dimension ref="A1:E20"/>
  <sheetViews>
    <sheetView workbookViewId="0">
      <selection activeCell="D4" sqref="D4"/>
    </sheetView>
  </sheetViews>
  <sheetFormatPr defaultRowHeight="14.4" x14ac:dyDescent="0.3"/>
  <sheetData>
    <row r="1" spans="1:5" x14ac:dyDescent="0.3">
      <c r="A1" s="1" t="s">
        <v>0</v>
      </c>
      <c r="B1" s="1" t="s">
        <v>1</v>
      </c>
    </row>
    <row r="2" spans="1:5" x14ac:dyDescent="0.3">
      <c r="A2" t="s">
        <v>22</v>
      </c>
      <c r="B2">
        <v>520</v>
      </c>
    </row>
    <row r="3" spans="1:5" x14ac:dyDescent="0.3">
      <c r="A3" t="s">
        <v>5</v>
      </c>
      <c r="B3">
        <v>113.66</v>
      </c>
      <c r="D3" t="s">
        <v>12</v>
      </c>
      <c r="E3">
        <f>SUM(B2:B20)</f>
        <v>1068.3799999999999</v>
      </c>
    </row>
    <row r="4" spans="1:5" x14ac:dyDescent="0.3">
      <c r="A4" t="s">
        <v>89</v>
      </c>
      <c r="B4">
        <v>33.25</v>
      </c>
    </row>
    <row r="5" spans="1:5" x14ac:dyDescent="0.3">
      <c r="A5" t="s">
        <v>90</v>
      </c>
      <c r="B5">
        <v>4.8</v>
      </c>
    </row>
    <row r="6" spans="1:5" x14ac:dyDescent="0.3">
      <c r="A6" t="s">
        <v>5</v>
      </c>
      <c r="B6">
        <v>15.47</v>
      </c>
    </row>
    <row r="7" spans="1:5" x14ac:dyDescent="0.3">
      <c r="A7" t="s">
        <v>46</v>
      </c>
      <c r="B7">
        <v>102.67</v>
      </c>
    </row>
    <row r="8" spans="1:5" x14ac:dyDescent="0.3">
      <c r="A8" t="s">
        <v>91</v>
      </c>
      <c r="B8">
        <v>25.32</v>
      </c>
    </row>
    <row r="9" spans="1:5" x14ac:dyDescent="0.3">
      <c r="A9" t="s">
        <v>92</v>
      </c>
      <c r="B9">
        <v>6.36</v>
      </c>
    </row>
    <row r="10" spans="1:5" x14ac:dyDescent="0.3">
      <c r="A10" t="s">
        <v>80</v>
      </c>
      <c r="B10">
        <v>67.66</v>
      </c>
    </row>
    <row r="11" spans="1:5" x14ac:dyDescent="0.3">
      <c r="A11" t="s">
        <v>93</v>
      </c>
      <c r="B11">
        <v>17.12</v>
      </c>
    </row>
    <row r="12" spans="1:5" x14ac:dyDescent="0.3">
      <c r="A12" t="s">
        <v>94</v>
      </c>
      <c r="B12">
        <v>9.3800000000000008</v>
      </c>
    </row>
    <row r="13" spans="1:5" x14ac:dyDescent="0.3">
      <c r="A13" t="s">
        <v>95</v>
      </c>
      <c r="B13">
        <v>6.2</v>
      </c>
    </row>
    <row r="14" spans="1:5" x14ac:dyDescent="0.3">
      <c r="A14" t="s">
        <v>96</v>
      </c>
      <c r="B14">
        <v>3.65</v>
      </c>
    </row>
    <row r="15" spans="1:5" x14ac:dyDescent="0.3">
      <c r="A15" t="s">
        <v>97</v>
      </c>
      <c r="B15">
        <v>9.3800000000000008</v>
      </c>
    </row>
    <row r="16" spans="1:5" x14ac:dyDescent="0.3">
      <c r="A16" t="s">
        <v>98</v>
      </c>
      <c r="B16">
        <v>68</v>
      </c>
    </row>
    <row r="17" spans="1:2" x14ac:dyDescent="0.3">
      <c r="A17" t="s">
        <v>99</v>
      </c>
      <c r="B17">
        <v>21.25</v>
      </c>
    </row>
    <row r="18" spans="1:2" x14ac:dyDescent="0.3">
      <c r="A18" t="s">
        <v>100</v>
      </c>
      <c r="B18">
        <v>10.61</v>
      </c>
    </row>
    <row r="19" spans="1:2" x14ac:dyDescent="0.3">
      <c r="A19" t="s">
        <v>101</v>
      </c>
      <c r="B19">
        <v>23.6</v>
      </c>
    </row>
    <row r="20" spans="1:2" x14ac:dyDescent="0.3">
      <c r="A20" t="s">
        <v>102</v>
      </c>
      <c r="B20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EB4C9-3681-4068-927F-14F4AD92F897}">
  <dimension ref="A1:C5"/>
  <sheetViews>
    <sheetView workbookViewId="0">
      <selection activeCell="A6" sqref="A6"/>
    </sheetView>
  </sheetViews>
  <sheetFormatPr defaultRowHeight="14.4" x14ac:dyDescent="0.3"/>
  <sheetData>
    <row r="1" spans="1:3" x14ac:dyDescent="0.3">
      <c r="A1" t="s">
        <v>0</v>
      </c>
      <c r="B1" t="s">
        <v>1</v>
      </c>
    </row>
    <row r="3" spans="1:3" x14ac:dyDescent="0.3">
      <c r="A3" t="s">
        <v>103</v>
      </c>
      <c r="B3">
        <v>404</v>
      </c>
    </row>
    <row r="4" spans="1:3" x14ac:dyDescent="0.3">
      <c r="A4" t="s">
        <v>22</v>
      </c>
      <c r="B4">
        <v>460</v>
      </c>
      <c r="C4" t="s">
        <v>104</v>
      </c>
    </row>
    <row r="5" spans="1:3" x14ac:dyDescent="0.3">
      <c r="A5" t="s">
        <v>12</v>
      </c>
      <c r="B5">
        <f>SUM(B3:B4)</f>
        <v>864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May</vt:lpstr>
      <vt:lpstr>June</vt:lpstr>
      <vt:lpstr>July</vt:lpstr>
      <vt:lpstr>August</vt:lpstr>
      <vt:lpstr>September</vt:lpstr>
      <vt:lpstr>October</vt:lpstr>
      <vt:lpstr>Loan repayment</vt:lpstr>
      <vt:lpstr>Oct-November</vt:lpstr>
      <vt:lpstr>December-Jan</vt:lpstr>
      <vt:lpstr>January-Feb</vt:lpstr>
      <vt:lpstr>Feb-March</vt:lpstr>
      <vt:lpstr>April25</vt:lpstr>
      <vt:lpstr>May25</vt:lpstr>
      <vt:lpstr>June25</vt:lpstr>
      <vt:lpstr>July25</vt:lpstr>
      <vt:lpstr>Aug25</vt:lpstr>
      <vt:lpstr>Sep25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Harshal Bhat</dc:creator>
  <cp:lastModifiedBy>Harshal Bhat</cp:lastModifiedBy>
  <dcterms:created xsi:type="dcterms:W3CDTF">2024-05-19T03:02:37Z</dcterms:created>
  <dcterms:modified xsi:type="dcterms:W3CDTF">2025-09-14T20:51:36Z</dcterms:modified>
</cp:coreProperties>
</file>