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 Security\"/>
    </mc:Choice>
  </mc:AlternateContent>
  <xr:revisionPtr revIDLastSave="0" documentId="8_{0F28C9E4-6544-408C-92BD-5E2692DCBA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/>
  <c r="G50" i="1"/>
  <c r="G48" i="1"/>
  <c r="G43" i="1"/>
  <c r="G41" i="1"/>
  <c r="G40" i="1"/>
  <c r="G39" i="1"/>
  <c r="G38" i="1"/>
  <c r="D24" i="1"/>
  <c r="E24" i="1"/>
  <c r="F24" i="1"/>
  <c r="G24" i="1"/>
  <c r="G23" i="1"/>
  <c r="D25" i="1"/>
  <c r="G41" i="3" l="1"/>
  <c r="D22" i="1"/>
  <c r="E41" i="3"/>
  <c r="C52" i="1"/>
  <c r="C39" i="2" s="1"/>
  <c r="D41" i="3"/>
  <c r="D43" i="3" s="1"/>
  <c r="D58" i="1" s="1"/>
  <c r="C49" i="1"/>
  <c r="C36" i="2" s="1"/>
  <c r="C48" i="1"/>
  <c r="C35" i="2" s="1"/>
  <c r="G47" i="1"/>
  <c r="C47" i="1" s="1"/>
  <c r="C34" i="2" s="1"/>
  <c r="C46" i="1"/>
  <c r="C33" i="2" s="1"/>
  <c r="C45" i="1"/>
  <c r="C32" i="2" s="1"/>
  <c r="G44" i="1"/>
  <c r="C44" i="1"/>
  <c r="C31" i="2" s="1"/>
  <c r="C50" i="1"/>
  <c r="C37" i="2" s="1"/>
  <c r="C51" i="1"/>
  <c r="C38" i="2" s="1"/>
  <c r="C42" i="1"/>
  <c r="C29" i="2" s="1"/>
  <c r="G42" i="1"/>
  <c r="C38" i="1"/>
  <c r="C25" i="2" s="1"/>
  <c r="F37" i="1"/>
  <c r="C37" i="1" s="1"/>
  <c r="C24" i="2" s="1"/>
  <c r="E36" i="1"/>
  <c r="C36" i="1" s="1"/>
  <c r="C23" i="2" s="1"/>
  <c r="D35" i="1"/>
  <c r="D34" i="1"/>
  <c r="C34" i="1" s="1"/>
  <c r="C21" i="2" s="1"/>
  <c r="E25" i="1"/>
  <c r="F25" i="1"/>
  <c r="G25" i="1"/>
  <c r="C22" i="1"/>
  <c r="C9" i="2" s="1"/>
  <c r="C39" i="1"/>
  <c r="C26" i="2" s="1"/>
  <c r="E35" i="1"/>
  <c r="C41" i="1"/>
  <c r="C28" i="2" s="1"/>
  <c r="C40" i="1"/>
  <c r="C27" i="2" s="1"/>
  <c r="C33" i="1"/>
  <c r="C20" i="2" s="1"/>
  <c r="F41" i="3"/>
  <c r="H41" i="3"/>
  <c r="I41" i="3"/>
  <c r="J41" i="3"/>
  <c r="K41" i="3"/>
  <c r="L41" i="3"/>
  <c r="M41" i="3"/>
  <c r="N41" i="3"/>
  <c r="O41" i="3"/>
  <c r="Q3" i="2"/>
  <c r="O54" i="1"/>
  <c r="N54" i="1"/>
  <c r="M54" i="1"/>
  <c r="L54" i="1"/>
  <c r="K54" i="1"/>
  <c r="J54" i="1"/>
  <c r="I54" i="1"/>
  <c r="H54" i="1"/>
  <c r="F54" i="1"/>
  <c r="C32" i="1"/>
  <c r="C19" i="2" s="1"/>
  <c r="C31" i="1"/>
  <c r="C18" i="2" s="1"/>
  <c r="C30" i="1"/>
  <c r="C17" i="2" s="1"/>
  <c r="C29" i="1"/>
  <c r="C16" i="2" s="1"/>
  <c r="C28" i="1"/>
  <c r="C15" i="2" s="1"/>
  <c r="C27" i="1"/>
  <c r="C14" i="2" s="1"/>
  <c r="C26" i="1"/>
  <c r="C13" i="2" s="1"/>
  <c r="C24" i="1"/>
  <c r="C11" i="2" s="1"/>
  <c r="C23" i="1"/>
  <c r="C10" i="2" s="1"/>
  <c r="C35" i="1" l="1"/>
  <c r="C22" i="2" s="1"/>
  <c r="H43" i="3"/>
  <c r="H58" i="1" s="1"/>
  <c r="G43" i="3"/>
  <c r="G58" i="1" s="1"/>
  <c r="C43" i="1"/>
  <c r="C30" i="2" s="1"/>
  <c r="C25" i="1"/>
  <c r="C12" i="2" s="1"/>
  <c r="G41" i="2" s="1"/>
  <c r="G59" i="1" s="1"/>
  <c r="G54" i="1"/>
  <c r="E54" i="1"/>
  <c r="D54" i="1"/>
  <c r="L43" i="3"/>
  <c r="L58" i="1" s="1"/>
  <c r="E43" i="3"/>
  <c r="E58" i="1" s="1"/>
  <c r="O43" i="3"/>
  <c r="O58" i="1" s="1"/>
  <c r="N43" i="3"/>
  <c r="N58" i="1" s="1"/>
  <c r="J43" i="3"/>
  <c r="J58" i="1" s="1"/>
  <c r="F43" i="3"/>
  <c r="F58" i="1" s="1"/>
  <c r="K43" i="3"/>
  <c r="K58" i="1" s="1"/>
  <c r="M43" i="3"/>
  <c r="M58" i="1" s="1"/>
  <c r="I43" i="3"/>
  <c r="I58" i="1" s="1"/>
  <c r="G55" i="1" l="1"/>
  <c r="G63" i="1" s="1"/>
  <c r="D41" i="2"/>
  <c r="D59" i="1" s="1"/>
  <c r="D64" i="1" s="1"/>
  <c r="F41" i="2"/>
  <c r="F59" i="1" s="1"/>
  <c r="F62" i="1" s="1"/>
  <c r="E55" i="1"/>
  <c r="D55" i="1"/>
  <c r="M41" i="2"/>
  <c r="M59" i="1" s="1"/>
  <c r="M64" i="1" s="1"/>
  <c r="K41" i="2"/>
  <c r="K59" i="1" s="1"/>
  <c r="K62" i="1" s="1"/>
  <c r="E41" i="2"/>
  <c r="E59" i="1" s="1"/>
  <c r="E62" i="1" s="1"/>
  <c r="J41" i="2"/>
  <c r="J59" i="1" s="1"/>
  <c r="J64" i="1" s="1"/>
  <c r="H41" i="2"/>
  <c r="H59" i="1" s="1"/>
  <c r="H62" i="1" s="1"/>
  <c r="L41" i="2"/>
  <c r="L59" i="1" s="1"/>
  <c r="L62" i="1" s="1"/>
  <c r="I41" i="2"/>
  <c r="I59" i="1" s="1"/>
  <c r="I64" i="1" s="1"/>
  <c r="O41" i="2"/>
  <c r="O59" i="1" s="1"/>
  <c r="O62" i="1" s="1"/>
  <c r="C54" i="1"/>
  <c r="N41" i="2"/>
  <c r="N59" i="1" s="1"/>
  <c r="N64" i="1" s="1"/>
  <c r="L55" i="1"/>
  <c r="K55" i="1"/>
  <c r="H55" i="1"/>
  <c r="F55" i="1"/>
  <c r="J55" i="1"/>
  <c r="M55" i="1"/>
  <c r="I55" i="1"/>
  <c r="N55" i="1"/>
  <c r="O55" i="1"/>
  <c r="F64" i="1" l="1"/>
  <c r="F66" i="1" s="1"/>
  <c r="F65" i="1"/>
  <c r="K64" i="1"/>
  <c r="K66" i="1" s="1"/>
  <c r="M66" i="1"/>
  <c r="H64" i="1"/>
  <c r="H66" i="1" s="1"/>
  <c r="I63" i="1"/>
  <c r="M62" i="1"/>
  <c r="L64" i="1"/>
  <c r="L66" i="1" s="1"/>
  <c r="M65" i="1"/>
  <c r="E64" i="1"/>
  <c r="E66" i="1" s="1"/>
  <c r="I62" i="1"/>
  <c r="E65" i="1"/>
  <c r="I66" i="1"/>
  <c r="O64" i="1"/>
  <c r="O66" i="1" s="1"/>
  <c r="H65" i="1"/>
  <c r="G62" i="1"/>
  <c r="D62" i="1"/>
  <c r="D63" i="1"/>
  <c r="G64" i="1"/>
  <c r="G66" i="1" s="1"/>
  <c r="L63" i="1"/>
  <c r="J62" i="1"/>
  <c r="J65" i="1"/>
  <c r="O65" i="1"/>
  <c r="K65" i="1"/>
  <c r="N66" i="1"/>
  <c r="J66" i="1"/>
  <c r="N62" i="1"/>
  <c r="N65" i="1"/>
  <c r="D66" i="1"/>
  <c r="D65" i="1"/>
  <c r="G65" i="1"/>
  <c r="L65" i="1"/>
  <c r="H63" i="1"/>
  <c r="M63" i="1"/>
  <c r="J63" i="1"/>
  <c r="E63" i="1"/>
  <c r="F63" i="1"/>
  <c r="K63" i="1"/>
  <c r="O63" i="1"/>
  <c r="N63" i="1"/>
  <c r="I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<sst xmlns="http://schemas.openxmlformats.org/spreadsheetml/2006/main" count="162" uniqueCount="79">
  <si>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</si>
  <si>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</si>
  <si>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</si>
  <si>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</si>
  <si>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</si>
  <si>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</si>
  <si>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</si>
  <si>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</si>
  <si>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</si>
  <si>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</si>
  <si>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</si>
  <si>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</si>
  <si>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</si>
  <si>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</si>
  <si>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</si>
  <si>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</si>
  <si>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</si>
  <si>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</si>
  <si>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</si>
  <si>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</si>
  <si>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</si>
  <si>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</si>
  <si>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</si>
  <si>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</si>
  <si>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</si>
  <si>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</si>
  <si>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</si>
  <si>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</si>
  <si>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</si>
  <si>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Earned Value Analysis Report</t>
  </si>
  <si>
    <t>Prepared By:</t>
  </si>
  <si>
    <t>Date:</t>
  </si>
  <si>
    <t>[42]</t>
  </si>
  <si>
    <t>Summary: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</si>
  <si>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</si>
  <si>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</si>
  <si>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</si>
  <si>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</si>
  <si>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</si>
  <si>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</si>
  <si>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</si>
  <si>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</si>
  <si>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</si>
  <si>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</si>
  <si>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Create Project</t>
  </si>
  <si>
    <t>Creation of Project Management Plan (PMP)</t>
  </si>
  <si>
    <t>Creation of Project Schedule</t>
  </si>
  <si>
    <t>Creation of Earned Value Management System (EVMS)</t>
  </si>
  <si>
    <t>Weekly Meeting</t>
  </si>
  <si>
    <t>Weekly Status Report 1</t>
  </si>
  <si>
    <t>Weekly Meeting 2</t>
  </si>
  <si>
    <t>Weekly Status Report 2</t>
  </si>
  <si>
    <t>Weekly Meeting 3</t>
  </si>
  <si>
    <t>Weekly Status Report 4</t>
  </si>
  <si>
    <t>Weekly Status Report 3</t>
  </si>
  <si>
    <t>Weekly Meeting 4</t>
  </si>
  <si>
    <t>Database Creation</t>
  </si>
  <si>
    <t>Table Creation &amp; Fill</t>
  </si>
  <si>
    <t>User Account Creation</t>
  </si>
  <si>
    <t>AC-2 Implementation</t>
  </si>
  <si>
    <t>AC-5 Implementation</t>
  </si>
  <si>
    <t>AC-8 Implementation</t>
  </si>
  <si>
    <t>AC-7 Implementation</t>
  </si>
  <si>
    <t>AU-8 Implementation</t>
  </si>
  <si>
    <t>Encryption Implementation</t>
  </si>
  <si>
    <t>AC-2 Functionality Test</t>
  </si>
  <si>
    <t>AC-5 Functionality Test</t>
  </si>
  <si>
    <t>AC-8 Functionality Test</t>
  </si>
  <si>
    <t>AC-7 Functionality Test</t>
  </si>
  <si>
    <t>AC-4 Functionality Test</t>
  </si>
  <si>
    <t>AU-8 Functionality Test</t>
  </si>
  <si>
    <t>Encryption Functionality Test</t>
  </si>
  <si>
    <t>CA-5 Plan of Action &amp; Milestones</t>
  </si>
  <si>
    <t>Project Presentation</t>
  </si>
  <si>
    <t>AT-4 Implementation</t>
  </si>
  <si>
    <t>AT-4 Functionality Test</t>
  </si>
  <si>
    <t>the project was completed before the schedule</t>
  </si>
  <si>
    <t>Pratik Darade</t>
  </si>
  <si>
    <t>ITMS-528-Project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</si>
</sst>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"/>
  </numFmts>
  <fonts count="16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/>
    <xf numFmtId="0" fontId="9" fillId="3" borderId="4" xfId="0" applyFont="1" applyFill="1" applyBorder="1"/>
    <xf numFmtId="0" fontId="2" fillId="3" borderId="4" xfId="0" applyFont="1" applyFill="1" applyBorder="1"/>
    <xf numFmtId="0" fontId="10" fillId="0" borderId="0" xfId="0" applyFont="1" applyAlignment="1">
      <alignment horizontal="right"/>
    </xf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4" borderId="4" xfId="0" applyFont="1" applyFill="1" applyBorder="1"/>
    <xf numFmtId="0" fontId="2" fillId="0" borderId="6" xfId="0" applyFont="1" applyBorder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/>
    <xf numFmtId="0" fontId="2" fillId="0" borderId="2" xfId="0" applyFont="1" applyBorder="1" applyAlignment="1">
      <alignment horizontal="left"/>
    </xf>
    <xf numFmtId="0" fontId="10" fillId="0" borderId="5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right"/>
    </xf>
    <xf numFmtId="0" fontId="2" fillId="0" borderId="4" xfId="0" applyFont="1" applyBorder="1"/>
    <xf numFmtId="0" fontId="13" fillId="0" borderId="4" xfId="0" applyFont="1" applyBorder="1"/>
    <xf numFmtId="0" fontId="2" fillId="0" borderId="8" xfId="0" applyFont="1" applyBorder="1"/>
    <xf numFmtId="0" fontId="0" fillId="0" borderId="4" xfId="0" applyBorder="1"/>
    <xf numFmtId="0" fontId="14" fillId="0" borderId="4" xfId="0" applyFont="1" applyBorder="1"/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65" fontId="2" fillId="0" borderId="8" xfId="0" applyNumberFormat="1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top"/>
    </xf>
    <xf numFmtId="2" fontId="2" fillId="0" borderId="8" xfId="0" applyNumberFormat="1" applyFont="1" applyBorder="1" applyAlignment="1">
      <alignment horizontal="center" vertical="top"/>
    </xf>
    <xf numFmtId="165" fontId="2" fillId="0" borderId="2" xfId="0" applyNumberFormat="1" applyFont="1" applyBorder="1"/>
    <xf numFmtId="165" fontId="2" fillId="3" borderId="4" xfId="0" applyNumberFormat="1" applyFont="1" applyFill="1" applyBorder="1"/>
    <xf numFmtId="165" fontId="2" fillId="0" borderId="0" xfId="0" applyNumberFormat="1" applyFont="1"/>
    <xf numFmtId="165" fontId="0" fillId="0" borderId="0" xfId="0" applyNumberFormat="1"/>
    <xf numFmtId="9" fontId="2" fillId="0" borderId="3" xfId="1" applyFont="1" applyBorder="1" applyAlignment="1"/>
    <xf numFmtId="9" fontId="2" fillId="0" borderId="2" xfId="1" applyFont="1" applyBorder="1" applyAlignment="1"/>
    <xf numFmtId="14" fontId="2" fillId="0" borderId="7" xfId="0" applyNumberFormat="1" applyFont="1" applyBorder="1" applyAlignment="1">
      <alignment horizontal="left"/>
    </xf>
    <xf numFmtId="0" fontId="11" fillId="0" borderId="7" xfId="0" applyFont="1" applyBorder="1"/>
    <xf numFmtId="0" fontId="2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2">
    <cellStyle name="Normal" xfId="0" builtinId="0"/>
    <cellStyle name="Percent" xfId="1" builtinId="5"/>
  </cellStyles>
  <dxfs count="4"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 Value</c:v>
          </c:tx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Report!$D$55:$O$55</c:f>
              <c:numCache>
                <c:formatCode>General</c:formatCode>
                <c:ptCount val="12"/>
                <c:pt idx="0">
                  <c:v>77</c:v>
                </c:pt>
                <c:pt idx="1">
                  <c:v>133</c:v>
                </c:pt>
                <c:pt idx="2">
                  <c:v>184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2-4B2C-BCDD-2473D017C19A}"/>
            </c:ext>
          </c:extLst>
        </c:ser>
        <c:ser>
          <c:idx val="1"/>
          <c:order val="1"/>
          <c:tx>
            <c:v>Earned Value</c:v>
          </c:tx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Report!$D$59:$O$59</c:f>
              <c:numCache>
                <c:formatCode>General</c:formatCode>
                <c:ptCount val="12"/>
                <c:pt idx="0">
                  <c:v>122</c:v>
                </c:pt>
                <c:pt idx="1">
                  <c:v>116</c:v>
                </c:pt>
                <c:pt idx="2">
                  <c:v>171</c:v>
                </c:pt>
                <c:pt idx="3">
                  <c:v>367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2-4B2C-BCDD-2473D017C19A}"/>
            </c:ext>
          </c:extLst>
        </c:ser>
        <c:ser>
          <c:idx val="2"/>
          <c:order val="2"/>
          <c:tx>
            <c:v>Actual Cost</c:v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Report!$D$58:$O$58</c:f>
              <c:numCache>
                <c:formatCode>General</c:formatCode>
                <c:ptCount val="12"/>
                <c:pt idx="0">
                  <c:v>77</c:v>
                </c:pt>
                <c:pt idx="1">
                  <c:v>133</c:v>
                </c:pt>
                <c:pt idx="2">
                  <c:v>184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2-4B2C-BCDD-2473D017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3003175</xdr:colOff>
      <xdr:row>5</xdr:row>
      <xdr:rowOff>67236</xdr:rowOff>
    </xdr:from>
    <xdr:ext cx="3451413" cy="2151529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9"/>
  <sheetViews>
    <sheetView showGridLines="0" tabSelected="1" topLeftCell="A21" zoomScale="69" zoomScaleNormal="69" workbookViewId="0">
      <selection activeCell="J7" sqref="J7"/>
    </sheetView>
  </sheetViews>
  <sheetFormatPr defaultColWidth="17.33203125" defaultRowHeight="15" customHeight="1" x14ac:dyDescent="0.25"/>
  <cols>
    <col min="1" max="1" width="6.5546875" customWidth="1"/>
    <col min="2" max="2" width="51.5546875" customWidth="1"/>
    <col min="3" max="3" width="7.88671875" customWidth="1"/>
    <col min="4" max="15" width="8.6640625" customWidth="1"/>
    <col min="16" max="16" width="8" customWidth="1"/>
    <col min="17" max="17" width="15.88671875" customWidth="1"/>
    <col min="18" max="26" width="8" customWidth="1"/>
  </cols>
  <sheetData>
    <row r="1" spans="1:17" ht="20.25" customHeight="1" x14ac:dyDescent="0.35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spans="1:17" ht="15.75" customHeight="1" x14ac:dyDescent="0.3">
      <c r="A2" s="3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25">
      <c r="A4" s="2"/>
      <c r="B4" s="20" t="s">
        <v>30</v>
      </c>
      <c r="C4" s="22" t="s">
        <v>77</v>
      </c>
      <c r="D4" s="2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25">
      <c r="A5" s="2"/>
      <c r="B5" s="20" t="s">
        <v>31</v>
      </c>
      <c r="C5" s="50">
        <v>45259</v>
      </c>
      <c r="D5" s="5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3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25">
      <c r="A7" s="2"/>
      <c r="B7" s="20"/>
      <c r="C7" s="52"/>
      <c r="D7" s="5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25">
      <c r="A8" s="2"/>
      <c r="B8" s="2"/>
      <c r="C8" s="2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25">
      <c r="A9" s="2" t="s">
        <v>33</v>
      </c>
      <c r="B9" s="20"/>
      <c r="C9" s="2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25">
      <c r="A10" s="2"/>
      <c r="B10" s="54" t="s">
        <v>76</v>
      </c>
      <c r="C10" s="55"/>
      <c r="D10" s="55"/>
      <c r="E10" s="55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25">
      <c r="A11" s="2"/>
      <c r="B11" s="55"/>
      <c r="C11" s="55"/>
      <c r="D11" s="55"/>
      <c r="E11" s="55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25">
      <c r="A12" s="2"/>
      <c r="B12" s="55"/>
      <c r="C12" s="55"/>
      <c r="D12" s="55"/>
      <c r="E12" s="55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25">
      <c r="A13" s="2"/>
      <c r="B13" s="55"/>
      <c r="C13" s="55"/>
      <c r="D13" s="55"/>
      <c r="E13" s="55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25">
      <c r="A14" s="2"/>
      <c r="B14" s="55"/>
      <c r="C14" s="55"/>
      <c r="D14" s="55"/>
      <c r="E14" s="55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25">
      <c r="A15" s="2"/>
      <c r="B15" s="55"/>
      <c r="C15" s="55"/>
      <c r="D15" s="55"/>
      <c r="E15" s="55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25">
      <c r="A16" s="2"/>
      <c r="B16" s="55"/>
      <c r="C16" s="55"/>
      <c r="D16" s="55"/>
      <c r="E16" s="55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25">
      <c r="A17" s="2"/>
      <c r="B17" s="55"/>
      <c r="C17" s="55"/>
      <c r="D17" s="55"/>
      <c r="E17" s="55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25">
      <c r="A18" s="2"/>
      <c r="B18" s="55"/>
      <c r="C18" s="55"/>
      <c r="D18" s="55"/>
      <c r="E18" s="55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25">
      <c r="A19" s="2"/>
      <c r="B19" s="2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3">
      <c r="A20" s="3" t="s">
        <v>34</v>
      </c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25">
      <c r="A21" s="8" t="s">
        <v>8</v>
      </c>
      <c r="B21" s="9" t="s">
        <v>9</v>
      </c>
      <c r="C21" s="10" t="s">
        <v>10</v>
      </c>
      <c r="D21" s="24">
        <v>1</v>
      </c>
      <c r="E21" s="24">
        <v>2</v>
      </c>
      <c r="F21" s="24">
        <v>3</v>
      </c>
      <c r="G21" s="24">
        <v>4</v>
      </c>
      <c r="H21" s="24">
        <v>5</v>
      </c>
      <c r="I21" s="24">
        <v>6</v>
      </c>
      <c r="J21" s="24">
        <v>7</v>
      </c>
      <c r="K21" s="24">
        <v>8</v>
      </c>
      <c r="L21" s="24">
        <v>9</v>
      </c>
      <c r="M21" s="24">
        <v>10</v>
      </c>
      <c r="N21" s="24">
        <v>11</v>
      </c>
      <c r="O21" s="24">
        <v>12</v>
      </c>
      <c r="Q21" s="25"/>
    </row>
    <row r="22" spans="1:17" ht="12.75" customHeight="1" x14ac:dyDescent="0.25">
      <c r="A22" s="37">
        <v>1.1000000000000001</v>
      </c>
      <c r="B22" s="14" t="s">
        <v>44</v>
      </c>
      <c r="C22" s="17">
        <f>SUM(D22:O22)</f>
        <v>15</v>
      </c>
      <c r="D22" s="14">
        <f>2.5*6</f>
        <v>15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"/>
      <c r="Q22" s="25"/>
    </row>
    <row r="23" spans="1:17" s="30" customFormat="1" ht="13.2" customHeight="1" x14ac:dyDescent="0.25">
      <c r="A23" s="38">
        <v>1.2</v>
      </c>
      <c r="B23" s="26" t="s">
        <v>45</v>
      </c>
      <c r="C23" s="31">
        <f t="shared" ref="C23:C52" si="0">SUM(D23:O23)</f>
        <v>120</v>
      </c>
      <c r="D23" s="15"/>
      <c r="E23" s="15"/>
      <c r="F23" s="15"/>
      <c r="G23" s="15">
        <f>(2.5*30)+(1.5*30)</f>
        <v>120</v>
      </c>
      <c r="H23" s="26"/>
      <c r="I23" s="26"/>
      <c r="J23" s="26"/>
      <c r="K23" s="26"/>
      <c r="L23" s="26"/>
      <c r="M23" s="26"/>
      <c r="N23" s="26"/>
      <c r="O23" s="26"/>
      <c r="P23" s="12"/>
      <c r="Q23" s="12"/>
    </row>
    <row r="24" spans="1:17" ht="12.75" customHeight="1" x14ac:dyDescent="0.25">
      <c r="A24" s="38">
        <v>1.3</v>
      </c>
      <c r="B24" s="15" t="s">
        <v>46</v>
      </c>
      <c r="C24" s="17">
        <f t="shared" si="0"/>
        <v>30</v>
      </c>
      <c r="D24" s="15">
        <f>2.5*3</f>
        <v>7.5</v>
      </c>
      <c r="E24" s="15">
        <f>2.5*3</f>
        <v>7.5</v>
      </c>
      <c r="F24" s="15">
        <f>2.5*3</f>
        <v>7.5</v>
      </c>
      <c r="G24" s="15">
        <f>2.5*3</f>
        <v>7.5</v>
      </c>
      <c r="H24" s="15"/>
      <c r="I24" s="15"/>
      <c r="J24" s="15"/>
      <c r="K24" s="15"/>
      <c r="L24" s="15"/>
      <c r="M24" s="15"/>
      <c r="N24" s="15"/>
      <c r="O24" s="15"/>
      <c r="P24" s="2"/>
      <c r="Q24" s="2"/>
    </row>
    <row r="25" spans="1:17" ht="12.75" customHeight="1" x14ac:dyDescent="0.25">
      <c r="A25" s="38">
        <v>1.4</v>
      </c>
      <c r="B25" s="15" t="s">
        <v>47</v>
      </c>
      <c r="C25" s="17">
        <f t="shared" si="0"/>
        <v>30</v>
      </c>
      <c r="D25" s="15">
        <f>2.5*3</f>
        <v>7.5</v>
      </c>
      <c r="E25" s="15">
        <f t="shared" ref="E25:G25" si="1">2.5*3</f>
        <v>7.5</v>
      </c>
      <c r="F25" s="15">
        <f t="shared" si="1"/>
        <v>7.5</v>
      </c>
      <c r="G25" s="15">
        <f t="shared" si="1"/>
        <v>7.5</v>
      </c>
      <c r="H25" s="15"/>
      <c r="I25" s="15"/>
      <c r="J25" s="15"/>
      <c r="K25" s="15"/>
      <c r="L25" s="15"/>
      <c r="M25" s="15"/>
      <c r="N25" s="15"/>
      <c r="O25" s="15"/>
      <c r="P25" s="2"/>
      <c r="Q25" s="2"/>
    </row>
    <row r="26" spans="1:17" ht="12.75" customHeight="1" x14ac:dyDescent="0.25">
      <c r="A26" s="38">
        <v>1.5</v>
      </c>
      <c r="B26" s="15" t="s">
        <v>48</v>
      </c>
      <c r="C26" s="17">
        <f t="shared" si="0"/>
        <v>2</v>
      </c>
      <c r="D26" s="15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"/>
      <c r="Q26" s="2"/>
    </row>
    <row r="27" spans="1:17" ht="12.75" customHeight="1" x14ac:dyDescent="0.25">
      <c r="A27" s="38">
        <v>1.6</v>
      </c>
      <c r="B27" s="15" t="s">
        <v>49</v>
      </c>
      <c r="C27" s="17">
        <f t="shared" si="0"/>
        <v>10</v>
      </c>
      <c r="D27" s="15">
        <v>10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2"/>
      <c r="Q27" s="2"/>
    </row>
    <row r="28" spans="1:17" ht="12.75" customHeight="1" x14ac:dyDescent="0.25">
      <c r="A28" s="38">
        <v>1.7</v>
      </c>
      <c r="B28" s="15" t="s">
        <v>50</v>
      </c>
      <c r="C28" s="17">
        <f t="shared" si="0"/>
        <v>1</v>
      </c>
      <c r="D28" s="15"/>
      <c r="E28" s="15">
        <v>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"/>
      <c r="Q28" s="2"/>
    </row>
    <row r="29" spans="1:17" ht="12.75" customHeight="1" x14ac:dyDescent="0.25">
      <c r="A29" s="38">
        <v>1.8</v>
      </c>
      <c r="B29" s="15" t="s">
        <v>51</v>
      </c>
      <c r="C29" s="17">
        <f t="shared" si="0"/>
        <v>10</v>
      </c>
      <c r="D29" s="15"/>
      <c r="E29" s="15">
        <v>10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"/>
      <c r="Q29" s="2"/>
    </row>
    <row r="30" spans="1:17" s="47" customFormat="1" ht="12.75" customHeight="1" x14ac:dyDescent="0.25">
      <c r="A30" s="42">
        <v>1.9</v>
      </c>
      <c r="B30" s="44" t="s">
        <v>52</v>
      </c>
      <c r="C30" s="45">
        <f t="shared" si="0"/>
        <v>1</v>
      </c>
      <c r="D30" s="44"/>
      <c r="E30" s="44"/>
      <c r="F30" s="44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6"/>
      <c r="Q30" s="46"/>
    </row>
    <row r="31" spans="1:17" ht="12.75" customHeight="1" x14ac:dyDescent="0.25">
      <c r="A31" s="39">
        <v>1.1000000000000001</v>
      </c>
      <c r="B31" s="15" t="s">
        <v>54</v>
      </c>
      <c r="C31" s="17">
        <f t="shared" si="0"/>
        <v>10</v>
      </c>
      <c r="D31" s="15"/>
      <c r="E31" s="15"/>
      <c r="F31" s="15">
        <v>10</v>
      </c>
      <c r="G31" s="15"/>
      <c r="H31" s="15"/>
      <c r="I31" s="15"/>
      <c r="J31" s="15"/>
      <c r="K31" s="15"/>
      <c r="L31" s="15"/>
      <c r="M31" s="15"/>
      <c r="N31" s="15"/>
      <c r="O31" s="15"/>
      <c r="P31" s="2"/>
      <c r="Q31" s="2"/>
    </row>
    <row r="32" spans="1:17" ht="12.75" customHeight="1" x14ac:dyDescent="0.25">
      <c r="A32" s="40">
        <v>1.1100000000000001</v>
      </c>
      <c r="B32" s="34" t="s">
        <v>55</v>
      </c>
      <c r="C32" s="17">
        <f t="shared" si="0"/>
        <v>1</v>
      </c>
      <c r="D32" s="15"/>
      <c r="E32" s="15"/>
      <c r="F32" s="15"/>
      <c r="G32" s="15">
        <v>1</v>
      </c>
      <c r="H32" s="34"/>
      <c r="I32" s="34"/>
      <c r="J32" s="34"/>
      <c r="K32" s="34"/>
      <c r="L32" s="34"/>
      <c r="M32" s="34"/>
      <c r="N32" s="34"/>
      <c r="O32" s="34"/>
      <c r="P32" s="2"/>
      <c r="Q32" s="2"/>
    </row>
    <row r="33" spans="1:17" s="35" customFormat="1" ht="12.75" customHeight="1" x14ac:dyDescent="0.25">
      <c r="A33" s="40">
        <v>1.1200000000000001</v>
      </c>
      <c r="B33" s="34" t="s">
        <v>53</v>
      </c>
      <c r="C33" s="17">
        <f t="shared" si="0"/>
        <v>10</v>
      </c>
      <c r="D33" s="15"/>
      <c r="E33" s="15"/>
      <c r="F33" s="15"/>
      <c r="G33" s="15">
        <v>10</v>
      </c>
      <c r="H33" s="34"/>
      <c r="I33" s="34"/>
      <c r="J33" s="34"/>
      <c r="K33" s="34"/>
      <c r="L33" s="34"/>
      <c r="M33" s="34"/>
      <c r="N33" s="34"/>
      <c r="O33" s="34"/>
      <c r="P33" s="32"/>
      <c r="Q33" s="32"/>
    </row>
    <row r="34" spans="1:17" s="36" customFormat="1" ht="12.75" customHeight="1" x14ac:dyDescent="0.25">
      <c r="A34" s="40">
        <v>2.1</v>
      </c>
      <c r="B34" s="34" t="s">
        <v>56</v>
      </c>
      <c r="C34" s="17">
        <f t="shared" si="0"/>
        <v>20</v>
      </c>
      <c r="D34" s="15">
        <f>2.5*8</f>
        <v>20</v>
      </c>
      <c r="E34" s="15"/>
      <c r="F34" s="15"/>
      <c r="G34" s="15"/>
      <c r="H34" s="34"/>
      <c r="I34" s="34"/>
      <c r="J34" s="34"/>
      <c r="K34" s="34"/>
      <c r="L34" s="34"/>
      <c r="M34" s="34"/>
      <c r="N34" s="34"/>
      <c r="O34" s="34"/>
      <c r="P34" s="33"/>
      <c r="Q34" s="33"/>
    </row>
    <row r="35" spans="1:17" s="36" customFormat="1" ht="12.75" customHeight="1" x14ac:dyDescent="0.25">
      <c r="A35" s="40">
        <v>2.2000000000000002</v>
      </c>
      <c r="B35" s="34" t="s">
        <v>57</v>
      </c>
      <c r="C35" s="17">
        <f t="shared" si="0"/>
        <v>30</v>
      </c>
      <c r="D35" s="15">
        <f>1.5*10</f>
        <v>15</v>
      </c>
      <c r="E35" s="15">
        <f>1.5*10</f>
        <v>15</v>
      </c>
      <c r="F35" s="15"/>
      <c r="G35" s="15"/>
      <c r="H35" s="34"/>
      <c r="I35" s="34"/>
      <c r="J35" s="34"/>
      <c r="K35" s="34"/>
      <c r="L35" s="34"/>
      <c r="M35" s="34"/>
      <c r="N35" s="34"/>
      <c r="O35" s="34"/>
      <c r="P35" s="33"/>
      <c r="Q35" s="33"/>
    </row>
    <row r="36" spans="1:17" s="36" customFormat="1" ht="12.75" customHeight="1" x14ac:dyDescent="0.25">
      <c r="A36" s="40">
        <v>2.2999999999999998</v>
      </c>
      <c r="B36" s="34" t="s">
        <v>58</v>
      </c>
      <c r="C36" s="17">
        <f t="shared" si="0"/>
        <v>15</v>
      </c>
      <c r="D36" s="15"/>
      <c r="E36" s="15">
        <f>2.5*6</f>
        <v>15</v>
      </c>
      <c r="F36" s="15"/>
      <c r="G36" s="15"/>
      <c r="H36" s="34"/>
      <c r="I36" s="34"/>
      <c r="J36" s="34"/>
      <c r="K36" s="34"/>
      <c r="L36" s="34"/>
      <c r="M36" s="34"/>
      <c r="N36" s="34"/>
      <c r="O36" s="34"/>
      <c r="P36" s="33"/>
      <c r="Q36" s="33"/>
    </row>
    <row r="37" spans="1:17" s="36" customFormat="1" ht="12.75" customHeight="1" x14ac:dyDescent="0.25">
      <c r="A37" s="40">
        <v>2.4</v>
      </c>
      <c r="B37" s="34" t="s">
        <v>59</v>
      </c>
      <c r="C37" s="17">
        <f t="shared" si="0"/>
        <v>25</v>
      </c>
      <c r="D37" s="15"/>
      <c r="E37" s="15"/>
      <c r="F37" s="15">
        <f>2.5*10</f>
        <v>25</v>
      </c>
      <c r="G37" s="15"/>
      <c r="H37" s="34"/>
      <c r="I37" s="34"/>
      <c r="J37" s="34"/>
      <c r="K37" s="34"/>
      <c r="L37" s="34"/>
      <c r="M37" s="34"/>
      <c r="N37" s="34"/>
      <c r="O37" s="34"/>
      <c r="P37" s="33"/>
      <c r="Q37" s="33"/>
    </row>
    <row r="38" spans="1:17" s="36" customFormat="1" ht="12.75" customHeight="1" x14ac:dyDescent="0.25">
      <c r="A38" s="40">
        <v>2.5</v>
      </c>
      <c r="B38" s="34" t="s">
        <v>60</v>
      </c>
      <c r="C38" s="17">
        <f t="shared" si="0"/>
        <v>10</v>
      </c>
      <c r="D38" s="15"/>
      <c r="E38" s="15"/>
      <c r="F38" s="15"/>
      <c r="G38" s="15">
        <f>1*10</f>
        <v>10</v>
      </c>
      <c r="H38" s="34"/>
      <c r="I38" s="34"/>
      <c r="J38" s="34"/>
      <c r="K38" s="34"/>
      <c r="L38" s="34"/>
      <c r="M38" s="34"/>
      <c r="N38" s="34"/>
      <c r="O38" s="34"/>
      <c r="P38" s="33"/>
      <c r="Q38" s="33"/>
    </row>
    <row r="39" spans="1:17" s="36" customFormat="1" ht="12.75" customHeight="1" x14ac:dyDescent="0.25">
      <c r="A39" s="40">
        <v>2.6</v>
      </c>
      <c r="B39" s="34" t="s">
        <v>61</v>
      </c>
      <c r="C39" s="17">
        <f t="shared" si="0"/>
        <v>10</v>
      </c>
      <c r="D39" s="15"/>
      <c r="E39" s="15"/>
      <c r="F39" s="15"/>
      <c r="G39" s="15">
        <f>1*10</f>
        <v>10</v>
      </c>
      <c r="H39" s="34"/>
      <c r="I39" s="34"/>
      <c r="J39" s="34"/>
      <c r="K39" s="34"/>
      <c r="L39" s="34"/>
      <c r="M39" s="34"/>
      <c r="N39" s="34"/>
      <c r="O39" s="34"/>
      <c r="P39" s="33"/>
      <c r="Q39" s="33"/>
    </row>
    <row r="40" spans="1:17" s="36" customFormat="1" ht="12.75" customHeight="1" x14ac:dyDescent="0.25">
      <c r="A40" s="40">
        <v>2.7</v>
      </c>
      <c r="B40" s="34" t="s">
        <v>62</v>
      </c>
      <c r="C40" s="17">
        <f t="shared" si="0"/>
        <v>20</v>
      </c>
      <c r="D40" s="15"/>
      <c r="E40" s="15"/>
      <c r="F40" s="15"/>
      <c r="G40" s="15">
        <f>2*10</f>
        <v>20</v>
      </c>
      <c r="H40" s="34"/>
      <c r="I40" s="34"/>
      <c r="J40" s="34"/>
      <c r="K40" s="34"/>
      <c r="L40" s="34"/>
      <c r="M40" s="34"/>
      <c r="N40" s="34"/>
      <c r="O40" s="34"/>
      <c r="P40" s="33"/>
      <c r="Q40" s="33"/>
    </row>
    <row r="41" spans="1:17" s="36" customFormat="1" ht="12.75" customHeight="1" x14ac:dyDescent="0.25">
      <c r="A41" s="40">
        <v>2.8</v>
      </c>
      <c r="B41" s="34" t="s">
        <v>74</v>
      </c>
      <c r="C41" s="17">
        <f t="shared" si="0"/>
        <v>10</v>
      </c>
      <c r="D41" s="15"/>
      <c r="E41" s="15"/>
      <c r="F41" s="15"/>
      <c r="G41" s="15">
        <f>1*10</f>
        <v>10</v>
      </c>
      <c r="H41" s="34"/>
      <c r="I41" s="34"/>
      <c r="J41" s="34"/>
      <c r="K41" s="34"/>
      <c r="L41" s="34"/>
      <c r="M41" s="34"/>
      <c r="N41" s="34"/>
      <c r="O41" s="34"/>
      <c r="P41" s="33"/>
      <c r="Q41" s="33"/>
    </row>
    <row r="42" spans="1:17" s="36" customFormat="1" ht="12.75" customHeight="1" x14ac:dyDescent="0.25">
      <c r="A42" s="40">
        <v>2.9</v>
      </c>
      <c r="B42" s="34" t="s">
        <v>63</v>
      </c>
      <c r="C42" s="17">
        <f t="shared" si="0"/>
        <v>25</v>
      </c>
      <c r="D42" s="34"/>
      <c r="E42" s="34"/>
      <c r="F42" s="34"/>
      <c r="G42" s="34">
        <f>2.5*10</f>
        <v>25</v>
      </c>
      <c r="H42" s="34"/>
      <c r="I42" s="34"/>
      <c r="J42" s="34"/>
      <c r="K42" s="34"/>
      <c r="L42" s="34"/>
      <c r="M42" s="34"/>
      <c r="N42" s="34"/>
      <c r="O42" s="34"/>
      <c r="P42" s="33"/>
      <c r="Q42" s="33"/>
    </row>
    <row r="43" spans="1:17" s="36" customFormat="1" ht="12.75" customHeight="1" x14ac:dyDescent="0.25">
      <c r="A43" s="43">
        <v>2.1</v>
      </c>
      <c r="B43" s="34" t="s">
        <v>64</v>
      </c>
      <c r="C43" s="17">
        <f t="shared" si="0"/>
        <v>15</v>
      </c>
      <c r="D43" s="34"/>
      <c r="E43" s="34"/>
      <c r="F43" s="34"/>
      <c r="G43" s="34">
        <f>1.5*10</f>
        <v>15</v>
      </c>
      <c r="H43" s="34"/>
      <c r="I43" s="34"/>
      <c r="J43" s="34"/>
      <c r="K43" s="34"/>
      <c r="L43" s="34"/>
      <c r="M43" s="34"/>
      <c r="N43" s="34"/>
      <c r="O43" s="34"/>
      <c r="P43" s="33"/>
      <c r="Q43" s="33"/>
    </row>
    <row r="44" spans="1:17" s="36" customFormat="1" ht="12.75" customHeight="1" x14ac:dyDescent="0.25">
      <c r="A44" s="40">
        <v>3.1</v>
      </c>
      <c r="B44" s="34" t="s">
        <v>65</v>
      </c>
      <c r="C44" s="17">
        <f t="shared" si="0"/>
        <v>10</v>
      </c>
      <c r="D44" s="34"/>
      <c r="E44" s="34"/>
      <c r="F44" s="34"/>
      <c r="G44" s="34">
        <f>2.5*4</f>
        <v>10</v>
      </c>
      <c r="H44" s="34"/>
      <c r="I44" s="34"/>
      <c r="J44" s="34"/>
      <c r="K44" s="34"/>
      <c r="L44" s="34"/>
      <c r="M44" s="34"/>
      <c r="N44" s="34"/>
      <c r="O44" s="34"/>
      <c r="P44" s="33"/>
      <c r="Q44" s="33"/>
    </row>
    <row r="45" spans="1:17" s="36" customFormat="1" ht="12.75" customHeight="1" x14ac:dyDescent="0.25">
      <c r="A45" s="40">
        <v>3.2</v>
      </c>
      <c r="B45" s="34" t="s">
        <v>66</v>
      </c>
      <c r="C45" s="17">
        <f t="shared" si="0"/>
        <v>7.5</v>
      </c>
      <c r="D45" s="34"/>
      <c r="E45" s="34"/>
      <c r="F45" s="34"/>
      <c r="G45" s="34">
        <f>1.5*5</f>
        <v>7.5</v>
      </c>
      <c r="H45" s="34"/>
      <c r="I45" s="34"/>
      <c r="J45" s="34"/>
      <c r="K45" s="34"/>
      <c r="L45" s="34"/>
      <c r="M45" s="34"/>
      <c r="N45" s="34"/>
      <c r="O45" s="34"/>
      <c r="P45" s="33"/>
      <c r="Q45" s="33"/>
    </row>
    <row r="46" spans="1:17" s="36" customFormat="1" ht="12.75" customHeight="1" x14ac:dyDescent="0.25">
      <c r="A46" s="40">
        <v>3.3</v>
      </c>
      <c r="B46" s="34" t="s">
        <v>67</v>
      </c>
      <c r="C46" s="17">
        <f t="shared" si="0"/>
        <v>7.5</v>
      </c>
      <c r="D46" s="34"/>
      <c r="E46" s="34"/>
      <c r="F46" s="34"/>
      <c r="G46" s="34">
        <f>1.5*5</f>
        <v>7.5</v>
      </c>
      <c r="H46" s="34"/>
      <c r="I46" s="34"/>
      <c r="J46" s="34"/>
      <c r="K46" s="34"/>
      <c r="L46" s="34"/>
      <c r="M46" s="34"/>
      <c r="N46" s="34"/>
      <c r="O46" s="34"/>
      <c r="P46" s="33"/>
      <c r="Q46" s="33"/>
    </row>
    <row r="47" spans="1:17" s="36" customFormat="1" ht="12.75" customHeight="1" x14ac:dyDescent="0.25">
      <c r="A47" s="40">
        <v>3.4</v>
      </c>
      <c r="B47" s="34" t="s">
        <v>68</v>
      </c>
      <c r="C47" s="17">
        <f t="shared" si="0"/>
        <v>10</v>
      </c>
      <c r="D47" s="34"/>
      <c r="E47" s="34"/>
      <c r="F47" s="34"/>
      <c r="G47" s="34">
        <f>2.5*4</f>
        <v>10</v>
      </c>
      <c r="H47" s="34"/>
      <c r="I47" s="34"/>
      <c r="J47" s="34"/>
      <c r="K47" s="34"/>
      <c r="L47" s="34"/>
      <c r="M47" s="34"/>
      <c r="N47" s="34"/>
      <c r="O47" s="34"/>
      <c r="P47" s="33"/>
      <c r="Q47" s="33"/>
    </row>
    <row r="48" spans="1:17" s="36" customFormat="1" ht="12.75" customHeight="1" x14ac:dyDescent="0.25">
      <c r="A48" s="40">
        <v>3.5</v>
      </c>
      <c r="B48" s="34" t="s">
        <v>75</v>
      </c>
      <c r="C48" s="17">
        <f t="shared" si="0"/>
        <v>7.5</v>
      </c>
      <c r="D48" s="34"/>
      <c r="E48" s="34"/>
      <c r="F48" s="34"/>
      <c r="G48" s="34">
        <f>1.5*5</f>
        <v>7.5</v>
      </c>
      <c r="H48" s="34"/>
      <c r="I48" s="34"/>
      <c r="J48" s="34"/>
      <c r="K48" s="34"/>
      <c r="L48" s="34"/>
      <c r="M48" s="34"/>
      <c r="N48" s="34"/>
      <c r="O48" s="34"/>
      <c r="P48" s="33"/>
      <c r="Q48" s="33"/>
    </row>
    <row r="49" spans="1:17" s="36" customFormat="1" ht="12.75" customHeight="1" x14ac:dyDescent="0.25">
      <c r="A49" s="40">
        <v>3.6</v>
      </c>
      <c r="B49" s="34" t="s">
        <v>70</v>
      </c>
      <c r="C49" s="17">
        <f t="shared" si="0"/>
        <v>10</v>
      </c>
      <c r="D49" s="34"/>
      <c r="E49" s="34"/>
      <c r="F49" s="34"/>
      <c r="G49" s="34">
        <v>10</v>
      </c>
      <c r="H49" s="34"/>
      <c r="I49" s="34"/>
      <c r="J49" s="34"/>
      <c r="K49" s="34"/>
      <c r="L49" s="34"/>
      <c r="M49" s="34"/>
      <c r="N49" s="34"/>
      <c r="O49" s="34"/>
      <c r="P49" s="33"/>
      <c r="Q49" s="33"/>
    </row>
    <row r="50" spans="1:17" s="36" customFormat="1" ht="12.75" customHeight="1" x14ac:dyDescent="0.25">
      <c r="A50" s="40">
        <v>3.7</v>
      </c>
      <c r="B50" s="34" t="s">
        <v>71</v>
      </c>
      <c r="C50" s="17">
        <f t="shared" si="0"/>
        <v>7.5</v>
      </c>
      <c r="D50" s="34"/>
      <c r="E50" s="34"/>
      <c r="F50" s="34"/>
      <c r="G50" s="34">
        <f>1.5*5</f>
        <v>7.5</v>
      </c>
      <c r="H50" s="34"/>
      <c r="I50" s="34"/>
      <c r="J50" s="34"/>
      <c r="K50" s="34"/>
      <c r="L50" s="34"/>
      <c r="M50" s="34"/>
      <c r="N50" s="34"/>
      <c r="O50" s="34"/>
      <c r="P50" s="33"/>
      <c r="Q50" s="33"/>
    </row>
    <row r="51" spans="1:17" s="36" customFormat="1" ht="12.75" customHeight="1" x14ac:dyDescent="0.25">
      <c r="A51" s="40">
        <v>4.0999999999999996</v>
      </c>
      <c r="B51" s="34" t="s">
        <v>72</v>
      </c>
      <c r="C51" s="17">
        <f t="shared" si="0"/>
        <v>1</v>
      </c>
      <c r="D51" s="34"/>
      <c r="E51" s="34"/>
      <c r="F51" s="34"/>
      <c r="G51" s="34">
        <v>1</v>
      </c>
      <c r="H51" s="34"/>
      <c r="I51" s="34"/>
      <c r="J51" s="34"/>
      <c r="K51" s="34"/>
      <c r="L51" s="34"/>
      <c r="M51" s="34"/>
      <c r="N51" s="34"/>
      <c r="O51" s="34"/>
      <c r="P51" s="33"/>
      <c r="Q51" s="33"/>
    </row>
    <row r="52" spans="1:17" s="36" customFormat="1" ht="12.75" customHeight="1" x14ac:dyDescent="0.25">
      <c r="A52" s="41">
        <v>5</v>
      </c>
      <c r="B52" s="34" t="s">
        <v>73</v>
      </c>
      <c r="C52" s="17">
        <f t="shared" si="0"/>
        <v>25</v>
      </c>
      <c r="D52" s="34"/>
      <c r="E52" s="34"/>
      <c r="F52" s="34"/>
      <c r="G52" s="34">
        <v>25</v>
      </c>
      <c r="H52" s="34"/>
      <c r="I52" s="34"/>
      <c r="J52" s="34"/>
      <c r="K52" s="34"/>
      <c r="L52" s="34"/>
      <c r="M52" s="34"/>
      <c r="N52" s="34"/>
      <c r="O52" s="34"/>
      <c r="P52" s="33"/>
      <c r="Q52" s="33"/>
    </row>
    <row r="53" spans="1:17" ht="12.75" customHeight="1" x14ac:dyDescent="0.25">
      <c r="A53" s="16" t="s">
        <v>25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"/>
      <c r="Q53" s="25"/>
    </row>
    <row r="54" spans="1:17" ht="12.75" customHeight="1" x14ac:dyDescent="0.25">
      <c r="A54" s="2"/>
      <c r="B54" s="18" t="s">
        <v>35</v>
      </c>
      <c r="C54" s="27">
        <f>SUM(C22:C53)</f>
        <v>506</v>
      </c>
      <c r="D54" s="19">
        <f t="shared" ref="D54:O54" si="2">SUM(D22:D53)</f>
        <v>77</v>
      </c>
      <c r="E54" s="19">
        <f t="shared" si="2"/>
        <v>56</v>
      </c>
      <c r="F54" s="19">
        <f t="shared" si="2"/>
        <v>51</v>
      </c>
      <c r="G54" s="19">
        <f t="shared" si="2"/>
        <v>322</v>
      </c>
      <c r="H54" s="19">
        <f t="shared" si="2"/>
        <v>0</v>
      </c>
      <c r="I54" s="19">
        <f t="shared" si="2"/>
        <v>0</v>
      </c>
      <c r="J54" s="19">
        <f t="shared" si="2"/>
        <v>0</v>
      </c>
      <c r="K54" s="19">
        <f t="shared" si="2"/>
        <v>0</v>
      </c>
      <c r="L54" s="19">
        <f t="shared" si="2"/>
        <v>0</v>
      </c>
      <c r="M54" s="19">
        <f t="shared" si="2"/>
        <v>0</v>
      </c>
      <c r="N54" s="19">
        <f t="shared" si="2"/>
        <v>0</v>
      </c>
      <c r="O54" s="19">
        <f t="shared" si="2"/>
        <v>0</v>
      </c>
      <c r="P54" s="2"/>
      <c r="Q54" s="2"/>
    </row>
    <row r="55" spans="1:17" ht="12.75" customHeight="1" x14ac:dyDescent="0.25">
      <c r="A55" s="2"/>
      <c r="B55" s="18"/>
      <c r="C55" s="20" t="s">
        <v>36</v>
      </c>
      <c r="D55" s="2">
        <f>IF(ISBLANK(D21),NA(),SUM($D54:D54))</f>
        <v>77</v>
      </c>
      <c r="E55" s="2">
        <f>IF(ISBLANK(E21),NA(),SUM($D54:E54))</f>
        <v>133</v>
      </c>
      <c r="F55" s="2">
        <f>IF(ISBLANK(F21),NA(),SUM($D54:F54))</f>
        <v>184</v>
      </c>
      <c r="G55" s="2">
        <f>IF(ISBLANK(G21),NA(),SUM($D54:G54))</f>
        <v>506</v>
      </c>
      <c r="H55" s="2">
        <f>IF(ISBLANK(H21),NA(),SUM($D54:H54))</f>
        <v>506</v>
      </c>
      <c r="I55" s="2">
        <f>IF(ISBLANK(I21),NA(),SUM($D54:I54))</f>
        <v>506</v>
      </c>
      <c r="J55" s="2">
        <f>IF(ISBLANK(J21),NA(),SUM($D54:J54))</f>
        <v>506</v>
      </c>
      <c r="K55" s="2">
        <f>IF(ISBLANK(K21),NA(),SUM($D54:K54))</f>
        <v>506</v>
      </c>
      <c r="L55" s="2">
        <f>IF(ISBLANK(L21),NA(),SUM($D54:L54))</f>
        <v>506</v>
      </c>
      <c r="M55" s="2">
        <f>IF(ISBLANK(M21),NA(),SUM($D54:M54))</f>
        <v>506</v>
      </c>
      <c r="N55" s="2">
        <f>IF(ISBLANK(N21),NA(),SUM($D54:N54))</f>
        <v>506</v>
      </c>
      <c r="O55" s="2">
        <f>IF(ISBLANK(O21),NA(),SUM($D54:O54))</f>
        <v>506</v>
      </c>
      <c r="P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3">
      <c r="A57" s="3" t="s">
        <v>37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0" t="s">
        <v>28</v>
      </c>
      <c r="D58" s="15">
        <f>AC!D43</f>
        <v>77</v>
      </c>
      <c r="E58" s="15">
        <f>AC!E43</f>
        <v>133</v>
      </c>
      <c r="F58" s="15">
        <f>AC!F43</f>
        <v>184</v>
      </c>
      <c r="G58" s="15">
        <f>AC!G43</f>
        <v>506</v>
      </c>
      <c r="H58" s="15">
        <f>AC!H43</f>
        <v>506</v>
      </c>
      <c r="I58" s="15">
        <f>AC!I43</f>
        <v>506</v>
      </c>
      <c r="J58" s="15">
        <f>AC!J43</f>
        <v>506</v>
      </c>
      <c r="K58" s="15">
        <f>AC!K43</f>
        <v>506</v>
      </c>
      <c r="L58" s="15">
        <f>AC!L43</f>
        <v>506</v>
      </c>
      <c r="M58" s="15">
        <f>AC!M43</f>
        <v>506</v>
      </c>
      <c r="N58" s="15">
        <f>AC!N43</f>
        <v>506</v>
      </c>
      <c r="O58" s="15">
        <f>AC!O43</f>
        <v>506</v>
      </c>
      <c r="P58" s="2"/>
      <c r="Q58" s="25"/>
    </row>
    <row r="59" spans="1:17" ht="12.75" customHeight="1" x14ac:dyDescent="0.25">
      <c r="A59" s="2"/>
      <c r="B59" s="2"/>
      <c r="C59" s="20" t="s">
        <v>7</v>
      </c>
      <c r="D59" s="15">
        <f>EV!D41</f>
        <v>122</v>
      </c>
      <c r="E59" s="15">
        <f>EV!E41</f>
        <v>116</v>
      </c>
      <c r="F59" s="15">
        <f>EV!F41</f>
        <v>171</v>
      </c>
      <c r="G59" s="15">
        <f>EV!G41</f>
        <v>367</v>
      </c>
      <c r="H59" s="15">
        <f>EV!H41</f>
        <v>0</v>
      </c>
      <c r="I59" s="15">
        <f>EV!I41</f>
        <v>0</v>
      </c>
      <c r="J59" s="15">
        <f>EV!J41</f>
        <v>0</v>
      </c>
      <c r="K59" s="15">
        <f>EV!K41</f>
        <v>0</v>
      </c>
      <c r="L59" s="15">
        <f>EV!L41</f>
        <v>0</v>
      </c>
      <c r="M59" s="15">
        <f>EV!M41</f>
        <v>0</v>
      </c>
      <c r="N59" s="15">
        <f>EV!N41</f>
        <v>0</v>
      </c>
      <c r="O59" s="15">
        <f>EV!O41</f>
        <v>0</v>
      </c>
      <c r="P59" s="2"/>
      <c r="Q59" s="25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3">
      <c r="A61" s="3" t="s">
        <v>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0" t="s">
        <v>39</v>
      </c>
      <c r="D62" s="20">
        <f t="shared" ref="D62:O62" si="3">IF(AND(ISBLANK(D58),ISBLANK(D59))," - ",D59-D58)</f>
        <v>45</v>
      </c>
      <c r="E62" s="20">
        <f t="shared" si="3"/>
        <v>-17</v>
      </c>
      <c r="F62" s="20">
        <f>IF(AND(ISBLANK(F58),ISBLANK(F59))," - ",F59-F58)</f>
        <v>-13</v>
      </c>
      <c r="G62" s="20">
        <f t="shared" si="3"/>
        <v>-139</v>
      </c>
      <c r="H62" s="20">
        <f t="shared" si="3"/>
        <v>-506</v>
      </c>
      <c r="I62" s="20">
        <f t="shared" si="3"/>
        <v>-506</v>
      </c>
      <c r="J62" s="20">
        <f t="shared" si="3"/>
        <v>-506</v>
      </c>
      <c r="K62" s="20">
        <f t="shared" si="3"/>
        <v>-506</v>
      </c>
      <c r="L62" s="20">
        <f t="shared" si="3"/>
        <v>-506</v>
      </c>
      <c r="M62" s="20">
        <f t="shared" si="3"/>
        <v>-506</v>
      </c>
      <c r="N62" s="20">
        <f t="shared" si="3"/>
        <v>-506</v>
      </c>
      <c r="O62" s="20">
        <f t="shared" si="3"/>
        <v>-506</v>
      </c>
      <c r="Q62" s="2"/>
    </row>
    <row r="63" spans="1:17" ht="12.75" customHeight="1" x14ac:dyDescent="0.25">
      <c r="A63" s="2"/>
      <c r="B63" s="2"/>
      <c r="C63" s="20" t="s">
        <v>40</v>
      </c>
      <c r="D63" s="20">
        <f t="shared" ref="D63:O63" si="4">IF(AND(ISBLANK(D58),ISBLANK(D59))," - ",D59-D55)</f>
        <v>45</v>
      </c>
      <c r="E63" s="20">
        <f t="shared" si="4"/>
        <v>-17</v>
      </c>
      <c r="F63" s="20">
        <f t="shared" si="4"/>
        <v>-13</v>
      </c>
      <c r="G63" s="20">
        <f>IF(AND(ISBLANK(G58),ISBLANK(G59))," - ",G59-G55)</f>
        <v>-139</v>
      </c>
      <c r="H63" s="20">
        <f t="shared" si="4"/>
        <v>-506</v>
      </c>
      <c r="I63" s="20">
        <f t="shared" si="4"/>
        <v>-506</v>
      </c>
      <c r="J63" s="20">
        <f t="shared" si="4"/>
        <v>-506</v>
      </c>
      <c r="K63" s="20">
        <f t="shared" si="4"/>
        <v>-506</v>
      </c>
      <c r="L63" s="20">
        <f t="shared" si="4"/>
        <v>-506</v>
      </c>
      <c r="M63" s="20">
        <f t="shared" si="4"/>
        <v>-506</v>
      </c>
      <c r="N63" s="20">
        <f t="shared" si="4"/>
        <v>-506</v>
      </c>
      <c r="O63" s="20">
        <f t="shared" si="4"/>
        <v>-506</v>
      </c>
      <c r="Q63" s="2"/>
    </row>
    <row r="64" spans="1:17" ht="12.75" customHeight="1" x14ac:dyDescent="0.25">
      <c r="A64" s="2"/>
      <c r="B64" s="2"/>
      <c r="C64" s="20" t="s">
        <v>41</v>
      </c>
      <c r="D64" s="28">
        <f t="shared" ref="D64:O64" si="5">IF(AND(ISBLANK(D58),ISBLANK(D59))," - ",D59/D58)</f>
        <v>1.5844155844155845</v>
      </c>
      <c r="E64" s="28">
        <f t="shared" si="5"/>
        <v>0.8721804511278195</v>
      </c>
      <c r="F64" s="28">
        <f t="shared" si="5"/>
        <v>0.92934782608695654</v>
      </c>
      <c r="G64" s="28">
        <f t="shared" si="5"/>
        <v>0.72529644268774707</v>
      </c>
      <c r="H64" s="28">
        <f t="shared" si="5"/>
        <v>0</v>
      </c>
      <c r="I64" s="28">
        <f t="shared" si="5"/>
        <v>0</v>
      </c>
      <c r="J64" s="28">
        <f t="shared" si="5"/>
        <v>0</v>
      </c>
      <c r="K64" s="28">
        <f t="shared" si="5"/>
        <v>0</v>
      </c>
      <c r="L64" s="28">
        <f t="shared" si="5"/>
        <v>0</v>
      </c>
      <c r="M64" s="28">
        <f t="shared" si="5"/>
        <v>0</v>
      </c>
      <c r="N64" s="28">
        <f t="shared" si="5"/>
        <v>0</v>
      </c>
      <c r="O64" s="28">
        <f t="shared" si="5"/>
        <v>0</v>
      </c>
      <c r="Q64" s="2"/>
    </row>
    <row r="65" spans="1:17" ht="12.75" customHeight="1" x14ac:dyDescent="0.25">
      <c r="A65" s="2"/>
      <c r="B65" s="2"/>
      <c r="C65" s="20" t="s">
        <v>42</v>
      </c>
      <c r="D65" s="28">
        <f t="shared" ref="D65:O65" si="6">IF(AND(ISBLANK(D58),ISBLANK(D59))," - ",D59/D55)</f>
        <v>1.5844155844155845</v>
      </c>
      <c r="E65" s="28">
        <f t="shared" si="6"/>
        <v>0.8721804511278195</v>
      </c>
      <c r="F65" s="28">
        <f t="shared" si="6"/>
        <v>0.92934782608695654</v>
      </c>
      <c r="G65" s="28">
        <f t="shared" si="6"/>
        <v>0.72529644268774707</v>
      </c>
      <c r="H65" s="28">
        <f t="shared" si="6"/>
        <v>0</v>
      </c>
      <c r="I65" s="28">
        <f t="shared" si="6"/>
        <v>0</v>
      </c>
      <c r="J65" s="28">
        <f t="shared" si="6"/>
        <v>0</v>
      </c>
      <c r="K65" s="28">
        <f t="shared" si="6"/>
        <v>0</v>
      </c>
      <c r="L65" s="28">
        <f t="shared" si="6"/>
        <v>0</v>
      </c>
      <c r="M65" s="28">
        <f t="shared" si="6"/>
        <v>0</v>
      </c>
      <c r="N65" s="28">
        <f t="shared" si="6"/>
        <v>0</v>
      </c>
      <c r="O65" s="28">
        <f t="shared" si="6"/>
        <v>0</v>
      </c>
      <c r="Q65" s="2"/>
    </row>
    <row r="66" spans="1:17" ht="12.75" customHeight="1" x14ac:dyDescent="0.25">
      <c r="A66" s="2"/>
      <c r="B66" s="2"/>
      <c r="C66" s="20" t="s">
        <v>43</v>
      </c>
      <c r="D66" s="29">
        <f t="shared" ref="D66:O66" si="7">IF(AND(ISBLANK(D58),ISBLANK(D59))," - ",$C$54/D64)</f>
        <v>319.36065573770492</v>
      </c>
      <c r="E66" s="29">
        <f t="shared" si="7"/>
        <v>580.15517241379314</v>
      </c>
      <c r="F66" s="29">
        <f t="shared" si="7"/>
        <v>544.46783625730995</v>
      </c>
      <c r="G66" s="29">
        <f t="shared" si="7"/>
        <v>697.64577656675749</v>
      </c>
      <c r="H66" s="29" t="e">
        <f t="shared" si="7"/>
        <v>#DIV/0!</v>
      </c>
      <c r="I66" s="29" t="e">
        <f t="shared" si="7"/>
        <v>#DIV/0!</v>
      </c>
      <c r="J66" s="29" t="e">
        <f t="shared" si="7"/>
        <v>#DIV/0!</v>
      </c>
      <c r="K66" s="29" t="e">
        <f t="shared" si="7"/>
        <v>#DIV/0!</v>
      </c>
      <c r="L66" s="29" t="e">
        <f t="shared" si="7"/>
        <v>#DIV/0!</v>
      </c>
      <c r="M66" s="29" t="e">
        <f t="shared" si="7"/>
        <v>#DIV/0!</v>
      </c>
      <c r="N66" s="29" t="e">
        <f t="shared" si="7"/>
        <v>#DIV/0!</v>
      </c>
      <c r="O66" s="29" t="e">
        <f t="shared" si="7"/>
        <v>#DIV/0!</v>
      </c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</sheetData>
  <mergeCells count="3">
    <mergeCell ref="C5:D5"/>
    <mergeCell ref="C7:D7"/>
    <mergeCell ref="B10:E18"/>
  </mergeCells>
  <phoneticPr fontId="6" type="noConversion"/>
  <conditionalFormatting sqref="D62:O63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D64:O65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19"/>
  <sheetViews>
    <sheetView showGridLines="0" topLeftCell="A15" zoomScale="80" zoomScaleNormal="80" workbookViewId="0">
      <selection activeCell="A6" sqref="A6"/>
    </sheetView>
  </sheetViews>
  <sheetFormatPr defaultColWidth="17.33203125" defaultRowHeight="15" customHeight="1" x14ac:dyDescent="0.25"/>
  <cols>
    <col min="1" max="1" width="6.5546875" customWidth="1"/>
    <col min="2" max="2" width="49.6640625" customWidth="1"/>
    <col min="3" max="3" width="6.4414062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2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5</v>
      </c>
    </row>
    <row r="5" spans="1:17" ht="12.75" customHeight="1" x14ac:dyDescent="0.25">
      <c r="A5" s="4" t="s">
        <v>6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25">
      <c r="A8" s="8" t="s">
        <v>8</v>
      </c>
      <c r="B8" s="9" t="s">
        <v>9</v>
      </c>
      <c r="C8" s="10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25">
      <c r="A9" s="37">
        <v>1.1000000000000001</v>
      </c>
      <c r="B9" s="14" t="s">
        <v>44</v>
      </c>
      <c r="C9" s="2">
        <f>Report!C22</f>
        <v>15</v>
      </c>
      <c r="D9" s="48">
        <v>1</v>
      </c>
      <c r="E9" s="48"/>
      <c r="F9" s="48"/>
      <c r="G9" s="48"/>
      <c r="H9" s="13"/>
      <c r="I9" s="13"/>
      <c r="J9" s="13"/>
      <c r="K9" s="13"/>
      <c r="L9" s="13"/>
      <c r="M9" s="13"/>
      <c r="N9" s="13"/>
      <c r="O9" s="13"/>
      <c r="Q9" s="2"/>
    </row>
    <row r="10" spans="1:17" ht="12.75" customHeight="1" x14ac:dyDescent="0.25">
      <c r="A10" s="38">
        <v>1.2</v>
      </c>
      <c r="B10" s="26" t="s">
        <v>45</v>
      </c>
      <c r="C10" s="2">
        <f>Report!C23</f>
        <v>120</v>
      </c>
      <c r="D10" s="49">
        <v>0.25</v>
      </c>
      <c r="E10" s="49">
        <v>0.5</v>
      </c>
      <c r="F10" s="49">
        <v>0.75</v>
      </c>
      <c r="G10" s="49">
        <v>1</v>
      </c>
      <c r="H10" s="13"/>
      <c r="I10" s="13"/>
      <c r="J10" s="13"/>
      <c r="K10" s="13"/>
      <c r="L10" s="13"/>
      <c r="M10" s="13"/>
      <c r="N10" s="13"/>
      <c r="O10" s="13"/>
      <c r="Q10" s="2"/>
    </row>
    <row r="11" spans="1:17" ht="12.75" customHeight="1" x14ac:dyDescent="0.25">
      <c r="A11" s="38">
        <v>1.3</v>
      </c>
      <c r="B11" s="15" t="s">
        <v>46</v>
      </c>
      <c r="C11" s="2">
        <f>Report!C24</f>
        <v>30</v>
      </c>
      <c r="D11" s="49">
        <v>0.25</v>
      </c>
      <c r="E11" s="49">
        <v>0.5</v>
      </c>
      <c r="F11" s="49">
        <v>0.75</v>
      </c>
      <c r="G11" s="49">
        <v>1</v>
      </c>
      <c r="H11" s="13"/>
      <c r="I11" s="13"/>
      <c r="J11" s="13"/>
      <c r="K11" s="13"/>
      <c r="L11" s="13"/>
      <c r="M11" s="13"/>
      <c r="N11" s="13"/>
      <c r="O11" s="13"/>
      <c r="Q11" s="2"/>
    </row>
    <row r="12" spans="1:17" ht="12.75" customHeight="1" x14ac:dyDescent="0.25">
      <c r="A12" s="38">
        <v>1.4</v>
      </c>
      <c r="B12" s="15" t="s">
        <v>47</v>
      </c>
      <c r="C12" s="2">
        <f>Report!C25</f>
        <v>30</v>
      </c>
      <c r="D12" s="49">
        <v>0.25</v>
      </c>
      <c r="E12" s="49">
        <v>0.5</v>
      </c>
      <c r="F12" s="49">
        <v>0.75</v>
      </c>
      <c r="G12" s="49">
        <v>1</v>
      </c>
      <c r="H12" s="13"/>
      <c r="I12" s="13"/>
      <c r="J12" s="13"/>
      <c r="K12" s="13"/>
      <c r="L12" s="13"/>
      <c r="M12" s="13"/>
      <c r="N12" s="13"/>
      <c r="O12" s="13"/>
      <c r="Q12" s="2"/>
    </row>
    <row r="13" spans="1:17" ht="12.75" customHeight="1" x14ac:dyDescent="0.25">
      <c r="A13" s="38">
        <v>1.5</v>
      </c>
      <c r="B13" s="15" t="s">
        <v>48</v>
      </c>
      <c r="C13" s="2">
        <f>Report!C26</f>
        <v>2</v>
      </c>
      <c r="D13" s="49">
        <v>1</v>
      </c>
      <c r="E13" s="49"/>
      <c r="F13" s="49"/>
      <c r="G13" s="49"/>
      <c r="H13" s="13"/>
      <c r="I13" s="13"/>
      <c r="J13" s="13"/>
      <c r="K13" s="13"/>
      <c r="L13" s="13"/>
      <c r="M13" s="13"/>
      <c r="N13" s="13"/>
      <c r="O13" s="13"/>
      <c r="Q13" s="2"/>
    </row>
    <row r="14" spans="1:17" ht="12.75" customHeight="1" x14ac:dyDescent="0.25">
      <c r="A14" s="38">
        <v>1.6</v>
      </c>
      <c r="B14" s="15" t="s">
        <v>49</v>
      </c>
      <c r="C14" s="2">
        <f>Report!C27</f>
        <v>10</v>
      </c>
      <c r="D14" s="49">
        <v>1</v>
      </c>
      <c r="E14" s="49"/>
      <c r="F14" s="49"/>
      <c r="G14" s="49"/>
      <c r="H14" s="13"/>
      <c r="I14" s="13"/>
      <c r="J14" s="13"/>
      <c r="K14" s="13"/>
      <c r="L14" s="13"/>
      <c r="M14" s="13"/>
      <c r="N14" s="13"/>
      <c r="O14" s="13"/>
      <c r="Q14" s="2"/>
    </row>
    <row r="15" spans="1:17" ht="12.75" customHeight="1" x14ac:dyDescent="0.25">
      <c r="A15" s="38">
        <v>1.7</v>
      </c>
      <c r="B15" s="15" t="s">
        <v>50</v>
      </c>
      <c r="C15" s="2">
        <f>Report!C28</f>
        <v>1</v>
      </c>
      <c r="D15" s="49"/>
      <c r="E15" s="49">
        <v>1</v>
      </c>
      <c r="F15" s="49"/>
      <c r="G15" s="49"/>
      <c r="H15" s="13"/>
      <c r="I15" s="13"/>
      <c r="J15" s="13"/>
      <c r="K15" s="13"/>
      <c r="L15" s="13"/>
      <c r="M15" s="13"/>
      <c r="N15" s="13"/>
      <c r="O15" s="13"/>
      <c r="Q15" s="2"/>
    </row>
    <row r="16" spans="1:17" ht="12.75" customHeight="1" x14ac:dyDescent="0.25">
      <c r="A16" s="38">
        <v>1.8</v>
      </c>
      <c r="B16" s="15" t="s">
        <v>51</v>
      </c>
      <c r="C16" s="2">
        <f>Report!C29</f>
        <v>10</v>
      </c>
      <c r="D16" s="49"/>
      <c r="E16" s="49">
        <v>1</v>
      </c>
      <c r="F16" s="49"/>
      <c r="G16" s="49"/>
      <c r="H16" s="13"/>
      <c r="I16" s="13"/>
      <c r="J16" s="13"/>
      <c r="K16" s="13"/>
      <c r="L16" s="13"/>
      <c r="M16" s="13"/>
      <c r="N16" s="13"/>
      <c r="O16" s="13"/>
      <c r="Q16" s="2"/>
    </row>
    <row r="17" spans="1:17" ht="12.75" customHeight="1" x14ac:dyDescent="0.25">
      <c r="A17" s="42">
        <v>1.9</v>
      </c>
      <c r="B17" s="15" t="s">
        <v>52</v>
      </c>
      <c r="C17" s="2">
        <f>Report!C30</f>
        <v>1</v>
      </c>
      <c r="D17" s="49"/>
      <c r="E17" s="49"/>
      <c r="F17" s="49">
        <v>1</v>
      </c>
      <c r="G17" s="49"/>
      <c r="H17" s="13"/>
      <c r="I17" s="13"/>
      <c r="J17" s="13"/>
      <c r="K17" s="13"/>
      <c r="L17" s="13"/>
      <c r="M17" s="13"/>
      <c r="N17" s="13"/>
      <c r="O17" s="13"/>
      <c r="Q17" s="2"/>
    </row>
    <row r="18" spans="1:17" ht="12.75" customHeight="1" x14ac:dyDescent="0.25">
      <c r="A18" s="39">
        <v>1.1000000000000001</v>
      </c>
      <c r="B18" s="15" t="s">
        <v>54</v>
      </c>
      <c r="C18" s="2">
        <f>Report!C31</f>
        <v>10</v>
      </c>
      <c r="D18" s="49"/>
      <c r="E18" s="49"/>
      <c r="F18" s="49">
        <v>1</v>
      </c>
      <c r="G18" s="49"/>
      <c r="H18" s="13"/>
      <c r="I18" s="13"/>
      <c r="J18" s="13"/>
      <c r="K18" s="13"/>
      <c r="L18" s="13"/>
      <c r="M18" s="13"/>
      <c r="N18" s="13"/>
      <c r="O18" s="13"/>
      <c r="Q18" s="2"/>
    </row>
    <row r="19" spans="1:17" ht="12.75" customHeight="1" x14ac:dyDescent="0.25">
      <c r="A19" s="40">
        <v>1.1100000000000001</v>
      </c>
      <c r="B19" s="34" t="s">
        <v>55</v>
      </c>
      <c r="C19" s="2">
        <f>Report!C32</f>
        <v>1</v>
      </c>
      <c r="D19" s="49"/>
      <c r="E19" s="49"/>
      <c r="F19" s="49"/>
      <c r="G19" s="49">
        <v>1</v>
      </c>
      <c r="H19" s="13"/>
      <c r="I19" s="13"/>
      <c r="J19" s="13"/>
      <c r="K19" s="13"/>
      <c r="L19" s="13"/>
      <c r="M19" s="13"/>
      <c r="N19" s="13"/>
      <c r="O19" s="13"/>
      <c r="Q19" s="2"/>
    </row>
    <row r="20" spans="1:17" ht="12.75" customHeight="1" x14ac:dyDescent="0.25">
      <c r="A20" s="40">
        <v>1.1200000000000001</v>
      </c>
      <c r="B20" s="34" t="s">
        <v>53</v>
      </c>
      <c r="C20" s="2">
        <f>Report!C33</f>
        <v>10</v>
      </c>
      <c r="D20" s="49"/>
      <c r="E20" s="49"/>
      <c r="F20" s="49"/>
      <c r="G20" s="49">
        <v>1</v>
      </c>
      <c r="H20" s="13"/>
      <c r="I20" s="13"/>
      <c r="J20" s="13"/>
      <c r="K20" s="13"/>
      <c r="L20" s="13"/>
      <c r="M20" s="13"/>
      <c r="N20" s="13"/>
      <c r="O20" s="13"/>
      <c r="Q20" s="2"/>
    </row>
    <row r="21" spans="1:17" ht="12.75" customHeight="1" x14ac:dyDescent="0.25">
      <c r="A21" s="40">
        <v>2.1</v>
      </c>
      <c r="B21" s="34" t="s">
        <v>56</v>
      </c>
      <c r="C21" s="2">
        <f>Report!C34</f>
        <v>20</v>
      </c>
      <c r="D21" s="49">
        <v>1</v>
      </c>
      <c r="E21" s="49"/>
      <c r="F21" s="49"/>
      <c r="G21" s="49"/>
      <c r="H21" s="13"/>
      <c r="I21" s="13"/>
      <c r="J21" s="13"/>
      <c r="K21" s="13"/>
      <c r="L21" s="13"/>
      <c r="M21" s="13"/>
      <c r="N21" s="13"/>
      <c r="O21" s="13"/>
      <c r="Q21" s="2"/>
    </row>
    <row r="22" spans="1:17" ht="12.75" customHeight="1" x14ac:dyDescent="0.25">
      <c r="A22" s="40">
        <v>2.2000000000000002</v>
      </c>
      <c r="B22" s="34" t="s">
        <v>57</v>
      </c>
      <c r="C22" s="2">
        <f>Report!C35</f>
        <v>30</v>
      </c>
      <c r="D22" s="49">
        <v>1</v>
      </c>
      <c r="E22" s="49"/>
      <c r="F22" s="49"/>
      <c r="G22" s="49"/>
      <c r="H22" s="13"/>
      <c r="I22" s="13"/>
      <c r="J22" s="13"/>
      <c r="K22" s="13"/>
      <c r="L22" s="13"/>
      <c r="M22" s="13"/>
      <c r="N22" s="13"/>
      <c r="O22" s="13"/>
      <c r="Q22" s="2"/>
    </row>
    <row r="23" spans="1:17" ht="12.75" customHeight="1" x14ac:dyDescent="0.25">
      <c r="A23" s="40">
        <v>2.2999999999999998</v>
      </c>
      <c r="B23" s="34" t="s">
        <v>58</v>
      </c>
      <c r="C23" s="2">
        <f>Report!C36</f>
        <v>15</v>
      </c>
      <c r="D23" s="49"/>
      <c r="E23" s="49">
        <v>1</v>
      </c>
      <c r="F23" s="49"/>
      <c r="G23" s="49"/>
      <c r="H23" s="13"/>
      <c r="I23" s="13"/>
      <c r="J23" s="13"/>
      <c r="K23" s="13"/>
      <c r="L23" s="13"/>
      <c r="M23" s="13"/>
      <c r="N23" s="13"/>
      <c r="O23" s="13"/>
      <c r="Q23" s="2"/>
    </row>
    <row r="24" spans="1:17" ht="12.75" customHeight="1" x14ac:dyDescent="0.25">
      <c r="A24" s="40">
        <v>2.4</v>
      </c>
      <c r="B24" s="34" t="s">
        <v>59</v>
      </c>
      <c r="C24" s="2">
        <f>Report!C37</f>
        <v>25</v>
      </c>
      <c r="D24" s="49"/>
      <c r="E24" s="49"/>
      <c r="F24" s="49">
        <v>1</v>
      </c>
      <c r="G24" s="49"/>
      <c r="H24" s="13"/>
      <c r="I24" s="13"/>
      <c r="J24" s="13"/>
      <c r="K24" s="13"/>
      <c r="L24" s="13"/>
      <c r="M24" s="13"/>
      <c r="N24" s="13"/>
      <c r="O24" s="13"/>
      <c r="Q24" s="2"/>
    </row>
    <row r="25" spans="1:17" ht="12.75" customHeight="1" x14ac:dyDescent="0.25">
      <c r="A25" s="40">
        <v>2.5</v>
      </c>
      <c r="B25" s="34" t="s">
        <v>60</v>
      </c>
      <c r="C25" s="2">
        <f>Report!C38</f>
        <v>10</v>
      </c>
      <c r="D25" s="49"/>
      <c r="E25" s="49"/>
      <c r="F25" s="49"/>
      <c r="G25" s="49">
        <v>1</v>
      </c>
      <c r="H25" s="13"/>
      <c r="I25" s="13"/>
      <c r="J25" s="13"/>
      <c r="K25" s="13"/>
      <c r="L25" s="13"/>
      <c r="M25" s="13"/>
      <c r="N25" s="13"/>
      <c r="O25" s="13"/>
      <c r="Q25" s="2"/>
    </row>
    <row r="26" spans="1:17" ht="12.75" customHeight="1" x14ac:dyDescent="0.25">
      <c r="A26" s="40">
        <v>2.6</v>
      </c>
      <c r="B26" s="34" t="s">
        <v>61</v>
      </c>
      <c r="C26" s="2">
        <f>Report!C39</f>
        <v>10</v>
      </c>
      <c r="D26" s="49"/>
      <c r="E26" s="49"/>
      <c r="F26" s="49"/>
      <c r="G26" s="49">
        <v>1</v>
      </c>
      <c r="H26" s="13"/>
      <c r="I26" s="13"/>
      <c r="J26" s="13"/>
      <c r="K26" s="13"/>
      <c r="L26" s="13"/>
      <c r="M26" s="13"/>
      <c r="N26" s="13"/>
      <c r="O26" s="13"/>
      <c r="Q26" s="2"/>
    </row>
    <row r="27" spans="1:17" ht="12.75" customHeight="1" x14ac:dyDescent="0.25">
      <c r="A27" s="40">
        <v>2.7</v>
      </c>
      <c r="B27" s="34" t="s">
        <v>62</v>
      </c>
      <c r="C27" s="2">
        <f>Report!C40</f>
        <v>20</v>
      </c>
      <c r="D27" s="49"/>
      <c r="E27" s="49"/>
      <c r="F27" s="49"/>
      <c r="G27" s="49">
        <v>1</v>
      </c>
      <c r="H27" s="13"/>
      <c r="I27" s="13"/>
      <c r="J27" s="13"/>
      <c r="K27" s="13"/>
      <c r="L27" s="13"/>
      <c r="M27" s="13"/>
      <c r="N27" s="13"/>
      <c r="O27" s="13"/>
      <c r="Q27" s="2"/>
    </row>
    <row r="28" spans="1:17" ht="12.75" customHeight="1" x14ac:dyDescent="0.25">
      <c r="A28" s="40">
        <v>2.8</v>
      </c>
      <c r="B28" s="34" t="s">
        <v>74</v>
      </c>
      <c r="C28" s="2">
        <f>Report!C41</f>
        <v>10</v>
      </c>
      <c r="D28" s="49"/>
      <c r="E28" s="49"/>
      <c r="F28" s="49"/>
      <c r="G28" s="49">
        <v>1</v>
      </c>
      <c r="H28" s="13"/>
      <c r="I28" s="13"/>
      <c r="J28" s="13"/>
      <c r="K28" s="13"/>
      <c r="L28" s="13"/>
      <c r="M28" s="13"/>
      <c r="N28" s="13"/>
      <c r="O28" s="13"/>
      <c r="Q28" s="2"/>
    </row>
    <row r="29" spans="1:17" ht="12.75" customHeight="1" x14ac:dyDescent="0.25">
      <c r="A29" s="40">
        <v>2.9</v>
      </c>
      <c r="B29" s="34" t="s">
        <v>63</v>
      </c>
      <c r="C29" s="2">
        <f>Report!C42</f>
        <v>25</v>
      </c>
      <c r="D29" s="49"/>
      <c r="E29" s="49"/>
      <c r="F29" s="49"/>
      <c r="G29" s="49">
        <v>1</v>
      </c>
      <c r="H29" s="13"/>
      <c r="I29" s="13"/>
      <c r="J29" s="13"/>
      <c r="K29" s="13"/>
      <c r="L29" s="13"/>
      <c r="M29" s="13"/>
      <c r="N29" s="13"/>
      <c r="O29" s="13"/>
      <c r="Q29" s="2"/>
    </row>
    <row r="30" spans="1:17" ht="12.75" customHeight="1" x14ac:dyDescent="0.25">
      <c r="A30" s="40">
        <v>2.1</v>
      </c>
      <c r="B30" s="34" t="s">
        <v>64</v>
      </c>
      <c r="C30" s="2">
        <f>Report!C43</f>
        <v>15</v>
      </c>
      <c r="D30" s="49"/>
      <c r="E30" s="49"/>
      <c r="F30" s="49"/>
      <c r="G30" s="49">
        <v>1</v>
      </c>
      <c r="H30" s="13"/>
      <c r="I30" s="13"/>
      <c r="J30" s="13"/>
      <c r="K30" s="13"/>
      <c r="L30" s="13"/>
      <c r="M30" s="13"/>
      <c r="N30" s="13"/>
      <c r="O30" s="13"/>
      <c r="Q30" s="2"/>
    </row>
    <row r="31" spans="1:17" ht="12.75" customHeight="1" x14ac:dyDescent="0.25">
      <c r="A31" s="40">
        <v>3.1</v>
      </c>
      <c r="B31" s="34" t="s">
        <v>65</v>
      </c>
      <c r="C31" s="2">
        <f>Report!C44</f>
        <v>10</v>
      </c>
      <c r="D31" s="49"/>
      <c r="E31" s="49"/>
      <c r="F31" s="49"/>
      <c r="G31" s="49">
        <v>1</v>
      </c>
      <c r="H31" s="13"/>
      <c r="I31" s="13"/>
      <c r="J31" s="13"/>
      <c r="K31" s="13"/>
      <c r="L31" s="13"/>
      <c r="M31" s="13"/>
      <c r="N31" s="13"/>
      <c r="O31" s="13"/>
      <c r="Q31" s="2"/>
    </row>
    <row r="32" spans="1:17" ht="12.75" customHeight="1" x14ac:dyDescent="0.25">
      <c r="A32" s="40">
        <v>3.2</v>
      </c>
      <c r="B32" s="34" t="s">
        <v>66</v>
      </c>
      <c r="C32" s="2">
        <f>Report!C45</f>
        <v>7.5</v>
      </c>
      <c r="D32" s="49"/>
      <c r="E32" s="49"/>
      <c r="F32" s="49"/>
      <c r="G32" s="49">
        <v>1</v>
      </c>
      <c r="H32" s="13"/>
      <c r="I32" s="13"/>
      <c r="J32" s="13"/>
      <c r="K32" s="13"/>
      <c r="L32" s="13"/>
      <c r="M32" s="13"/>
      <c r="N32" s="13"/>
      <c r="O32" s="13"/>
      <c r="Q32" s="2"/>
    </row>
    <row r="33" spans="1:17" ht="12.75" customHeight="1" x14ac:dyDescent="0.25">
      <c r="A33" s="40">
        <v>3.3</v>
      </c>
      <c r="B33" s="34" t="s">
        <v>67</v>
      </c>
      <c r="C33" s="2">
        <f>Report!C46</f>
        <v>7.5</v>
      </c>
      <c r="D33" s="49"/>
      <c r="E33" s="49"/>
      <c r="F33" s="49"/>
      <c r="G33" s="49">
        <v>1</v>
      </c>
      <c r="H33" s="13"/>
      <c r="I33" s="13"/>
      <c r="J33" s="13"/>
      <c r="K33" s="13"/>
      <c r="L33" s="13"/>
      <c r="M33" s="13"/>
      <c r="N33" s="13"/>
      <c r="O33" s="13"/>
      <c r="Q33" s="2"/>
    </row>
    <row r="34" spans="1:17" ht="12.75" customHeight="1" x14ac:dyDescent="0.25">
      <c r="A34" s="40">
        <v>3.4</v>
      </c>
      <c r="B34" s="34" t="s">
        <v>68</v>
      </c>
      <c r="C34" s="2">
        <f>Report!C47</f>
        <v>10</v>
      </c>
      <c r="D34" s="49"/>
      <c r="E34" s="49"/>
      <c r="F34" s="49"/>
      <c r="G34" s="49">
        <v>1</v>
      </c>
      <c r="H34" s="13"/>
      <c r="I34" s="13"/>
      <c r="J34" s="13"/>
      <c r="K34" s="13"/>
      <c r="L34" s="13"/>
      <c r="M34" s="13"/>
      <c r="N34" s="13"/>
      <c r="O34" s="13"/>
      <c r="Q34" s="2"/>
    </row>
    <row r="35" spans="1:17" ht="12.75" customHeight="1" x14ac:dyDescent="0.25">
      <c r="A35" s="40">
        <v>3.5</v>
      </c>
      <c r="B35" s="34" t="s">
        <v>69</v>
      </c>
      <c r="C35" s="2">
        <f>Report!C48</f>
        <v>7.5</v>
      </c>
      <c r="D35" s="49"/>
      <c r="E35" s="49"/>
      <c r="F35" s="49"/>
      <c r="G35" s="49">
        <v>1</v>
      </c>
      <c r="H35" s="13"/>
      <c r="I35" s="13"/>
      <c r="J35" s="13"/>
      <c r="K35" s="13"/>
      <c r="L35" s="13"/>
      <c r="M35" s="13"/>
      <c r="N35" s="13"/>
      <c r="O35" s="13"/>
      <c r="Q35" s="2"/>
    </row>
    <row r="36" spans="1:17" ht="12.75" customHeight="1" x14ac:dyDescent="0.25">
      <c r="A36" s="40">
        <v>3.6</v>
      </c>
      <c r="B36" s="34" t="s">
        <v>70</v>
      </c>
      <c r="C36" s="2">
        <f>Report!C49</f>
        <v>10</v>
      </c>
      <c r="D36" s="49"/>
      <c r="E36" s="49"/>
      <c r="F36" s="49"/>
      <c r="G36" s="49">
        <v>1</v>
      </c>
      <c r="H36" s="13"/>
      <c r="I36" s="13"/>
      <c r="J36" s="13"/>
      <c r="K36" s="13"/>
      <c r="L36" s="13"/>
      <c r="M36" s="13"/>
      <c r="N36" s="13"/>
      <c r="O36" s="13"/>
      <c r="Q36" s="2"/>
    </row>
    <row r="37" spans="1:17" ht="12.75" customHeight="1" x14ac:dyDescent="0.25">
      <c r="A37" s="40">
        <v>3.7</v>
      </c>
      <c r="B37" s="34" t="s">
        <v>71</v>
      </c>
      <c r="C37" s="2">
        <f>Report!C50</f>
        <v>7.5</v>
      </c>
      <c r="D37" s="49"/>
      <c r="E37" s="49"/>
      <c r="F37" s="49"/>
      <c r="G37" s="49">
        <v>1</v>
      </c>
      <c r="H37" s="13"/>
      <c r="I37" s="13"/>
      <c r="J37" s="13"/>
      <c r="K37" s="13"/>
      <c r="L37" s="13"/>
      <c r="M37" s="13"/>
      <c r="N37" s="13"/>
      <c r="O37" s="13"/>
      <c r="Q37" s="2"/>
    </row>
    <row r="38" spans="1:17" ht="12.75" customHeight="1" x14ac:dyDescent="0.25">
      <c r="A38" s="40">
        <v>4.0999999999999996</v>
      </c>
      <c r="B38" s="34" t="s">
        <v>72</v>
      </c>
      <c r="C38" s="2">
        <f>Report!C51</f>
        <v>1</v>
      </c>
      <c r="D38" s="49"/>
      <c r="E38" s="49"/>
      <c r="F38" s="49"/>
      <c r="G38" s="49">
        <v>1</v>
      </c>
      <c r="H38" s="13"/>
      <c r="I38" s="13"/>
      <c r="J38" s="13"/>
      <c r="K38" s="13"/>
      <c r="L38" s="13"/>
      <c r="M38" s="13"/>
      <c r="N38" s="13"/>
      <c r="O38" s="13"/>
      <c r="Q38" s="2"/>
    </row>
    <row r="39" spans="1:17" ht="12.75" customHeight="1" x14ac:dyDescent="0.25">
      <c r="A39" s="41">
        <v>5</v>
      </c>
      <c r="B39" s="34" t="s">
        <v>73</v>
      </c>
      <c r="C39" s="2">
        <f>Report!C52</f>
        <v>25</v>
      </c>
      <c r="D39" s="49"/>
      <c r="E39" s="49"/>
      <c r="F39" s="49"/>
      <c r="G39" s="49">
        <v>1</v>
      </c>
      <c r="H39" s="13"/>
      <c r="I39" s="13"/>
      <c r="J39" s="13"/>
      <c r="K39" s="13"/>
      <c r="L39" s="13"/>
      <c r="M39" s="13"/>
      <c r="N39" s="13"/>
      <c r="O39" s="13"/>
      <c r="Q39" s="2"/>
    </row>
    <row r="40" spans="1:17" ht="12.75" customHeight="1" x14ac:dyDescent="0.25">
      <c r="A40" s="16" t="s">
        <v>25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Q40" s="2"/>
    </row>
    <row r="41" spans="1:17" ht="12.75" customHeight="1" x14ac:dyDescent="0.25">
      <c r="A41" s="2"/>
      <c r="B41" s="2"/>
      <c r="C41" s="18" t="s">
        <v>26</v>
      </c>
      <c r="D41" s="19">
        <f>SUMPRODUCT(D9:D40,$C$9:$C$40)</f>
        <v>122</v>
      </c>
      <c r="E41" s="19">
        <f>SUMPRODUCT(E9:E40,$C$9:$C$40)</f>
        <v>116</v>
      </c>
      <c r="F41" s="19">
        <f>SUMPRODUCT(F9:F40,$C$9:$C$40)</f>
        <v>171</v>
      </c>
      <c r="G41" s="19">
        <f>SUMPRODUCT(G9:G40,$C$9:$C$40)</f>
        <v>367</v>
      </c>
      <c r="H41" s="19">
        <f t="shared" ref="H41:O41" si="0">SUMPRODUCT(H9:H40,$C$9:$C$40)</f>
        <v>0</v>
      </c>
      <c r="I41" s="19">
        <f t="shared" si="0"/>
        <v>0</v>
      </c>
      <c r="J41" s="19">
        <f t="shared" si="0"/>
        <v>0</v>
      </c>
      <c r="K41" s="19">
        <f t="shared" si="0"/>
        <v>0</v>
      </c>
      <c r="L41" s="19">
        <f t="shared" si="0"/>
        <v>0</v>
      </c>
      <c r="M41" s="19">
        <f t="shared" si="0"/>
        <v>0</v>
      </c>
      <c r="N41" s="19">
        <f t="shared" si="0"/>
        <v>0</v>
      </c>
      <c r="O41" s="19">
        <f t="shared" si="0"/>
        <v>0</v>
      </c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19"/>
  <sheetViews>
    <sheetView showGridLines="0" topLeftCell="A10" zoomScale="70" zoomScaleNormal="70" workbookViewId="0">
      <selection activeCell="Q44" sqref="Q44"/>
    </sheetView>
  </sheetViews>
  <sheetFormatPr defaultColWidth="17.33203125" defaultRowHeight="15" customHeight="1" x14ac:dyDescent="0.25"/>
  <cols>
    <col min="1" max="1" width="6.5546875" customWidth="1"/>
    <col min="2" max="2" width="46.6640625" customWidth="1"/>
    <col min="3" max="3" width="6.44140625" hidden="1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2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25">
      <c r="A5" s="4" t="s">
        <v>23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">
      <c r="A7" s="3" t="s">
        <v>24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25">
      <c r="A8" s="8" t="s">
        <v>8</v>
      </c>
      <c r="B8" s="9" t="s">
        <v>9</v>
      </c>
      <c r="C8" s="10"/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25">
      <c r="A9" s="37">
        <v>1.1000000000000001</v>
      </c>
      <c r="B9" s="14" t="s">
        <v>44</v>
      </c>
      <c r="C9" s="2"/>
      <c r="D9" s="14">
        <v>15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spans="1:17" ht="12.75" customHeight="1" x14ac:dyDescent="0.25">
      <c r="A10" s="38">
        <v>1.2</v>
      </c>
      <c r="B10" s="26" t="s">
        <v>45</v>
      </c>
      <c r="C10" s="2"/>
      <c r="D10" s="15"/>
      <c r="E10" s="15"/>
      <c r="F10" s="15"/>
      <c r="G10" s="15">
        <v>120</v>
      </c>
      <c r="H10" s="15"/>
      <c r="I10" s="15"/>
      <c r="J10" s="15"/>
      <c r="K10" s="15"/>
      <c r="L10" s="15"/>
      <c r="M10" s="15"/>
      <c r="N10" s="15"/>
      <c r="O10" s="15"/>
      <c r="Q10" s="2"/>
    </row>
    <row r="11" spans="1:17" ht="12.75" customHeight="1" x14ac:dyDescent="0.25">
      <c r="A11" s="38">
        <v>1.3</v>
      </c>
      <c r="B11" s="15" t="s">
        <v>46</v>
      </c>
      <c r="C11" s="2"/>
      <c r="D11" s="15">
        <v>7.5</v>
      </c>
      <c r="E11" s="15">
        <v>7.5</v>
      </c>
      <c r="F11" s="15">
        <v>7.5</v>
      </c>
      <c r="G11" s="15">
        <v>7.5</v>
      </c>
      <c r="H11" s="15"/>
      <c r="I11" s="15"/>
      <c r="J11" s="15"/>
      <c r="K11" s="15"/>
      <c r="L11" s="15"/>
      <c r="M11" s="15"/>
      <c r="N11" s="15"/>
      <c r="O11" s="15"/>
      <c r="Q11" s="2"/>
    </row>
    <row r="12" spans="1:17" ht="12.75" customHeight="1" x14ac:dyDescent="0.25">
      <c r="A12" s="38">
        <v>1.4</v>
      </c>
      <c r="B12" s="15" t="s">
        <v>47</v>
      </c>
      <c r="C12" s="2"/>
      <c r="D12" s="15">
        <v>7.5</v>
      </c>
      <c r="E12" s="15">
        <v>7.5</v>
      </c>
      <c r="F12" s="15">
        <v>7.5</v>
      </c>
      <c r="G12" s="15">
        <v>7.5</v>
      </c>
      <c r="H12" s="15"/>
      <c r="I12" s="15"/>
      <c r="J12" s="15"/>
      <c r="K12" s="15"/>
      <c r="L12" s="15"/>
      <c r="M12" s="15"/>
      <c r="N12" s="15"/>
      <c r="O12" s="15"/>
      <c r="Q12" s="2"/>
    </row>
    <row r="13" spans="1:17" ht="12.75" customHeight="1" x14ac:dyDescent="0.25">
      <c r="A13" s="38">
        <v>1.5</v>
      </c>
      <c r="B13" s="15" t="s">
        <v>48</v>
      </c>
      <c r="C13" s="2"/>
      <c r="D13" s="15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2"/>
    </row>
    <row r="14" spans="1:17" ht="12.75" customHeight="1" x14ac:dyDescent="0.25">
      <c r="A14" s="38">
        <v>1.6</v>
      </c>
      <c r="B14" s="15" t="s">
        <v>49</v>
      </c>
      <c r="C14" s="2"/>
      <c r="D14" s="15">
        <v>10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2"/>
    </row>
    <row r="15" spans="1:17" ht="12.75" customHeight="1" x14ac:dyDescent="0.25">
      <c r="A15" s="38">
        <v>1.7</v>
      </c>
      <c r="B15" s="15" t="s">
        <v>50</v>
      </c>
      <c r="C15" s="2"/>
      <c r="D15" s="15"/>
      <c r="E15" s="15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2"/>
    </row>
    <row r="16" spans="1:17" ht="12.75" customHeight="1" x14ac:dyDescent="0.25">
      <c r="A16" s="38">
        <v>1.8</v>
      </c>
      <c r="B16" s="15" t="s">
        <v>51</v>
      </c>
      <c r="C16" s="2"/>
      <c r="D16" s="15"/>
      <c r="E16" s="15">
        <v>10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2"/>
    </row>
    <row r="17" spans="1:17" ht="12.75" customHeight="1" x14ac:dyDescent="0.25">
      <c r="A17" s="42">
        <v>1.9</v>
      </c>
      <c r="B17" s="15" t="s">
        <v>52</v>
      </c>
      <c r="C17" s="2"/>
      <c r="D17" s="44"/>
      <c r="E17" s="44"/>
      <c r="F17" s="44">
        <v>1</v>
      </c>
      <c r="G17" s="44"/>
      <c r="H17" s="15"/>
      <c r="I17" s="15"/>
      <c r="J17" s="15"/>
      <c r="K17" s="15"/>
      <c r="L17" s="15"/>
      <c r="M17" s="15"/>
      <c r="N17" s="15"/>
      <c r="O17" s="15"/>
      <c r="Q17" s="2"/>
    </row>
    <row r="18" spans="1:17" ht="12.75" customHeight="1" x14ac:dyDescent="0.25">
      <c r="A18" s="39">
        <v>1.1000000000000001</v>
      </c>
      <c r="B18" s="15" t="s">
        <v>54</v>
      </c>
      <c r="C18" s="2"/>
      <c r="D18" s="15"/>
      <c r="E18" s="15"/>
      <c r="F18" s="15">
        <v>10</v>
      </c>
      <c r="G18" s="15"/>
      <c r="H18" s="15"/>
      <c r="I18" s="15"/>
      <c r="J18" s="15"/>
      <c r="K18" s="15"/>
      <c r="L18" s="15"/>
      <c r="M18" s="15"/>
      <c r="N18" s="15"/>
      <c r="O18" s="15"/>
      <c r="Q18" s="2"/>
    </row>
    <row r="19" spans="1:17" ht="12.75" customHeight="1" x14ac:dyDescent="0.25">
      <c r="A19" s="40">
        <v>1.1100000000000001</v>
      </c>
      <c r="B19" s="34" t="s">
        <v>55</v>
      </c>
      <c r="C19" s="2"/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Q19" s="2"/>
    </row>
    <row r="20" spans="1:17" ht="12.75" customHeight="1" x14ac:dyDescent="0.25">
      <c r="A20" s="40">
        <v>1.1200000000000001</v>
      </c>
      <c r="B20" s="34" t="s">
        <v>53</v>
      </c>
      <c r="C20" s="2"/>
      <c r="D20" s="15"/>
      <c r="E20" s="15"/>
      <c r="F20" s="15"/>
      <c r="G20" s="15">
        <v>10</v>
      </c>
      <c r="H20" s="15"/>
      <c r="I20" s="15"/>
      <c r="J20" s="15"/>
      <c r="K20" s="15"/>
      <c r="L20" s="15"/>
      <c r="M20" s="15"/>
      <c r="N20" s="15"/>
      <c r="O20" s="15"/>
      <c r="Q20" s="2"/>
    </row>
    <row r="21" spans="1:17" ht="12.75" customHeight="1" x14ac:dyDescent="0.25">
      <c r="A21" s="40">
        <v>2.1</v>
      </c>
      <c r="B21" s="34" t="s">
        <v>56</v>
      </c>
      <c r="C21" s="2"/>
      <c r="D21" s="15">
        <v>20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Q21" s="2"/>
    </row>
    <row r="22" spans="1:17" ht="12.75" customHeight="1" x14ac:dyDescent="0.25">
      <c r="A22" s="40">
        <v>2.2000000000000002</v>
      </c>
      <c r="B22" s="34" t="s">
        <v>57</v>
      </c>
      <c r="C22" s="2"/>
      <c r="D22" s="15">
        <v>15</v>
      </c>
      <c r="E22" s="15">
        <v>15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Q22" s="2"/>
    </row>
    <row r="23" spans="1:17" ht="12.75" customHeight="1" x14ac:dyDescent="0.25">
      <c r="A23" s="40">
        <v>2.2999999999999998</v>
      </c>
      <c r="B23" s="34" t="s">
        <v>58</v>
      </c>
      <c r="C23" s="2"/>
      <c r="D23" s="15"/>
      <c r="E23" s="15">
        <v>15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Q23" s="2"/>
    </row>
    <row r="24" spans="1:17" ht="12.75" customHeight="1" x14ac:dyDescent="0.25">
      <c r="A24" s="40">
        <v>2.4</v>
      </c>
      <c r="B24" s="34" t="s">
        <v>59</v>
      </c>
      <c r="C24" s="2"/>
      <c r="D24" s="15"/>
      <c r="E24" s="15"/>
      <c r="F24" s="15">
        <v>25</v>
      </c>
      <c r="G24" s="15"/>
      <c r="H24" s="15"/>
      <c r="I24" s="15"/>
      <c r="J24" s="15"/>
      <c r="K24" s="15"/>
      <c r="L24" s="15"/>
      <c r="M24" s="15"/>
      <c r="N24" s="15"/>
      <c r="O24" s="15"/>
      <c r="Q24" s="2"/>
    </row>
    <row r="25" spans="1:17" ht="12.75" customHeight="1" x14ac:dyDescent="0.25">
      <c r="A25" s="40">
        <v>2.5</v>
      </c>
      <c r="B25" s="34" t="s">
        <v>60</v>
      </c>
      <c r="C25" s="2"/>
      <c r="D25" s="15"/>
      <c r="E25" s="15"/>
      <c r="F25" s="15"/>
      <c r="G25" s="15">
        <v>10</v>
      </c>
      <c r="H25" s="15"/>
      <c r="I25" s="15"/>
      <c r="J25" s="15"/>
      <c r="K25" s="15"/>
      <c r="L25" s="15"/>
      <c r="M25" s="15"/>
      <c r="N25" s="15"/>
      <c r="O25" s="15"/>
      <c r="Q25" s="2"/>
    </row>
    <row r="26" spans="1:17" ht="12.75" customHeight="1" x14ac:dyDescent="0.25">
      <c r="A26" s="40">
        <v>2.6</v>
      </c>
      <c r="B26" s="34" t="s">
        <v>61</v>
      </c>
      <c r="C26" s="2"/>
      <c r="D26" s="15"/>
      <c r="E26" s="15"/>
      <c r="F26" s="15"/>
      <c r="G26" s="15">
        <v>10</v>
      </c>
      <c r="H26" s="15"/>
      <c r="I26" s="15"/>
      <c r="J26" s="15"/>
      <c r="K26" s="15"/>
      <c r="L26" s="15"/>
      <c r="M26" s="15"/>
      <c r="N26" s="15"/>
      <c r="O26" s="15"/>
      <c r="Q26" s="2"/>
    </row>
    <row r="27" spans="1:17" ht="12.75" customHeight="1" x14ac:dyDescent="0.25">
      <c r="A27" s="40">
        <v>2.7</v>
      </c>
      <c r="B27" s="34" t="s">
        <v>62</v>
      </c>
      <c r="C27" s="2"/>
      <c r="D27" s="15"/>
      <c r="E27" s="15"/>
      <c r="F27" s="15"/>
      <c r="G27" s="15">
        <v>20</v>
      </c>
      <c r="H27" s="15"/>
      <c r="I27" s="15"/>
      <c r="J27" s="15"/>
      <c r="K27" s="15"/>
      <c r="L27" s="15"/>
      <c r="M27" s="15"/>
      <c r="N27" s="15"/>
      <c r="O27" s="15"/>
      <c r="Q27" s="2"/>
    </row>
    <row r="28" spans="1:17" ht="12.75" customHeight="1" x14ac:dyDescent="0.25">
      <c r="A28" s="40">
        <v>2.8</v>
      </c>
      <c r="B28" s="34" t="s">
        <v>74</v>
      </c>
      <c r="C28" s="2"/>
      <c r="D28" s="15"/>
      <c r="E28" s="15"/>
      <c r="F28" s="15"/>
      <c r="G28" s="15">
        <v>10</v>
      </c>
      <c r="H28" s="15"/>
      <c r="I28" s="15"/>
      <c r="J28" s="15"/>
      <c r="K28" s="15"/>
      <c r="L28" s="15"/>
      <c r="M28" s="15"/>
      <c r="N28" s="15"/>
      <c r="O28" s="15"/>
      <c r="Q28" s="2"/>
    </row>
    <row r="29" spans="1:17" ht="12.75" customHeight="1" x14ac:dyDescent="0.25">
      <c r="A29" s="40">
        <v>2.9</v>
      </c>
      <c r="B29" s="34" t="s">
        <v>63</v>
      </c>
      <c r="C29" s="2"/>
      <c r="D29" s="34"/>
      <c r="E29" s="34"/>
      <c r="F29" s="34"/>
      <c r="G29" s="34">
        <v>25</v>
      </c>
      <c r="H29" s="15"/>
      <c r="I29" s="15"/>
      <c r="J29" s="15"/>
      <c r="K29" s="15"/>
      <c r="L29" s="15"/>
      <c r="M29" s="15"/>
      <c r="N29" s="15"/>
      <c r="O29" s="15"/>
      <c r="Q29" s="2"/>
    </row>
    <row r="30" spans="1:17" ht="12.75" customHeight="1" x14ac:dyDescent="0.25">
      <c r="A30" s="43">
        <v>2.1</v>
      </c>
      <c r="B30" s="34" t="s">
        <v>64</v>
      </c>
      <c r="C30" s="2"/>
      <c r="D30" s="34"/>
      <c r="E30" s="34"/>
      <c r="F30" s="34"/>
      <c r="G30" s="34">
        <v>15</v>
      </c>
      <c r="H30" s="15"/>
      <c r="I30" s="15"/>
      <c r="J30" s="15"/>
      <c r="K30" s="15"/>
      <c r="L30" s="15"/>
      <c r="M30" s="15"/>
      <c r="N30" s="15"/>
      <c r="O30" s="15"/>
      <c r="Q30" s="2"/>
    </row>
    <row r="31" spans="1:17" ht="12.75" customHeight="1" x14ac:dyDescent="0.25">
      <c r="A31" s="40">
        <v>3.1</v>
      </c>
      <c r="B31" s="34" t="s">
        <v>65</v>
      </c>
      <c r="C31" s="2"/>
      <c r="D31" s="34"/>
      <c r="E31" s="34"/>
      <c r="F31" s="34"/>
      <c r="G31" s="34">
        <v>10</v>
      </c>
      <c r="H31" s="15"/>
      <c r="I31" s="15"/>
      <c r="J31" s="15"/>
      <c r="K31" s="15"/>
      <c r="L31" s="15"/>
      <c r="M31" s="15"/>
      <c r="N31" s="15"/>
      <c r="O31" s="15"/>
      <c r="Q31" s="2"/>
    </row>
    <row r="32" spans="1:17" ht="12.75" customHeight="1" x14ac:dyDescent="0.25">
      <c r="A32" s="40">
        <v>3.2</v>
      </c>
      <c r="B32" s="34" t="s">
        <v>66</v>
      </c>
      <c r="C32" s="2"/>
      <c r="D32" s="34"/>
      <c r="E32" s="34"/>
      <c r="F32" s="34"/>
      <c r="G32" s="34">
        <v>7.5</v>
      </c>
      <c r="H32" s="15"/>
      <c r="I32" s="15"/>
      <c r="J32" s="15"/>
      <c r="K32" s="15"/>
      <c r="L32" s="15"/>
      <c r="M32" s="15"/>
      <c r="N32" s="15"/>
      <c r="O32" s="15"/>
      <c r="Q32" s="2"/>
    </row>
    <row r="33" spans="1:17" ht="12.75" customHeight="1" x14ac:dyDescent="0.25">
      <c r="A33" s="40">
        <v>3.3</v>
      </c>
      <c r="B33" s="34" t="s">
        <v>67</v>
      </c>
      <c r="C33" s="2"/>
      <c r="D33" s="34"/>
      <c r="E33" s="34"/>
      <c r="F33" s="34"/>
      <c r="G33" s="34">
        <v>7.5</v>
      </c>
      <c r="H33" s="15"/>
      <c r="I33" s="15"/>
      <c r="J33" s="15"/>
      <c r="K33" s="15"/>
      <c r="L33" s="15"/>
      <c r="M33" s="15"/>
      <c r="N33" s="15"/>
      <c r="O33" s="15"/>
      <c r="Q33" s="2"/>
    </row>
    <row r="34" spans="1:17" ht="12.75" customHeight="1" x14ac:dyDescent="0.25">
      <c r="A34" s="40">
        <v>3.4</v>
      </c>
      <c r="B34" s="34" t="s">
        <v>68</v>
      </c>
      <c r="C34" s="2"/>
      <c r="D34" s="34"/>
      <c r="E34" s="34"/>
      <c r="F34" s="34"/>
      <c r="G34" s="34">
        <v>10</v>
      </c>
      <c r="H34" s="15"/>
      <c r="I34" s="15"/>
      <c r="J34" s="15"/>
      <c r="K34" s="15"/>
      <c r="L34" s="15"/>
      <c r="M34" s="15"/>
      <c r="N34" s="15"/>
      <c r="O34" s="15"/>
      <c r="Q34" s="2"/>
    </row>
    <row r="35" spans="1:17" ht="12.75" customHeight="1" x14ac:dyDescent="0.25">
      <c r="A35" s="40">
        <v>3.5</v>
      </c>
      <c r="B35" s="34" t="s">
        <v>69</v>
      </c>
      <c r="C35" s="2"/>
      <c r="D35" s="34"/>
      <c r="E35" s="34"/>
      <c r="F35" s="34"/>
      <c r="G35" s="34">
        <v>7.5</v>
      </c>
      <c r="H35" s="15"/>
      <c r="I35" s="15"/>
      <c r="J35" s="15"/>
      <c r="K35" s="15"/>
      <c r="L35" s="15"/>
      <c r="M35" s="15"/>
      <c r="N35" s="15"/>
      <c r="O35" s="15"/>
      <c r="Q35" s="2"/>
    </row>
    <row r="36" spans="1:17" ht="12.75" customHeight="1" x14ac:dyDescent="0.25">
      <c r="A36" s="40">
        <v>3.6</v>
      </c>
      <c r="B36" s="34" t="s">
        <v>70</v>
      </c>
      <c r="C36" s="2"/>
      <c r="D36" s="34"/>
      <c r="E36" s="34"/>
      <c r="F36" s="34"/>
      <c r="G36" s="34">
        <v>10</v>
      </c>
      <c r="H36" s="15"/>
      <c r="I36" s="15"/>
      <c r="J36" s="15"/>
      <c r="K36" s="15"/>
      <c r="L36" s="15"/>
      <c r="M36" s="15"/>
      <c r="N36" s="15"/>
      <c r="O36" s="15"/>
      <c r="Q36" s="2"/>
    </row>
    <row r="37" spans="1:17" ht="12.75" customHeight="1" x14ac:dyDescent="0.25">
      <c r="A37" s="40">
        <v>3.7</v>
      </c>
      <c r="B37" s="34" t="s">
        <v>71</v>
      </c>
      <c r="C37" s="2"/>
      <c r="D37" s="34"/>
      <c r="E37" s="34"/>
      <c r="F37" s="34"/>
      <c r="G37" s="34">
        <v>7.5</v>
      </c>
      <c r="H37" s="15"/>
      <c r="I37" s="15"/>
      <c r="J37" s="15"/>
      <c r="K37" s="15"/>
      <c r="L37" s="15"/>
      <c r="M37" s="15"/>
      <c r="N37" s="15"/>
      <c r="O37" s="15"/>
      <c r="Q37" s="2"/>
    </row>
    <row r="38" spans="1:17" ht="12.75" customHeight="1" x14ac:dyDescent="0.25">
      <c r="A38" s="40">
        <v>4.0999999999999996</v>
      </c>
      <c r="B38" s="34" t="s">
        <v>72</v>
      </c>
      <c r="C38" s="2"/>
      <c r="D38" s="34"/>
      <c r="E38" s="34"/>
      <c r="F38" s="34"/>
      <c r="G38" s="34">
        <v>1</v>
      </c>
      <c r="H38" s="15"/>
      <c r="I38" s="15"/>
      <c r="J38" s="15"/>
      <c r="K38" s="15"/>
      <c r="L38" s="15"/>
      <c r="M38" s="15"/>
      <c r="N38" s="15"/>
      <c r="O38" s="15"/>
      <c r="Q38" s="2"/>
    </row>
    <row r="39" spans="1:17" ht="12.75" customHeight="1" x14ac:dyDescent="0.25">
      <c r="A39" s="41">
        <v>5</v>
      </c>
      <c r="B39" s="34" t="s">
        <v>73</v>
      </c>
      <c r="C39" s="2"/>
      <c r="D39" s="34"/>
      <c r="E39" s="34"/>
      <c r="F39" s="34"/>
      <c r="G39" s="34">
        <v>25</v>
      </c>
      <c r="H39" s="15"/>
      <c r="I39" s="15"/>
      <c r="J39" s="15"/>
      <c r="K39" s="15"/>
      <c r="L39" s="15"/>
      <c r="M39" s="15"/>
      <c r="N39" s="15"/>
      <c r="O39" s="15"/>
      <c r="Q39" s="2"/>
    </row>
    <row r="40" spans="1:17" ht="12.75" customHeight="1" x14ac:dyDescent="0.25">
      <c r="A40" s="16" t="s">
        <v>25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Q40" s="2"/>
    </row>
    <row r="41" spans="1:17" ht="12.75" customHeight="1" x14ac:dyDescent="0.25">
      <c r="A41" s="2"/>
      <c r="B41" s="2"/>
      <c r="C41" s="20" t="s">
        <v>27</v>
      </c>
      <c r="D41" s="19">
        <f t="shared" ref="D41:O41" si="0">SUM(D9:D40)</f>
        <v>77</v>
      </c>
      <c r="E41" s="19">
        <f>SUM(E9:E40)</f>
        <v>56</v>
      </c>
      <c r="F41" s="19">
        <f t="shared" si="0"/>
        <v>51</v>
      </c>
      <c r="G41" s="19">
        <f t="shared" si="0"/>
        <v>322</v>
      </c>
      <c r="H41" s="19">
        <f t="shared" si="0"/>
        <v>0</v>
      </c>
      <c r="I41" s="19">
        <f t="shared" si="0"/>
        <v>0</v>
      </c>
      <c r="J41" s="19">
        <f t="shared" si="0"/>
        <v>0</v>
      </c>
      <c r="K41" s="19">
        <f t="shared" si="0"/>
        <v>0</v>
      </c>
      <c r="L41" s="19">
        <f t="shared" si="0"/>
        <v>0</v>
      </c>
      <c r="M41" s="19">
        <f t="shared" si="0"/>
        <v>0</v>
      </c>
      <c r="N41" s="19">
        <f t="shared" si="0"/>
        <v>0</v>
      </c>
      <c r="O41" s="19">
        <f t="shared" si="0"/>
        <v>0</v>
      </c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18" t="s">
        <v>28</v>
      </c>
      <c r="D43" s="21">
        <f t="shared" ref="D43:O43" si="1">SUM($D41:D41)</f>
        <v>77</v>
      </c>
      <c r="E43" s="21">
        <f t="shared" si="1"/>
        <v>133</v>
      </c>
      <c r="F43" s="21">
        <f t="shared" si="1"/>
        <v>184</v>
      </c>
      <c r="G43" s="21">
        <f>SUM($D41:G41)</f>
        <v>506</v>
      </c>
      <c r="H43" s="21">
        <f>SUM($D41:H41)</f>
        <v>506</v>
      </c>
      <c r="I43" s="21">
        <f t="shared" si="1"/>
        <v>506</v>
      </c>
      <c r="J43" s="21">
        <f t="shared" si="1"/>
        <v>506</v>
      </c>
      <c r="K43" s="21">
        <f t="shared" si="1"/>
        <v>506</v>
      </c>
      <c r="L43" s="21">
        <f t="shared" si="1"/>
        <v>506</v>
      </c>
      <c r="M43" s="21">
        <f t="shared" si="1"/>
        <v>506</v>
      </c>
      <c r="N43" s="21">
        <f t="shared" si="1"/>
        <v>506</v>
      </c>
      <c r="O43" s="21">
        <f t="shared" si="1"/>
        <v>506</v>
      </c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jiang</dc:creator>
  <cp:lastModifiedBy>Aniket Singh</cp:lastModifiedBy>
  <dcterms:created xsi:type="dcterms:W3CDTF">2021-11-05T01:19:50Z</dcterms:created>
  <dcterms:modified xsi:type="dcterms:W3CDTF">2023-11-30T23:56:23Z</dcterms:modified>
</cp:coreProperties>
</file>