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202300"/>
  <mc:AlternateContent xmlns:mc="http://schemas.openxmlformats.org/markup-compatibility/2006">
    <mc:Choice Requires="x15">
      <x15ac:absPath xmlns:x15ac="http://schemas.microsoft.com/office/spreadsheetml/2010/11/ac" url="C:\Users\vharsha.vardhan\Documents\Excel Assessment\"/>
    </mc:Choice>
  </mc:AlternateContent>
  <xr:revisionPtr revIDLastSave="0" documentId="13_ncr:1_{03064437-3A05-4FC9-A6AB-92B8E161FF0E}" xr6:coauthVersionLast="47" xr6:coauthVersionMax="47" xr10:uidLastSave="{00000000-0000-0000-0000-000000000000}"/>
  <bookViews>
    <workbookView xWindow="-110" yWindow="-110" windowWidth="19420" windowHeight="11500" tabRatio="771" xr2:uid="{E8ACE3FC-8E40-460F-9793-7599A20E74EE}"/>
  </bookViews>
  <sheets>
    <sheet name="Sales_Data" sheetId="2" r:id="rId1"/>
    <sheet name="Product_Data" sheetId="3" r:id="rId2"/>
    <sheet name="Customer_Data" sheetId="4" r:id="rId3"/>
    <sheet name="Tasks" sheetId="5" r:id="rId4"/>
    <sheet name="Pivot Table Task 2.3" sheetId="7" r:id="rId5"/>
    <sheet name="Task 6.1 Excel Charting" sheetId="9" r:id="rId6"/>
    <sheet name="Task 6.2 Adv Excel Charting" sheetId="10" r:id="rId7"/>
    <sheet name="Task 6.3 Dynamic Charting" sheetId="13" r:id="rId8"/>
    <sheet name="Task 7.1 Pivot Tables" sheetId="11" r:id="rId9"/>
  </sheets>
  <definedNames>
    <definedName name="_xlnm._FilterDatabase" localSheetId="3" hidden="1">Tasks!$B$2:$C$6</definedName>
    <definedName name="_xlcn.WorksheetConnection_Excel_Assessment_Updated.xlsxSales_Table" hidden="1">Sales_Table[]</definedName>
    <definedName name="_xlcn.WorksheetConnection_Excel_Assessment_Updated.xlsxSheet1__2" hidden="1">Sheet1__2[]</definedName>
    <definedName name="ExternalData_1" localSheetId="2" hidden="1">Customer_Data!$A$1:$C$101</definedName>
    <definedName name="ExternalData_1" localSheetId="1" hidden="1">Product_Data!$A$1:$D$21</definedName>
    <definedName name="ExternalData_1" localSheetId="0" hidden="1">Sales_Data!$A$1:$E$501</definedName>
    <definedName name="Sales_Amount">Sales_Data!$C:$C</definedName>
    <definedName name="SalesAmount_NamedRange" localSheetId="7">Sales_Table[[#All],[Sales_Amount]]</definedName>
    <definedName name="SalesAmount_NamedRange">Sales_Table[[#All],[Sales_Amount]]</definedName>
    <definedName name="Slicer_Category">#N/A</definedName>
    <definedName name="Slicer_Date__Month">#N/A</definedName>
    <definedName name="Slicer_Year">#N/A</definedName>
  </definedNames>
  <calcPr calcId="191029"/>
  <pivotCaches>
    <pivotCache cacheId="0" r:id="rId10"/>
    <pivotCache cacheId="1" r:id="rId11"/>
    <pivotCache cacheId="2" r:id="rId12"/>
  </pivotCaches>
  <extLst>
    <ext xmlns:x14="http://schemas.microsoft.com/office/spreadsheetml/2009/9/main" uri="{876F7934-8845-4945-9796-88D515C7AA90}">
      <x14:pivotCaches>
        <pivotCache cacheId="3" r:id="rId13"/>
        <pivotCache cacheId="4" r:id="rId14"/>
      </x14:pivotCaches>
    </ex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heet1__2" name="Sheet1__2" connection="WorksheetConnection_Excel_Assessment_Updated.xlsx!Sheet1__2"/>
          <x15:modelTable id="Sales_Table" name="Sales_Table" connection="WorksheetConnection_Excel_Assessment_Updated.xlsx!Sales_Table"/>
        </x15:modelTables>
        <x15:extLst>
          <ext xmlns:x16="http://schemas.microsoft.com/office/spreadsheetml/2014/11/main" uri="{9835A34E-60A6-4A7C-AAB8-D5F71C897F49}">
            <x16:modelTimeGroupings>
              <x16:modelTimeGrouping tableName="Sales_Table"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 i="5" l="1"/>
  <c r="H9" i="5"/>
  <c r="H8" i="5"/>
  <c r="H7" i="5"/>
  <c r="B50" i="5"/>
  <c r="K3" i="2"/>
  <c r="K2" i="2"/>
  <c r="D26" i="5" a="1"/>
  <c r="D26" i="5" s="1"/>
  <c r="D27" i="5" a="1"/>
  <c r="D27" i="5" s="1"/>
  <c r="D28" i="5" a="1"/>
  <c r="D28" i="5" s="1"/>
  <c r="D29" i="5" a="1"/>
  <c r="D29" i="5" s="1"/>
  <c r="D30" i="5" a="1"/>
  <c r="D30" i="5" s="1"/>
  <c r="D31" i="5" a="1"/>
  <c r="D31" i="5" s="1"/>
  <c r="D32" i="5" a="1"/>
  <c r="D32" i="5" s="1"/>
  <c r="D33" i="5" a="1"/>
  <c r="D33" i="5" s="1"/>
  <c r="D34" i="5" a="1"/>
  <c r="D34" i="5" s="1"/>
  <c r="D35" i="5" a="1"/>
  <c r="D35" i="5" s="1"/>
  <c r="D36" i="5" a="1"/>
  <c r="D36" i="5" s="1"/>
  <c r="D37" i="5" a="1"/>
  <c r="D37" i="5"/>
  <c r="D38" i="5" a="1"/>
  <c r="D38" i="5" s="1"/>
  <c r="D39" i="5" a="1"/>
  <c r="D39" i="5" s="1"/>
  <c r="D40" i="5" a="1"/>
  <c r="D40" i="5"/>
  <c r="D41" i="5" a="1"/>
  <c r="D41" i="5" s="1"/>
  <c r="D42" i="5" a="1"/>
  <c r="D42" i="5" s="1"/>
  <c r="D43" i="5" a="1"/>
  <c r="D43" i="5" s="1"/>
  <c r="D44" i="5" a="1"/>
  <c r="D44" i="5" s="1"/>
  <c r="D45" i="5" a="1"/>
  <c r="D45" i="5" s="1"/>
  <c r="E2" i="3" a="1"/>
  <c r="E2" i="3" s="1"/>
  <c r="E3" i="3" a="1"/>
  <c r="E3" i="3"/>
  <c r="E4" i="3" a="1"/>
  <c r="E4" i="3"/>
  <c r="E5" i="3" a="1"/>
  <c r="E5" i="3" s="1"/>
  <c r="E6" i="3" a="1"/>
  <c r="E6" i="3"/>
  <c r="E7" i="3" a="1"/>
  <c r="E7" i="3" s="1"/>
  <c r="E8" i="3" a="1"/>
  <c r="E8" i="3" s="1"/>
  <c r="E9" i="3" a="1"/>
  <c r="E9" i="3" s="1"/>
  <c r="E10" i="3" a="1"/>
  <c r="E10" i="3" s="1"/>
  <c r="E11" i="3" a="1"/>
  <c r="E11" i="3" s="1"/>
  <c r="E12" i="3" a="1"/>
  <c r="E12" i="3" s="1"/>
  <c r="E13" i="3" a="1"/>
  <c r="E13" i="3" s="1"/>
  <c r="E14" i="3" a="1"/>
  <c r="E14" i="3" s="1"/>
  <c r="E15" i="3" a="1"/>
  <c r="E15" i="3" s="1"/>
  <c r="E16" i="3" a="1"/>
  <c r="E16" i="3"/>
  <c r="E17" i="3" a="1"/>
  <c r="E17" i="3" s="1"/>
  <c r="E18" i="3" a="1"/>
  <c r="E18" i="3" s="1"/>
  <c r="E19" i="3" a="1"/>
  <c r="E19" i="3" s="1"/>
  <c r="E20" i="3" a="1"/>
  <c r="E20" i="3" s="1"/>
  <c r="E21" i="3" a="1"/>
  <c r="E21" i="3" s="1"/>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F2" i="3"/>
  <c r="F3" i="3"/>
  <c r="F4" i="3"/>
  <c r="F5" i="3"/>
  <c r="F6" i="3"/>
  <c r="F7" i="3"/>
  <c r="F8" i="3"/>
  <c r="F9" i="3"/>
  <c r="F10" i="3"/>
  <c r="F11" i="3"/>
  <c r="F12" i="3"/>
  <c r="F13" i="3"/>
  <c r="F14" i="3"/>
  <c r="F15" i="3"/>
  <c r="F16" i="3"/>
  <c r="F17" i="3"/>
  <c r="F18" i="3"/>
  <c r="F19" i="3"/>
  <c r="F20" i="3"/>
  <c r="F21" i="3"/>
  <c r="H2" i="3"/>
  <c r="H3" i="3"/>
  <c r="H4" i="3"/>
  <c r="H5" i="3"/>
  <c r="H6" i="3"/>
  <c r="H7" i="3"/>
  <c r="H8" i="3"/>
  <c r="H9" i="3"/>
  <c r="H10" i="3"/>
  <c r="H11" i="3"/>
  <c r="H12" i="3"/>
  <c r="H13" i="3"/>
  <c r="H14" i="3"/>
  <c r="H15" i="3"/>
  <c r="H16" i="3"/>
  <c r="H17" i="3"/>
  <c r="H18" i="3"/>
  <c r="H19" i="3"/>
  <c r="H20" i="3"/>
  <c r="H21" i="3"/>
  <c r="F323" i="2"/>
  <c r="F438" i="2"/>
  <c r="F174" i="2"/>
  <c r="F302" i="2"/>
  <c r="F208" i="2"/>
  <c r="F303" i="2"/>
  <c r="F20" i="2"/>
  <c r="F353" i="2"/>
  <c r="F127" i="2"/>
  <c r="F273" i="2"/>
  <c r="F361" i="2"/>
  <c r="F294" i="2"/>
  <c r="F14" i="2"/>
  <c r="F167" i="2"/>
  <c r="F296" i="2"/>
  <c r="F30" i="2"/>
  <c r="F95" i="2"/>
  <c r="F424" i="2"/>
  <c r="F359" i="2"/>
  <c r="F65" i="2"/>
  <c r="F144" i="2"/>
  <c r="F465" i="2"/>
  <c r="F6" i="2"/>
  <c r="F250" i="2"/>
  <c r="F368" i="2"/>
  <c r="F491" i="2"/>
  <c r="F190" i="2"/>
  <c r="F163" i="2"/>
  <c r="F331" i="2"/>
  <c r="F427" i="2"/>
  <c r="F289" i="2"/>
  <c r="F108" i="2"/>
  <c r="F22" i="2"/>
  <c r="F346" i="2"/>
  <c r="F400" i="2"/>
  <c r="F293" i="2"/>
  <c r="F41" i="2"/>
  <c r="F91" i="2"/>
  <c r="F97" i="2"/>
  <c r="F88" i="2"/>
  <c r="F71" i="2"/>
  <c r="F2" i="2"/>
  <c r="F489" i="2"/>
  <c r="F130" i="2"/>
  <c r="F466" i="2"/>
  <c r="F447" i="2"/>
  <c r="F159" i="2"/>
  <c r="F212" i="2"/>
  <c r="F142" i="2"/>
  <c r="F336" i="2"/>
  <c r="F365" i="2"/>
  <c r="F145" i="2"/>
  <c r="F369" i="2"/>
  <c r="F199" i="2"/>
  <c r="F392" i="2"/>
  <c r="F402" i="2"/>
  <c r="F3" i="2"/>
  <c r="F494" i="2"/>
  <c r="F121" i="2"/>
  <c r="F214" i="2"/>
  <c r="F47" i="2"/>
  <c r="F258" i="2"/>
  <c r="F141" i="2"/>
  <c r="F329" i="2"/>
  <c r="F191" i="2"/>
  <c r="F396" i="2"/>
  <c r="F237" i="2"/>
  <c r="F151" i="2"/>
  <c r="F431" i="2"/>
  <c r="F332" i="2"/>
  <c r="F83" i="2"/>
  <c r="F15" i="2"/>
  <c r="F350" i="2"/>
  <c r="F357" i="2"/>
  <c r="F194" i="2"/>
  <c r="F217" i="2"/>
  <c r="F297" i="2"/>
  <c r="F477" i="2"/>
  <c r="F283" i="2"/>
  <c r="F401" i="2"/>
  <c r="F337" i="2"/>
  <c r="F186" i="2"/>
  <c r="F37" i="2"/>
  <c r="F196" i="2"/>
  <c r="F472" i="2"/>
  <c r="F459" i="2"/>
  <c r="F354" i="2"/>
  <c r="F182" i="2"/>
  <c r="F84" i="2"/>
  <c r="F423" i="2"/>
  <c r="F413" i="2"/>
  <c r="F51" i="2"/>
  <c r="F28" i="2"/>
  <c r="F175" i="2"/>
  <c r="F456" i="2"/>
  <c r="F232" i="2"/>
  <c r="F487" i="2"/>
  <c r="F266" i="2"/>
  <c r="F200" i="2"/>
  <c r="F172" i="2"/>
  <c r="F449" i="2"/>
  <c r="F360" i="2"/>
  <c r="F132" i="2"/>
  <c r="F300" i="2"/>
  <c r="F450" i="2"/>
  <c r="F224" i="2"/>
  <c r="F7" i="2"/>
  <c r="F109" i="2"/>
  <c r="F54" i="2"/>
  <c r="F23" i="2"/>
  <c r="F68" i="2"/>
  <c r="F262" i="2"/>
  <c r="F197" i="2"/>
  <c r="F304" i="2"/>
  <c r="F317" i="2"/>
  <c r="F333" i="2"/>
  <c r="F104" i="2"/>
  <c r="F138" i="2"/>
  <c r="F458" i="2"/>
  <c r="F33" i="2"/>
  <c r="F410" i="2"/>
  <c r="F120" i="2"/>
  <c r="F176" i="2"/>
  <c r="F388" i="2"/>
  <c r="F381" i="2"/>
  <c r="F315" i="2"/>
  <c r="F225" i="2"/>
  <c r="F397" i="2"/>
  <c r="F137" i="2"/>
  <c r="F340" i="2"/>
  <c r="F230" i="2"/>
  <c r="F38" i="2"/>
  <c r="F177" i="2"/>
  <c r="F391" i="2"/>
  <c r="F467" i="2"/>
  <c r="F48" i="2"/>
  <c r="F93" i="2"/>
  <c r="F39" i="2"/>
  <c r="F34" i="2"/>
  <c r="F255" i="2"/>
  <c r="F111" i="2"/>
  <c r="F267" i="2"/>
  <c r="F192" i="2"/>
  <c r="F238" i="2"/>
  <c r="F13" i="2"/>
  <c r="F228" i="2"/>
  <c r="F202" i="2"/>
  <c r="F244" i="2"/>
  <c r="F488" i="2"/>
  <c r="F56" i="2"/>
  <c r="F324" i="2"/>
  <c r="F45" i="2"/>
  <c r="F173" i="2"/>
  <c r="F341" i="2"/>
  <c r="F496" i="2"/>
  <c r="F407" i="2"/>
  <c r="F195" i="2"/>
  <c r="F417" i="2"/>
  <c r="F170" i="2"/>
  <c r="F5" i="2"/>
  <c r="F203" i="2"/>
  <c r="F43" i="2"/>
  <c r="F270" i="2"/>
  <c r="F432" i="2"/>
  <c r="F148" i="2"/>
  <c r="F386" i="2"/>
  <c r="F113" i="2"/>
  <c r="F454" i="2"/>
  <c r="F394" i="2"/>
  <c r="F418" i="2"/>
  <c r="F478" i="2"/>
  <c r="F19" i="2"/>
  <c r="F116" i="2"/>
  <c r="F105" i="2"/>
  <c r="F441" i="2"/>
  <c r="F64" i="2"/>
  <c r="F206" i="2"/>
  <c r="F362" i="2"/>
  <c r="F165" i="2"/>
  <c r="F452" i="2"/>
  <c r="F366" i="2"/>
  <c r="F479" i="2"/>
  <c r="F338" i="2"/>
  <c r="F234" i="2"/>
  <c r="F497" i="2"/>
  <c r="F233" i="2"/>
  <c r="F61" i="2"/>
  <c r="F462" i="2"/>
  <c r="F274" i="2"/>
  <c r="F126" i="2"/>
  <c r="F342" i="2"/>
  <c r="F419" i="2"/>
  <c r="F118" i="2"/>
  <c r="F380" i="2"/>
  <c r="F24" i="2"/>
  <c r="F411" i="2"/>
  <c r="F85" i="2"/>
  <c r="F29" i="2"/>
  <c r="F204" i="2"/>
  <c r="F429" i="2"/>
  <c r="F305" i="2"/>
  <c r="F8" i="2"/>
  <c r="F133" i="2"/>
  <c r="F66" i="2"/>
  <c r="F268" i="2"/>
  <c r="F223" i="2"/>
  <c r="F395" i="2"/>
  <c r="F209" i="2"/>
  <c r="F393" i="2"/>
  <c r="F463" i="2"/>
  <c r="F290" i="2"/>
  <c r="F135" i="2"/>
  <c r="F306" i="2"/>
  <c r="F311" i="2"/>
  <c r="F107" i="2"/>
  <c r="F89" i="2"/>
  <c r="F193" i="2"/>
  <c r="F321" i="2"/>
  <c r="F473" i="2"/>
  <c r="F210" i="2"/>
  <c r="F276" i="2"/>
  <c r="F370" i="2"/>
  <c r="F249" i="2"/>
  <c r="F134" i="2"/>
  <c r="F320" i="2"/>
  <c r="F275" i="2"/>
  <c r="F356" i="2"/>
  <c r="F229" i="2"/>
  <c r="F285" i="2"/>
  <c r="F180" i="2"/>
  <c r="F307" i="2"/>
  <c r="F263" i="2"/>
  <c r="F334" i="2"/>
  <c r="F374" i="2"/>
  <c r="F330" i="2"/>
  <c r="F128" i="2"/>
  <c r="F384" i="2"/>
  <c r="F443" i="2"/>
  <c r="F251" i="2"/>
  <c r="F69" i="2"/>
  <c r="F420" i="2"/>
  <c r="F326" i="2"/>
  <c r="F377" i="2"/>
  <c r="F220" i="2"/>
  <c r="F351" i="2"/>
  <c r="F405" i="2"/>
  <c r="F166" i="2"/>
  <c r="F468" i="2"/>
  <c r="F439" i="2"/>
  <c r="F106" i="2"/>
  <c r="F32" i="2"/>
  <c r="F382" i="2"/>
  <c r="F44" i="2"/>
  <c r="F313" i="2"/>
  <c r="F390" i="2"/>
  <c r="F442" i="2"/>
  <c r="F414" i="2"/>
  <c r="F98" i="2"/>
  <c r="F269" i="2"/>
  <c r="F339" i="2"/>
  <c r="F291" i="2"/>
  <c r="F430" i="2"/>
  <c r="F184" i="2"/>
  <c r="F480" i="2"/>
  <c r="F143" i="2"/>
  <c r="F327" i="2"/>
  <c r="F25" i="2"/>
  <c r="F101" i="2"/>
  <c r="F433" i="2"/>
  <c r="F160" i="2"/>
  <c r="F498" i="2"/>
  <c r="F227" i="2"/>
  <c r="F495" i="2"/>
  <c r="F49" i="2"/>
  <c r="F245" i="2"/>
  <c r="F239" i="2"/>
  <c r="F474" i="2"/>
  <c r="F139" i="2"/>
  <c r="F425" i="2"/>
  <c r="F358" i="2"/>
  <c r="F4" i="2"/>
  <c r="F484" i="2"/>
  <c r="F50" i="2"/>
  <c r="F79" i="2"/>
  <c r="F325" i="2"/>
  <c r="F375" i="2"/>
  <c r="F102" i="2"/>
  <c r="F367" i="2"/>
  <c r="F387" i="2"/>
  <c r="F280" i="2"/>
  <c r="F207" i="2"/>
  <c r="F247" i="2"/>
  <c r="F440" i="2"/>
  <c r="F460" i="2"/>
  <c r="F309" i="2"/>
  <c r="F371" i="2"/>
  <c r="F421" i="2"/>
  <c r="F292" i="2"/>
  <c r="F328" i="2"/>
  <c r="F284" i="2"/>
  <c r="F171" i="2"/>
  <c r="F9" i="2"/>
  <c r="F500" i="2"/>
  <c r="F252" i="2"/>
  <c r="F376" i="2"/>
  <c r="F152" i="2"/>
  <c r="F81" i="2"/>
  <c r="F10" i="2"/>
  <c r="F348" i="2"/>
  <c r="F426" i="2"/>
  <c r="F461" i="2"/>
  <c r="F457" i="2"/>
  <c r="F373" i="2"/>
  <c r="F299" i="2"/>
  <c r="F73" i="2"/>
  <c r="F312" i="2"/>
  <c r="F75" i="2"/>
  <c r="F455" i="2"/>
  <c r="F231" i="2"/>
  <c r="F499" i="2"/>
  <c r="F62" i="2"/>
  <c r="F156" i="2"/>
  <c r="F248" i="2"/>
  <c r="F318" i="2"/>
  <c r="F428" i="2"/>
  <c r="F78" i="2"/>
  <c r="F27" i="2"/>
  <c r="F112" i="2"/>
  <c r="F11" i="2"/>
  <c r="F90" i="2"/>
  <c r="F475" i="2"/>
  <c r="F277" i="2"/>
  <c r="F335" i="2"/>
  <c r="F122" i="2"/>
  <c r="F153" i="2"/>
  <c r="F398" i="2"/>
  <c r="F155" i="2"/>
  <c r="F469" i="2"/>
  <c r="F253" i="2"/>
  <c r="F198" i="2"/>
  <c r="F416" i="2"/>
  <c r="F235" i="2"/>
  <c r="F40" i="2"/>
  <c r="F221" i="2"/>
  <c r="F256" i="2"/>
  <c r="F55" i="2"/>
  <c r="F310" i="2"/>
  <c r="F271" i="2"/>
  <c r="F446" i="2"/>
  <c r="F80" i="2"/>
  <c r="F157" i="2"/>
  <c r="F164" i="2"/>
  <c r="F12" i="2"/>
  <c r="F389" i="2"/>
  <c r="F492" i="2"/>
  <c r="F76" i="2"/>
  <c r="F117" i="2"/>
  <c r="F129" i="2"/>
  <c r="F123" i="2"/>
  <c r="F408" i="2"/>
  <c r="F279" i="2"/>
  <c r="F149" i="2"/>
  <c r="F364" i="2"/>
  <c r="F272" i="2"/>
  <c r="F254" i="2"/>
  <c r="F301" i="2"/>
  <c r="F189" i="2"/>
  <c r="F241" i="2"/>
  <c r="F124" i="2"/>
  <c r="F146" i="2"/>
  <c r="F286" i="2"/>
  <c r="F205" i="2"/>
  <c r="F110" i="2"/>
  <c r="F409" i="2"/>
  <c r="F179" i="2"/>
  <c r="F259" i="2"/>
  <c r="F349" i="2"/>
  <c r="F482" i="2"/>
  <c r="F87" i="2"/>
  <c r="F226" i="2"/>
  <c r="F404" i="2"/>
  <c r="F18" i="2"/>
  <c r="F448" i="2"/>
  <c r="F316" i="2"/>
  <c r="F347" i="2"/>
  <c r="F57" i="2"/>
  <c r="F372" i="2"/>
  <c r="F31" i="2"/>
  <c r="F298" i="2"/>
  <c r="F52" i="2"/>
  <c r="F403" i="2"/>
  <c r="F92" i="2"/>
  <c r="F86" i="2"/>
  <c r="F161" i="2"/>
  <c r="F501" i="2"/>
  <c r="F103" i="2"/>
  <c r="F162" i="2"/>
  <c r="F211" i="2"/>
  <c r="F343" i="2"/>
  <c r="F257" i="2"/>
  <c r="F216" i="2"/>
  <c r="F434" i="2"/>
  <c r="F99" i="2"/>
  <c r="F60" i="2"/>
  <c r="F158" i="2"/>
  <c r="F385" i="2"/>
  <c r="F308" i="2"/>
  <c r="F355" i="2"/>
  <c r="F187" i="2"/>
  <c r="F140" i="2"/>
  <c r="F451" i="2"/>
  <c r="F53" i="2"/>
  <c r="F281" i="2"/>
  <c r="F352" i="2"/>
  <c r="F131" i="2"/>
  <c r="F379" i="2"/>
  <c r="F125" i="2"/>
  <c r="F213" i="2"/>
  <c r="F67" i="2"/>
  <c r="F490" i="2"/>
  <c r="F246" i="2"/>
  <c r="F77" i="2"/>
  <c r="F288" i="2"/>
  <c r="F201" i="2"/>
  <c r="F219" i="2"/>
  <c r="F74" i="2"/>
  <c r="F483" i="2"/>
  <c r="F415" i="2"/>
  <c r="F46" i="2"/>
  <c r="F363" i="2"/>
  <c r="F136" i="2"/>
  <c r="F345" i="2"/>
  <c r="F481" i="2"/>
  <c r="F150" i="2"/>
  <c r="F119" i="2"/>
  <c r="F383" i="2"/>
  <c r="F16" i="2"/>
  <c r="F464" i="2"/>
  <c r="F181" i="2"/>
  <c r="F21" i="2"/>
  <c r="F435" i="2"/>
  <c r="F260" i="2"/>
  <c r="F470" i="2"/>
  <c r="F344" i="2"/>
  <c r="F406" i="2"/>
  <c r="F168" i="2"/>
  <c r="F82" i="2"/>
  <c r="F35" i="2"/>
  <c r="F436" i="2"/>
  <c r="F444" i="2"/>
  <c r="F188" i="2"/>
  <c r="F183" i="2"/>
  <c r="F261" i="2"/>
  <c r="F399" i="2"/>
  <c r="F17" i="2"/>
  <c r="F486" i="2"/>
  <c r="F453" i="2"/>
  <c r="F94" i="2"/>
  <c r="F445" i="2"/>
  <c r="F215" i="2"/>
  <c r="F42" i="2"/>
  <c r="F282" i="2"/>
  <c r="F236" i="2"/>
  <c r="F147" i="2"/>
  <c r="F72" i="2"/>
  <c r="F476" i="2"/>
  <c r="F114" i="2"/>
  <c r="F154" i="2"/>
  <c r="F378" i="2"/>
  <c r="F115" i="2"/>
  <c r="F264" i="2"/>
  <c r="F242" i="2"/>
  <c r="F287" i="2"/>
  <c r="F70" i="2"/>
  <c r="F218" i="2"/>
  <c r="F265" i="2"/>
  <c r="F26" i="2"/>
  <c r="F185" i="2"/>
  <c r="F169" i="2"/>
  <c r="F96" i="2"/>
  <c r="F278" i="2"/>
  <c r="F412" i="2"/>
  <c r="F222" i="2"/>
  <c r="F295" i="2"/>
  <c r="F314" i="2"/>
  <c r="F485" i="2"/>
  <c r="F322" i="2"/>
  <c r="F240" i="2"/>
  <c r="F63" i="2"/>
  <c r="F243" i="2"/>
  <c r="F58" i="2"/>
  <c r="F437" i="2"/>
  <c r="F471" i="2"/>
  <c r="F493" i="2"/>
  <c r="F100" i="2"/>
  <c r="F422" i="2"/>
  <c r="F319" i="2"/>
  <c r="F59" i="2"/>
  <c r="F178" i="2"/>
  <c r="F36" i="2"/>
  <c r="G323" i="2"/>
  <c r="G438" i="2"/>
  <c r="G174" i="2"/>
  <c r="G302" i="2"/>
  <c r="G208" i="2"/>
  <c r="G303" i="2"/>
  <c r="G20" i="2"/>
  <c r="G353" i="2"/>
  <c r="G127" i="2"/>
  <c r="G273" i="2"/>
  <c r="G361" i="2"/>
  <c r="G294" i="2"/>
  <c r="G14" i="2"/>
  <c r="G167" i="2"/>
  <c r="G296" i="2"/>
  <c r="G30" i="2"/>
  <c r="G95" i="2"/>
  <c r="G424" i="2"/>
  <c r="G359" i="2"/>
  <c r="G65" i="2"/>
  <c r="G144" i="2"/>
  <c r="G465" i="2"/>
  <c r="G6" i="2"/>
  <c r="G250" i="2"/>
  <c r="G368" i="2"/>
  <c r="G491" i="2"/>
  <c r="G190" i="2"/>
  <c r="G163" i="2"/>
  <c r="G331" i="2"/>
  <c r="G427" i="2"/>
  <c r="G289" i="2"/>
  <c r="G108" i="2"/>
  <c r="G22" i="2"/>
  <c r="G346" i="2"/>
  <c r="G400" i="2"/>
  <c r="G293" i="2"/>
  <c r="G41" i="2"/>
  <c r="G91" i="2"/>
  <c r="G97" i="2"/>
  <c r="G88" i="2"/>
  <c r="G71" i="2"/>
  <c r="G2" i="2"/>
  <c r="G489" i="2"/>
  <c r="G130" i="2"/>
  <c r="G466" i="2"/>
  <c r="G447" i="2"/>
  <c r="G159" i="2"/>
  <c r="G212" i="2"/>
  <c r="G142" i="2"/>
  <c r="G336" i="2"/>
  <c r="G365" i="2"/>
  <c r="G145" i="2"/>
  <c r="G369" i="2"/>
  <c r="G199" i="2"/>
  <c r="G392" i="2"/>
  <c r="G402" i="2"/>
  <c r="G3" i="2"/>
  <c r="G494" i="2"/>
  <c r="G121" i="2"/>
  <c r="G214" i="2"/>
  <c r="G47" i="2"/>
  <c r="G258" i="2"/>
  <c r="G141" i="2"/>
  <c r="G329" i="2"/>
  <c r="G191" i="2"/>
  <c r="G396" i="2"/>
  <c r="G237" i="2"/>
  <c r="G151" i="2"/>
  <c r="G431" i="2"/>
  <c r="G332" i="2"/>
  <c r="G83" i="2"/>
  <c r="G15" i="2"/>
  <c r="G350" i="2"/>
  <c r="G357" i="2"/>
  <c r="G194" i="2"/>
  <c r="G217" i="2"/>
  <c r="G297" i="2"/>
  <c r="G477" i="2"/>
  <c r="G283" i="2"/>
  <c r="G401" i="2"/>
  <c r="G337" i="2"/>
  <c r="G186" i="2"/>
  <c r="G37" i="2"/>
  <c r="G196" i="2"/>
  <c r="G472" i="2"/>
  <c r="G459" i="2"/>
  <c r="G354" i="2"/>
  <c r="G182" i="2"/>
  <c r="G84" i="2"/>
  <c r="G423" i="2"/>
  <c r="G413" i="2"/>
  <c r="G51" i="2"/>
  <c r="G28" i="2"/>
  <c r="G175" i="2"/>
  <c r="G456" i="2"/>
  <c r="G232" i="2"/>
  <c r="G487" i="2"/>
  <c r="G266" i="2"/>
  <c r="G200" i="2"/>
  <c r="G172" i="2"/>
  <c r="G449" i="2"/>
  <c r="G360" i="2"/>
  <c r="G132" i="2"/>
  <c r="G300" i="2"/>
  <c r="G450" i="2"/>
  <c r="G224" i="2"/>
  <c r="G7" i="2"/>
  <c r="G109" i="2"/>
  <c r="G54" i="2"/>
  <c r="G23" i="2"/>
  <c r="G68" i="2"/>
  <c r="G262" i="2"/>
  <c r="G197" i="2"/>
  <c r="G304" i="2"/>
  <c r="G317" i="2"/>
  <c r="G333" i="2"/>
  <c r="G104" i="2"/>
  <c r="G138" i="2"/>
  <c r="G458" i="2"/>
  <c r="G33" i="2"/>
  <c r="G410" i="2"/>
  <c r="G120" i="2"/>
  <c r="G176" i="2"/>
  <c r="G388" i="2"/>
  <c r="G381" i="2"/>
  <c r="G315" i="2"/>
  <c r="G225" i="2"/>
  <c r="G397" i="2"/>
  <c r="G137" i="2"/>
  <c r="G340" i="2"/>
  <c r="G230" i="2"/>
  <c r="G38" i="2"/>
  <c r="G177" i="2"/>
  <c r="G391" i="2"/>
  <c r="G467" i="2"/>
  <c r="G48" i="2"/>
  <c r="G93" i="2"/>
  <c r="G39" i="2"/>
  <c r="G34" i="2"/>
  <c r="G255" i="2"/>
  <c r="G111" i="2"/>
  <c r="G267" i="2"/>
  <c r="G192" i="2"/>
  <c r="G238" i="2"/>
  <c r="G13" i="2"/>
  <c r="G228" i="2"/>
  <c r="G202" i="2"/>
  <c r="G244" i="2"/>
  <c r="G488" i="2"/>
  <c r="G56" i="2"/>
  <c r="G324" i="2"/>
  <c r="G45" i="2"/>
  <c r="G173" i="2"/>
  <c r="G341" i="2"/>
  <c r="G496" i="2"/>
  <c r="G407" i="2"/>
  <c r="G195" i="2"/>
  <c r="G417" i="2"/>
  <c r="G170" i="2"/>
  <c r="G5" i="2"/>
  <c r="G203" i="2"/>
  <c r="G43" i="2"/>
  <c r="G270" i="2"/>
  <c r="G432" i="2"/>
  <c r="G148" i="2"/>
  <c r="G386" i="2"/>
  <c r="G113" i="2"/>
  <c r="G454" i="2"/>
  <c r="G394" i="2"/>
  <c r="G418" i="2"/>
  <c r="G478" i="2"/>
  <c r="G19" i="2"/>
  <c r="G116" i="2"/>
  <c r="G105" i="2"/>
  <c r="G441" i="2"/>
  <c r="G64" i="2"/>
  <c r="G206" i="2"/>
  <c r="G362" i="2"/>
  <c r="G165" i="2"/>
  <c r="G452" i="2"/>
  <c r="G366" i="2"/>
  <c r="G479" i="2"/>
  <c r="G338" i="2"/>
  <c r="G234" i="2"/>
  <c r="G497" i="2"/>
  <c r="G233" i="2"/>
  <c r="G61" i="2"/>
  <c r="G462" i="2"/>
  <c r="G274" i="2"/>
  <c r="G126" i="2"/>
  <c r="G342" i="2"/>
  <c r="G419" i="2"/>
  <c r="G118" i="2"/>
  <c r="G380" i="2"/>
  <c r="G24" i="2"/>
  <c r="G411" i="2"/>
  <c r="G85" i="2"/>
  <c r="G29" i="2"/>
  <c r="G204" i="2"/>
  <c r="G429" i="2"/>
  <c r="G305" i="2"/>
  <c r="G8" i="2"/>
  <c r="G133" i="2"/>
  <c r="G66" i="2"/>
  <c r="G268" i="2"/>
  <c r="G223" i="2"/>
  <c r="G395" i="2"/>
  <c r="G209" i="2"/>
  <c r="G393" i="2"/>
  <c r="G463" i="2"/>
  <c r="G290" i="2"/>
  <c r="G135" i="2"/>
  <c r="G306" i="2"/>
  <c r="G311" i="2"/>
  <c r="G107" i="2"/>
  <c r="G89" i="2"/>
  <c r="G193" i="2"/>
  <c r="G321" i="2"/>
  <c r="G473" i="2"/>
  <c r="G210" i="2"/>
  <c r="G276" i="2"/>
  <c r="G370" i="2"/>
  <c r="G249" i="2"/>
  <c r="G134" i="2"/>
  <c r="G320" i="2"/>
  <c r="G275" i="2"/>
  <c r="G356" i="2"/>
  <c r="G229" i="2"/>
  <c r="G285" i="2"/>
  <c r="G180" i="2"/>
  <c r="G307" i="2"/>
  <c r="G263" i="2"/>
  <c r="G334" i="2"/>
  <c r="G374" i="2"/>
  <c r="G330" i="2"/>
  <c r="G128" i="2"/>
  <c r="G384" i="2"/>
  <c r="G443" i="2"/>
  <c r="G251" i="2"/>
  <c r="G69" i="2"/>
  <c r="G420" i="2"/>
  <c r="G326" i="2"/>
  <c r="G377" i="2"/>
  <c r="G220" i="2"/>
  <c r="G351" i="2"/>
  <c r="G405" i="2"/>
  <c r="G166" i="2"/>
  <c r="G468" i="2"/>
  <c r="G439" i="2"/>
  <c r="G106" i="2"/>
  <c r="G32" i="2"/>
  <c r="G382" i="2"/>
  <c r="G44" i="2"/>
  <c r="G313" i="2"/>
  <c r="G390" i="2"/>
  <c r="G442" i="2"/>
  <c r="G414" i="2"/>
  <c r="G98" i="2"/>
  <c r="G269" i="2"/>
  <c r="G339" i="2"/>
  <c r="G291" i="2"/>
  <c r="G430" i="2"/>
  <c r="G184" i="2"/>
  <c r="G480" i="2"/>
  <c r="G143" i="2"/>
  <c r="G327" i="2"/>
  <c r="G25" i="2"/>
  <c r="G101" i="2"/>
  <c r="G433" i="2"/>
  <c r="G160" i="2"/>
  <c r="G498" i="2"/>
  <c r="G227" i="2"/>
  <c r="G495" i="2"/>
  <c r="G49" i="2"/>
  <c r="G245" i="2"/>
  <c r="G239" i="2"/>
  <c r="G474" i="2"/>
  <c r="G139" i="2"/>
  <c r="G425" i="2"/>
  <c r="G358" i="2"/>
  <c r="G4" i="2"/>
  <c r="G484" i="2"/>
  <c r="G50" i="2"/>
  <c r="G79" i="2"/>
  <c r="G325" i="2"/>
  <c r="G375" i="2"/>
  <c r="G102" i="2"/>
  <c r="G367" i="2"/>
  <c r="G387" i="2"/>
  <c r="G280" i="2"/>
  <c r="G207" i="2"/>
  <c r="G247" i="2"/>
  <c r="G440" i="2"/>
  <c r="G460" i="2"/>
  <c r="G309" i="2"/>
  <c r="G371" i="2"/>
  <c r="G421" i="2"/>
  <c r="G292" i="2"/>
  <c r="G328" i="2"/>
  <c r="G284" i="2"/>
  <c r="G171" i="2"/>
  <c r="G9" i="2"/>
  <c r="G500" i="2"/>
  <c r="G252" i="2"/>
  <c r="G376" i="2"/>
  <c r="G152" i="2"/>
  <c r="G81" i="2"/>
  <c r="G10" i="2"/>
  <c r="G348" i="2"/>
  <c r="G426" i="2"/>
  <c r="G461" i="2"/>
  <c r="G457" i="2"/>
  <c r="G373" i="2"/>
  <c r="G299" i="2"/>
  <c r="G73" i="2"/>
  <c r="G312" i="2"/>
  <c r="G75" i="2"/>
  <c r="G455" i="2"/>
  <c r="G231" i="2"/>
  <c r="G499" i="2"/>
  <c r="G62" i="2"/>
  <c r="G156" i="2"/>
  <c r="G248" i="2"/>
  <c r="G318" i="2"/>
  <c r="G428" i="2"/>
  <c r="G78" i="2"/>
  <c r="G27" i="2"/>
  <c r="G112" i="2"/>
  <c r="G11" i="2"/>
  <c r="G90" i="2"/>
  <c r="G475" i="2"/>
  <c r="G277" i="2"/>
  <c r="G335" i="2"/>
  <c r="G122" i="2"/>
  <c r="G153" i="2"/>
  <c r="G398" i="2"/>
  <c r="G155" i="2"/>
  <c r="G469" i="2"/>
  <c r="G253" i="2"/>
  <c r="G198" i="2"/>
  <c r="G416" i="2"/>
  <c r="G235" i="2"/>
  <c r="G40" i="2"/>
  <c r="G221" i="2"/>
  <c r="G256" i="2"/>
  <c r="G55" i="2"/>
  <c r="G310" i="2"/>
  <c r="G271" i="2"/>
  <c r="G446" i="2"/>
  <c r="G80" i="2"/>
  <c r="G157" i="2"/>
  <c r="G164" i="2"/>
  <c r="G12" i="2"/>
  <c r="G389" i="2"/>
  <c r="G492" i="2"/>
  <c r="G76" i="2"/>
  <c r="G117" i="2"/>
  <c r="G129" i="2"/>
  <c r="G123" i="2"/>
  <c r="G408" i="2"/>
  <c r="G279" i="2"/>
  <c r="G149" i="2"/>
  <c r="G364" i="2"/>
  <c r="G272" i="2"/>
  <c r="G254" i="2"/>
  <c r="G301" i="2"/>
  <c r="G189" i="2"/>
  <c r="G241" i="2"/>
  <c r="G124" i="2"/>
  <c r="G146" i="2"/>
  <c r="G286" i="2"/>
  <c r="G205" i="2"/>
  <c r="G110" i="2"/>
  <c r="G409" i="2"/>
  <c r="G179" i="2"/>
  <c r="G259" i="2"/>
  <c r="G349" i="2"/>
  <c r="G482" i="2"/>
  <c r="G87" i="2"/>
  <c r="G226" i="2"/>
  <c r="G404" i="2"/>
  <c r="G18" i="2"/>
  <c r="G448" i="2"/>
  <c r="G316" i="2"/>
  <c r="G347" i="2"/>
  <c r="G57" i="2"/>
  <c r="G372" i="2"/>
  <c r="G31" i="2"/>
  <c r="G298" i="2"/>
  <c r="G52" i="2"/>
  <c r="G403" i="2"/>
  <c r="G92" i="2"/>
  <c r="G86" i="2"/>
  <c r="G161" i="2"/>
  <c r="G501" i="2"/>
  <c r="G103" i="2"/>
  <c r="G162" i="2"/>
  <c r="G211" i="2"/>
  <c r="G343" i="2"/>
  <c r="G257" i="2"/>
  <c r="G216" i="2"/>
  <c r="G434" i="2"/>
  <c r="G99" i="2"/>
  <c r="G60" i="2"/>
  <c r="G158" i="2"/>
  <c r="G385" i="2"/>
  <c r="G308" i="2"/>
  <c r="G355" i="2"/>
  <c r="G187" i="2"/>
  <c r="G140" i="2"/>
  <c r="G451" i="2"/>
  <c r="G53" i="2"/>
  <c r="G281" i="2"/>
  <c r="G352" i="2"/>
  <c r="G131" i="2"/>
  <c r="G379" i="2"/>
  <c r="G125" i="2"/>
  <c r="G213" i="2"/>
  <c r="G67" i="2"/>
  <c r="G490" i="2"/>
  <c r="G246" i="2"/>
  <c r="G77" i="2"/>
  <c r="G288" i="2"/>
  <c r="G201" i="2"/>
  <c r="G219" i="2"/>
  <c r="G74" i="2"/>
  <c r="G483" i="2"/>
  <c r="G415" i="2"/>
  <c r="G46" i="2"/>
  <c r="G363" i="2"/>
  <c r="G136" i="2"/>
  <c r="G345" i="2"/>
  <c r="G481" i="2"/>
  <c r="G150" i="2"/>
  <c r="G119" i="2"/>
  <c r="G383" i="2"/>
  <c r="G16" i="2"/>
  <c r="G464" i="2"/>
  <c r="G181" i="2"/>
  <c r="G21" i="2"/>
  <c r="G435" i="2"/>
  <c r="G260" i="2"/>
  <c r="G470" i="2"/>
  <c r="G344" i="2"/>
  <c r="G406" i="2"/>
  <c r="G168" i="2"/>
  <c r="G82" i="2"/>
  <c r="G35" i="2"/>
  <c r="G436" i="2"/>
  <c r="G444" i="2"/>
  <c r="G188" i="2"/>
  <c r="G183" i="2"/>
  <c r="G261" i="2"/>
  <c r="G399" i="2"/>
  <c r="G17" i="2"/>
  <c r="G486" i="2"/>
  <c r="G453" i="2"/>
  <c r="G94" i="2"/>
  <c r="G445" i="2"/>
  <c r="G215" i="2"/>
  <c r="G42" i="2"/>
  <c r="G282" i="2"/>
  <c r="G236" i="2"/>
  <c r="G147" i="2"/>
  <c r="G72" i="2"/>
  <c r="G476" i="2"/>
  <c r="G114" i="2"/>
  <c r="G154" i="2"/>
  <c r="G378" i="2"/>
  <c r="G115" i="2"/>
  <c r="G264" i="2"/>
  <c r="G242" i="2"/>
  <c r="G287" i="2"/>
  <c r="G70" i="2"/>
  <c r="G218" i="2"/>
  <c r="G265" i="2"/>
  <c r="G26" i="2"/>
  <c r="G185" i="2"/>
  <c r="G169" i="2"/>
  <c r="G96" i="2"/>
  <c r="G278" i="2"/>
  <c r="G412" i="2"/>
  <c r="G222" i="2"/>
  <c r="G295" i="2"/>
  <c r="G314" i="2"/>
  <c r="G485" i="2"/>
  <c r="G322" i="2"/>
  <c r="G240" i="2"/>
  <c r="G63" i="2"/>
  <c r="G243" i="2"/>
  <c r="G58" i="2"/>
  <c r="G437" i="2"/>
  <c r="G471" i="2"/>
  <c r="G493" i="2"/>
  <c r="G100" i="2"/>
  <c r="G422" i="2"/>
  <c r="G319" i="2"/>
  <c r="G59" i="2"/>
  <c r="G178" i="2"/>
  <c r="G36" i="2"/>
  <c r="H323" i="2"/>
  <c r="H438" i="2"/>
  <c r="H174" i="2"/>
  <c r="H302" i="2"/>
  <c r="H208" i="2"/>
  <c r="H303" i="2"/>
  <c r="H20" i="2"/>
  <c r="H353" i="2"/>
  <c r="H127" i="2"/>
  <c r="H273" i="2"/>
  <c r="H361" i="2"/>
  <c r="H294" i="2"/>
  <c r="H14" i="2"/>
  <c r="H167" i="2"/>
  <c r="H296" i="2"/>
  <c r="H30" i="2"/>
  <c r="H95" i="2"/>
  <c r="H424" i="2"/>
  <c r="H359" i="2"/>
  <c r="H65" i="2"/>
  <c r="H144" i="2"/>
  <c r="H465" i="2"/>
  <c r="H6" i="2"/>
  <c r="H250" i="2"/>
  <c r="H368" i="2"/>
  <c r="H491" i="2"/>
  <c r="H190" i="2"/>
  <c r="H163" i="2"/>
  <c r="H331" i="2"/>
  <c r="H427" i="2"/>
  <c r="H289" i="2"/>
  <c r="H108" i="2"/>
  <c r="H22" i="2"/>
  <c r="H346" i="2"/>
  <c r="H400" i="2"/>
  <c r="H293" i="2"/>
  <c r="H41" i="2"/>
  <c r="H91" i="2"/>
  <c r="H97" i="2"/>
  <c r="H88" i="2"/>
  <c r="H71" i="2"/>
  <c r="H2" i="2"/>
  <c r="H489" i="2"/>
  <c r="H130" i="2"/>
  <c r="H466" i="2"/>
  <c r="H447" i="2"/>
  <c r="H159" i="2"/>
  <c r="H212" i="2"/>
  <c r="H142" i="2"/>
  <c r="H336" i="2"/>
  <c r="H365" i="2"/>
  <c r="H145" i="2"/>
  <c r="H369" i="2"/>
  <c r="H199" i="2"/>
  <c r="H392" i="2"/>
  <c r="H402" i="2"/>
  <c r="H3" i="2"/>
  <c r="H494" i="2"/>
  <c r="H121" i="2"/>
  <c r="H214" i="2"/>
  <c r="H47" i="2"/>
  <c r="H258" i="2"/>
  <c r="H141" i="2"/>
  <c r="H329" i="2"/>
  <c r="H191" i="2"/>
  <c r="H396" i="2"/>
  <c r="H237" i="2"/>
  <c r="H151" i="2"/>
  <c r="H431" i="2"/>
  <c r="H332" i="2"/>
  <c r="H83" i="2"/>
  <c r="H15" i="2"/>
  <c r="H350" i="2"/>
  <c r="H357" i="2"/>
  <c r="H194" i="2"/>
  <c r="H217" i="2"/>
  <c r="H297" i="2"/>
  <c r="H477" i="2"/>
  <c r="H283" i="2"/>
  <c r="H401" i="2"/>
  <c r="H337" i="2"/>
  <c r="H186" i="2"/>
  <c r="H37" i="2"/>
  <c r="H196" i="2"/>
  <c r="H472" i="2"/>
  <c r="H459" i="2"/>
  <c r="H354" i="2"/>
  <c r="H182" i="2"/>
  <c r="H84" i="2"/>
  <c r="H423" i="2"/>
  <c r="H413" i="2"/>
  <c r="H51" i="2"/>
  <c r="H28" i="2"/>
  <c r="H175" i="2"/>
  <c r="H456" i="2"/>
  <c r="H232" i="2"/>
  <c r="H487" i="2"/>
  <c r="H266" i="2"/>
  <c r="H200" i="2"/>
  <c r="H172" i="2"/>
  <c r="H449" i="2"/>
  <c r="H360" i="2"/>
  <c r="H132" i="2"/>
  <c r="H300" i="2"/>
  <c r="H450" i="2"/>
  <c r="H224" i="2"/>
  <c r="H7" i="2"/>
  <c r="H109" i="2"/>
  <c r="H54" i="2"/>
  <c r="H23" i="2"/>
  <c r="H68" i="2"/>
  <c r="H262" i="2"/>
  <c r="H197" i="2"/>
  <c r="H304" i="2"/>
  <c r="H317" i="2"/>
  <c r="H333" i="2"/>
  <c r="H104" i="2"/>
  <c r="H138" i="2"/>
  <c r="H458" i="2"/>
  <c r="H33" i="2"/>
  <c r="H410" i="2"/>
  <c r="H120" i="2"/>
  <c r="H176" i="2"/>
  <c r="H388" i="2"/>
  <c r="H381" i="2"/>
  <c r="H315" i="2"/>
  <c r="H225" i="2"/>
  <c r="H397" i="2"/>
  <c r="H137" i="2"/>
  <c r="H340" i="2"/>
  <c r="H230" i="2"/>
  <c r="H38" i="2"/>
  <c r="H177" i="2"/>
  <c r="H391" i="2"/>
  <c r="H467" i="2"/>
  <c r="H48" i="2"/>
  <c r="H93" i="2"/>
  <c r="H39" i="2"/>
  <c r="H34" i="2"/>
  <c r="H255" i="2"/>
  <c r="H111" i="2"/>
  <c r="H267" i="2"/>
  <c r="H192" i="2"/>
  <c r="H238" i="2"/>
  <c r="H13" i="2"/>
  <c r="H228" i="2"/>
  <c r="H202" i="2"/>
  <c r="H244" i="2"/>
  <c r="H488" i="2"/>
  <c r="H56" i="2"/>
  <c r="H324" i="2"/>
  <c r="H45" i="2"/>
  <c r="H173" i="2"/>
  <c r="H341" i="2"/>
  <c r="H496" i="2"/>
  <c r="H407" i="2"/>
  <c r="H195" i="2"/>
  <c r="H417" i="2"/>
  <c r="H170" i="2"/>
  <c r="H5" i="2"/>
  <c r="H203" i="2"/>
  <c r="H43" i="2"/>
  <c r="H270" i="2"/>
  <c r="H432" i="2"/>
  <c r="H148" i="2"/>
  <c r="H386" i="2"/>
  <c r="H113" i="2"/>
  <c r="H454" i="2"/>
  <c r="H394" i="2"/>
  <c r="H418" i="2"/>
  <c r="H478" i="2"/>
  <c r="H19" i="2"/>
  <c r="H116" i="2"/>
  <c r="H105" i="2"/>
  <c r="H441" i="2"/>
  <c r="H64" i="2"/>
  <c r="H206" i="2"/>
  <c r="H362" i="2"/>
  <c r="H165" i="2"/>
  <c r="H452" i="2"/>
  <c r="H366" i="2"/>
  <c r="H479" i="2"/>
  <c r="H338" i="2"/>
  <c r="H234" i="2"/>
  <c r="H497" i="2"/>
  <c r="H233" i="2"/>
  <c r="H61" i="2"/>
  <c r="H462" i="2"/>
  <c r="H274" i="2"/>
  <c r="H126" i="2"/>
  <c r="H342" i="2"/>
  <c r="H419" i="2"/>
  <c r="H118" i="2"/>
  <c r="H380" i="2"/>
  <c r="H24" i="2"/>
  <c r="H411" i="2"/>
  <c r="H85" i="2"/>
  <c r="H29" i="2"/>
  <c r="H204" i="2"/>
  <c r="H429" i="2"/>
  <c r="H305" i="2"/>
  <c r="H8" i="2"/>
  <c r="H133" i="2"/>
  <c r="H66" i="2"/>
  <c r="H268" i="2"/>
  <c r="H223" i="2"/>
  <c r="H395" i="2"/>
  <c r="H209" i="2"/>
  <c r="H393" i="2"/>
  <c r="H463" i="2"/>
  <c r="H290" i="2"/>
  <c r="H135" i="2"/>
  <c r="H306" i="2"/>
  <c r="H311" i="2"/>
  <c r="H107" i="2"/>
  <c r="H89" i="2"/>
  <c r="H193" i="2"/>
  <c r="H321" i="2"/>
  <c r="H473" i="2"/>
  <c r="H210" i="2"/>
  <c r="H276" i="2"/>
  <c r="H370" i="2"/>
  <c r="H249" i="2"/>
  <c r="H134" i="2"/>
  <c r="H320" i="2"/>
  <c r="H275" i="2"/>
  <c r="H356" i="2"/>
  <c r="H229" i="2"/>
  <c r="H285" i="2"/>
  <c r="H180" i="2"/>
  <c r="H307" i="2"/>
  <c r="H263" i="2"/>
  <c r="H334" i="2"/>
  <c r="H374" i="2"/>
  <c r="H330" i="2"/>
  <c r="H128" i="2"/>
  <c r="H384" i="2"/>
  <c r="H443" i="2"/>
  <c r="H251" i="2"/>
  <c r="H69" i="2"/>
  <c r="H420" i="2"/>
  <c r="H326" i="2"/>
  <c r="H377" i="2"/>
  <c r="H220" i="2"/>
  <c r="H351" i="2"/>
  <c r="H405" i="2"/>
  <c r="H166" i="2"/>
  <c r="H468" i="2"/>
  <c r="H439" i="2"/>
  <c r="H106" i="2"/>
  <c r="H32" i="2"/>
  <c r="H382" i="2"/>
  <c r="H44" i="2"/>
  <c r="H313" i="2"/>
  <c r="H390" i="2"/>
  <c r="H442" i="2"/>
  <c r="H414" i="2"/>
  <c r="H98" i="2"/>
  <c r="H269" i="2"/>
  <c r="H339" i="2"/>
  <c r="H291" i="2"/>
  <c r="H430" i="2"/>
  <c r="H184" i="2"/>
  <c r="H480" i="2"/>
  <c r="H143" i="2"/>
  <c r="H327" i="2"/>
  <c r="H25" i="2"/>
  <c r="H101" i="2"/>
  <c r="H433" i="2"/>
  <c r="H160" i="2"/>
  <c r="H498" i="2"/>
  <c r="H227" i="2"/>
  <c r="H495" i="2"/>
  <c r="H49" i="2"/>
  <c r="H245" i="2"/>
  <c r="H239" i="2"/>
  <c r="H474" i="2"/>
  <c r="H139" i="2"/>
  <c r="H425" i="2"/>
  <c r="H358" i="2"/>
  <c r="H4" i="2"/>
  <c r="H484" i="2"/>
  <c r="H50" i="2"/>
  <c r="H79" i="2"/>
  <c r="H325" i="2"/>
  <c r="H375" i="2"/>
  <c r="H102" i="2"/>
  <c r="H367" i="2"/>
  <c r="H387" i="2"/>
  <c r="H280" i="2"/>
  <c r="H207" i="2"/>
  <c r="H247" i="2"/>
  <c r="H440" i="2"/>
  <c r="H460" i="2"/>
  <c r="H309" i="2"/>
  <c r="H371" i="2"/>
  <c r="H421" i="2"/>
  <c r="H292" i="2"/>
  <c r="H328" i="2"/>
  <c r="H284" i="2"/>
  <c r="H171" i="2"/>
  <c r="H9" i="2"/>
  <c r="H500" i="2"/>
  <c r="H252" i="2"/>
  <c r="H376" i="2"/>
  <c r="H152" i="2"/>
  <c r="H81" i="2"/>
  <c r="H10" i="2"/>
  <c r="H348" i="2"/>
  <c r="H426" i="2"/>
  <c r="H461" i="2"/>
  <c r="H457" i="2"/>
  <c r="H373" i="2"/>
  <c r="H299" i="2"/>
  <c r="H73" i="2"/>
  <c r="H312" i="2"/>
  <c r="H75" i="2"/>
  <c r="H455" i="2"/>
  <c r="H231" i="2"/>
  <c r="H499" i="2"/>
  <c r="H62" i="2"/>
  <c r="H156" i="2"/>
  <c r="H248" i="2"/>
  <c r="H318" i="2"/>
  <c r="H428" i="2"/>
  <c r="H78" i="2"/>
  <c r="H27" i="2"/>
  <c r="H112" i="2"/>
  <c r="H11" i="2"/>
  <c r="H90" i="2"/>
  <c r="H475" i="2"/>
  <c r="H277" i="2"/>
  <c r="H335" i="2"/>
  <c r="H122" i="2"/>
  <c r="H153" i="2"/>
  <c r="H398" i="2"/>
  <c r="H155" i="2"/>
  <c r="H469" i="2"/>
  <c r="H253" i="2"/>
  <c r="H198" i="2"/>
  <c r="H416" i="2"/>
  <c r="H235" i="2"/>
  <c r="H40" i="2"/>
  <c r="H221" i="2"/>
  <c r="H256" i="2"/>
  <c r="H55" i="2"/>
  <c r="H310" i="2"/>
  <c r="H271" i="2"/>
  <c r="H446" i="2"/>
  <c r="H80" i="2"/>
  <c r="H157" i="2"/>
  <c r="H164" i="2"/>
  <c r="H12" i="2"/>
  <c r="H389" i="2"/>
  <c r="H492" i="2"/>
  <c r="H76" i="2"/>
  <c r="H117" i="2"/>
  <c r="H129" i="2"/>
  <c r="H123" i="2"/>
  <c r="H408" i="2"/>
  <c r="H279" i="2"/>
  <c r="H149" i="2"/>
  <c r="H364" i="2"/>
  <c r="H272" i="2"/>
  <c r="H254" i="2"/>
  <c r="H301" i="2"/>
  <c r="H189" i="2"/>
  <c r="H241" i="2"/>
  <c r="H124" i="2"/>
  <c r="H146" i="2"/>
  <c r="H286" i="2"/>
  <c r="H205" i="2"/>
  <c r="H110" i="2"/>
  <c r="H409" i="2"/>
  <c r="H179" i="2"/>
  <c r="H259" i="2"/>
  <c r="H349" i="2"/>
  <c r="H482" i="2"/>
  <c r="H87" i="2"/>
  <c r="H226" i="2"/>
  <c r="H404" i="2"/>
  <c r="H18" i="2"/>
  <c r="H448" i="2"/>
  <c r="H316" i="2"/>
  <c r="H347" i="2"/>
  <c r="H57" i="2"/>
  <c r="H372" i="2"/>
  <c r="H31" i="2"/>
  <c r="H298" i="2"/>
  <c r="H52" i="2"/>
  <c r="H403" i="2"/>
  <c r="H92" i="2"/>
  <c r="H86" i="2"/>
  <c r="H161" i="2"/>
  <c r="H501" i="2"/>
  <c r="H103" i="2"/>
  <c r="H162" i="2"/>
  <c r="H211" i="2"/>
  <c r="H343" i="2"/>
  <c r="H257" i="2"/>
  <c r="H216" i="2"/>
  <c r="H434" i="2"/>
  <c r="H99" i="2"/>
  <c r="H60" i="2"/>
  <c r="H158" i="2"/>
  <c r="H385" i="2"/>
  <c r="H308" i="2"/>
  <c r="H355" i="2"/>
  <c r="H187" i="2"/>
  <c r="H140" i="2"/>
  <c r="H451" i="2"/>
  <c r="H53" i="2"/>
  <c r="H281" i="2"/>
  <c r="H352" i="2"/>
  <c r="H131" i="2"/>
  <c r="H379" i="2"/>
  <c r="H125" i="2"/>
  <c r="H213" i="2"/>
  <c r="H67" i="2"/>
  <c r="H490" i="2"/>
  <c r="H246" i="2"/>
  <c r="H77" i="2"/>
  <c r="H288" i="2"/>
  <c r="H201" i="2"/>
  <c r="H219" i="2"/>
  <c r="H74" i="2"/>
  <c r="H483" i="2"/>
  <c r="H415" i="2"/>
  <c r="H46" i="2"/>
  <c r="H363" i="2"/>
  <c r="H136" i="2"/>
  <c r="H345" i="2"/>
  <c r="H481" i="2"/>
  <c r="H150" i="2"/>
  <c r="H119" i="2"/>
  <c r="H383" i="2"/>
  <c r="H16" i="2"/>
  <c r="H464" i="2"/>
  <c r="H181" i="2"/>
  <c r="H21" i="2"/>
  <c r="H435" i="2"/>
  <c r="H260" i="2"/>
  <c r="H470" i="2"/>
  <c r="H344" i="2"/>
  <c r="H406" i="2"/>
  <c r="H168" i="2"/>
  <c r="H82" i="2"/>
  <c r="H35" i="2"/>
  <c r="H436" i="2"/>
  <c r="H444" i="2"/>
  <c r="H188" i="2"/>
  <c r="H183" i="2"/>
  <c r="H261" i="2"/>
  <c r="H399" i="2"/>
  <c r="H17" i="2"/>
  <c r="H486" i="2"/>
  <c r="H453" i="2"/>
  <c r="H94" i="2"/>
  <c r="H445" i="2"/>
  <c r="H215" i="2"/>
  <c r="H42" i="2"/>
  <c r="H282" i="2"/>
  <c r="H236" i="2"/>
  <c r="H147" i="2"/>
  <c r="H72" i="2"/>
  <c r="H476" i="2"/>
  <c r="H114" i="2"/>
  <c r="H154" i="2"/>
  <c r="H378" i="2"/>
  <c r="H115" i="2"/>
  <c r="H264" i="2"/>
  <c r="H242" i="2"/>
  <c r="H287" i="2"/>
  <c r="H70" i="2"/>
  <c r="H218" i="2"/>
  <c r="H265" i="2"/>
  <c r="H26" i="2"/>
  <c r="H185" i="2"/>
  <c r="H169" i="2"/>
  <c r="H96" i="2"/>
  <c r="H278" i="2"/>
  <c r="H412" i="2"/>
  <c r="H222" i="2"/>
  <c r="H295" i="2"/>
  <c r="H314" i="2"/>
  <c r="H485" i="2"/>
  <c r="H322" i="2"/>
  <c r="H240" i="2"/>
  <c r="H63" i="2"/>
  <c r="H243" i="2"/>
  <c r="H58" i="2"/>
  <c r="H437" i="2"/>
  <c r="H471" i="2"/>
  <c r="H493" i="2"/>
  <c r="H100" i="2"/>
  <c r="H422" i="2"/>
  <c r="H319" i="2"/>
  <c r="H59" i="2"/>
  <c r="H178" i="2"/>
  <c r="H36" i="2"/>
  <c r="J323" i="2"/>
  <c r="J438" i="2"/>
  <c r="J174" i="2"/>
  <c r="J302" i="2"/>
  <c r="J208" i="2"/>
  <c r="J303" i="2"/>
  <c r="J20" i="2"/>
  <c r="J353" i="2"/>
  <c r="J127" i="2"/>
  <c r="J273" i="2"/>
  <c r="J361" i="2"/>
  <c r="J294" i="2"/>
  <c r="J14" i="2"/>
  <c r="J167" i="2"/>
  <c r="J296" i="2"/>
  <c r="J30" i="2"/>
  <c r="J95" i="2"/>
  <c r="J424" i="2"/>
  <c r="J359" i="2"/>
  <c r="J65" i="2"/>
  <c r="J144" i="2"/>
  <c r="J465" i="2"/>
  <c r="J6" i="2"/>
  <c r="J250" i="2"/>
  <c r="J368" i="2"/>
  <c r="J491" i="2"/>
  <c r="J190" i="2"/>
  <c r="J163" i="2"/>
  <c r="J331" i="2"/>
  <c r="J427" i="2"/>
  <c r="J289" i="2"/>
  <c r="J108" i="2"/>
  <c r="J22" i="2"/>
  <c r="J346" i="2"/>
  <c r="J400" i="2"/>
  <c r="J293" i="2"/>
  <c r="J41" i="2"/>
  <c r="J91" i="2"/>
  <c r="J97" i="2"/>
  <c r="J88" i="2"/>
  <c r="J71" i="2"/>
  <c r="J2" i="2"/>
  <c r="J489" i="2"/>
  <c r="J130" i="2"/>
  <c r="J466" i="2"/>
  <c r="J447" i="2"/>
  <c r="J159" i="2"/>
  <c r="J212" i="2"/>
  <c r="J142" i="2"/>
  <c r="J336" i="2"/>
  <c r="J365" i="2"/>
  <c r="J145" i="2"/>
  <c r="J369" i="2"/>
  <c r="J199" i="2"/>
  <c r="J392" i="2"/>
  <c r="J402" i="2"/>
  <c r="J3" i="2"/>
  <c r="J494" i="2"/>
  <c r="J121" i="2"/>
  <c r="J214" i="2"/>
  <c r="J47" i="2"/>
  <c r="J258" i="2"/>
  <c r="J141" i="2"/>
  <c r="J329" i="2"/>
  <c r="J191" i="2"/>
  <c r="J396" i="2"/>
  <c r="J237" i="2"/>
  <c r="J151" i="2"/>
  <c r="J431" i="2"/>
  <c r="J332" i="2"/>
  <c r="J83" i="2"/>
  <c r="J15" i="2"/>
  <c r="J350" i="2"/>
  <c r="J357" i="2"/>
  <c r="J194" i="2"/>
  <c r="J217" i="2"/>
  <c r="J297" i="2"/>
  <c r="J477" i="2"/>
  <c r="J283" i="2"/>
  <c r="J401" i="2"/>
  <c r="J337" i="2"/>
  <c r="J186" i="2"/>
  <c r="J37" i="2"/>
  <c r="J196" i="2"/>
  <c r="J472" i="2"/>
  <c r="J459" i="2"/>
  <c r="J354" i="2"/>
  <c r="J182" i="2"/>
  <c r="J84" i="2"/>
  <c r="J423" i="2"/>
  <c r="J413" i="2"/>
  <c r="J51" i="2"/>
  <c r="J28" i="2"/>
  <c r="J175" i="2"/>
  <c r="J456" i="2"/>
  <c r="J232" i="2"/>
  <c r="J487" i="2"/>
  <c r="J266" i="2"/>
  <c r="J200" i="2"/>
  <c r="J172" i="2"/>
  <c r="J449" i="2"/>
  <c r="J360" i="2"/>
  <c r="J132" i="2"/>
  <c r="J300" i="2"/>
  <c r="J450" i="2"/>
  <c r="J224" i="2"/>
  <c r="J7" i="2"/>
  <c r="J109" i="2"/>
  <c r="J54" i="2"/>
  <c r="J23" i="2"/>
  <c r="J68" i="2"/>
  <c r="J262" i="2"/>
  <c r="J197" i="2"/>
  <c r="J304" i="2"/>
  <c r="J317" i="2"/>
  <c r="J333" i="2"/>
  <c r="J104" i="2"/>
  <c r="J138" i="2"/>
  <c r="J458" i="2"/>
  <c r="J33" i="2"/>
  <c r="J410" i="2"/>
  <c r="J120" i="2"/>
  <c r="J176" i="2"/>
  <c r="J388" i="2"/>
  <c r="J381" i="2"/>
  <c r="J315" i="2"/>
  <c r="J225" i="2"/>
  <c r="J397" i="2"/>
  <c r="J137" i="2"/>
  <c r="J340" i="2"/>
  <c r="J230" i="2"/>
  <c r="J38" i="2"/>
  <c r="J177" i="2"/>
  <c r="J391" i="2"/>
  <c r="J467" i="2"/>
  <c r="J48" i="2"/>
  <c r="J93" i="2"/>
  <c r="J39" i="2"/>
  <c r="J34" i="2"/>
  <c r="J255" i="2"/>
  <c r="J111" i="2"/>
  <c r="J267" i="2"/>
  <c r="J192" i="2"/>
  <c r="J238" i="2"/>
  <c r="J13" i="2"/>
  <c r="J228" i="2"/>
  <c r="J202" i="2"/>
  <c r="J244" i="2"/>
  <c r="J488" i="2"/>
  <c r="J56" i="2"/>
  <c r="J324" i="2"/>
  <c r="J45" i="2"/>
  <c r="J173" i="2"/>
  <c r="J341" i="2"/>
  <c r="J496" i="2"/>
  <c r="J407" i="2"/>
  <c r="J195" i="2"/>
  <c r="J417" i="2"/>
  <c r="J170" i="2"/>
  <c r="J5" i="2"/>
  <c r="J203" i="2"/>
  <c r="J43" i="2"/>
  <c r="J270" i="2"/>
  <c r="J432" i="2"/>
  <c r="J148" i="2"/>
  <c r="J386" i="2"/>
  <c r="J113" i="2"/>
  <c r="J454" i="2"/>
  <c r="J394" i="2"/>
  <c r="J418" i="2"/>
  <c r="J478" i="2"/>
  <c r="J19" i="2"/>
  <c r="J116" i="2"/>
  <c r="J105" i="2"/>
  <c r="J441" i="2"/>
  <c r="J64" i="2"/>
  <c r="J206" i="2"/>
  <c r="J362" i="2"/>
  <c r="J165" i="2"/>
  <c r="J452" i="2"/>
  <c r="J366" i="2"/>
  <c r="J479" i="2"/>
  <c r="J338" i="2"/>
  <c r="J234" i="2"/>
  <c r="J497" i="2"/>
  <c r="J233" i="2"/>
  <c r="J61" i="2"/>
  <c r="J462" i="2"/>
  <c r="J274" i="2"/>
  <c r="J126" i="2"/>
  <c r="J342" i="2"/>
  <c r="J419" i="2"/>
  <c r="J118" i="2"/>
  <c r="J380" i="2"/>
  <c r="J24" i="2"/>
  <c r="J411" i="2"/>
  <c r="J85" i="2"/>
  <c r="J29" i="2"/>
  <c r="J204" i="2"/>
  <c r="J429" i="2"/>
  <c r="J305" i="2"/>
  <c r="J8" i="2"/>
  <c r="J133" i="2"/>
  <c r="J66" i="2"/>
  <c r="J268" i="2"/>
  <c r="J223" i="2"/>
  <c r="J395" i="2"/>
  <c r="J209" i="2"/>
  <c r="J393" i="2"/>
  <c r="J463" i="2"/>
  <c r="J290" i="2"/>
  <c r="J135" i="2"/>
  <c r="J306" i="2"/>
  <c r="J311" i="2"/>
  <c r="J107" i="2"/>
  <c r="J89" i="2"/>
  <c r="J193" i="2"/>
  <c r="J321" i="2"/>
  <c r="J473" i="2"/>
  <c r="J210" i="2"/>
  <c r="J276" i="2"/>
  <c r="J370" i="2"/>
  <c r="J249" i="2"/>
  <c r="J134" i="2"/>
  <c r="J320" i="2"/>
  <c r="J275" i="2"/>
  <c r="J356" i="2"/>
  <c r="J229" i="2"/>
  <c r="J285" i="2"/>
  <c r="J180" i="2"/>
  <c r="J307" i="2"/>
  <c r="J263" i="2"/>
  <c r="J334" i="2"/>
  <c r="J374" i="2"/>
  <c r="J330" i="2"/>
  <c r="J128" i="2"/>
  <c r="J384" i="2"/>
  <c r="J443" i="2"/>
  <c r="J251" i="2"/>
  <c r="J69" i="2"/>
  <c r="J420" i="2"/>
  <c r="J326" i="2"/>
  <c r="J377" i="2"/>
  <c r="J220" i="2"/>
  <c r="J351" i="2"/>
  <c r="J405" i="2"/>
  <c r="J166" i="2"/>
  <c r="J468" i="2"/>
  <c r="J439" i="2"/>
  <c r="J106" i="2"/>
  <c r="J32" i="2"/>
  <c r="J382" i="2"/>
  <c r="J44" i="2"/>
  <c r="J313" i="2"/>
  <c r="J390" i="2"/>
  <c r="J442" i="2"/>
  <c r="J414" i="2"/>
  <c r="J98" i="2"/>
  <c r="J269" i="2"/>
  <c r="J339" i="2"/>
  <c r="J291" i="2"/>
  <c r="J430" i="2"/>
  <c r="J184" i="2"/>
  <c r="J480" i="2"/>
  <c r="J143" i="2"/>
  <c r="J327" i="2"/>
  <c r="J25" i="2"/>
  <c r="J101" i="2"/>
  <c r="J433" i="2"/>
  <c r="J160" i="2"/>
  <c r="J498" i="2"/>
  <c r="J227" i="2"/>
  <c r="J495" i="2"/>
  <c r="J49" i="2"/>
  <c r="J245" i="2"/>
  <c r="J239" i="2"/>
  <c r="J474" i="2"/>
  <c r="J139" i="2"/>
  <c r="J425" i="2"/>
  <c r="J358" i="2"/>
  <c r="J4" i="2"/>
  <c r="J484" i="2"/>
  <c r="J50" i="2"/>
  <c r="J79" i="2"/>
  <c r="J325" i="2"/>
  <c r="J375" i="2"/>
  <c r="J102" i="2"/>
  <c r="J367" i="2"/>
  <c r="J387" i="2"/>
  <c r="J280" i="2"/>
  <c r="J207" i="2"/>
  <c r="J247" i="2"/>
  <c r="J440" i="2"/>
  <c r="J460" i="2"/>
  <c r="J309" i="2"/>
  <c r="J371" i="2"/>
  <c r="J421" i="2"/>
  <c r="J292" i="2"/>
  <c r="J328" i="2"/>
  <c r="J284" i="2"/>
  <c r="J171" i="2"/>
  <c r="J9" i="2"/>
  <c r="J500" i="2"/>
  <c r="J252" i="2"/>
  <c r="J376" i="2"/>
  <c r="J152" i="2"/>
  <c r="J81" i="2"/>
  <c r="J10" i="2"/>
  <c r="J348" i="2"/>
  <c r="J426" i="2"/>
  <c r="J461" i="2"/>
  <c r="J457" i="2"/>
  <c r="J373" i="2"/>
  <c r="J299" i="2"/>
  <c r="J73" i="2"/>
  <c r="J312" i="2"/>
  <c r="J75" i="2"/>
  <c r="J455" i="2"/>
  <c r="J231" i="2"/>
  <c r="J499" i="2"/>
  <c r="J62" i="2"/>
  <c r="J156" i="2"/>
  <c r="J248" i="2"/>
  <c r="J318" i="2"/>
  <c r="J428" i="2"/>
  <c r="J78" i="2"/>
  <c r="J27" i="2"/>
  <c r="J112" i="2"/>
  <c r="J11" i="2"/>
  <c r="J90" i="2"/>
  <c r="J475" i="2"/>
  <c r="J277" i="2"/>
  <c r="J335" i="2"/>
  <c r="J122" i="2"/>
  <c r="J153" i="2"/>
  <c r="J398" i="2"/>
  <c r="J155" i="2"/>
  <c r="J469" i="2"/>
  <c r="J253" i="2"/>
  <c r="J198" i="2"/>
  <c r="J416" i="2"/>
  <c r="J235" i="2"/>
  <c r="J40" i="2"/>
  <c r="J221" i="2"/>
  <c r="J256" i="2"/>
  <c r="J55" i="2"/>
  <c r="J310" i="2"/>
  <c r="J271" i="2"/>
  <c r="J446" i="2"/>
  <c r="J80" i="2"/>
  <c r="J157" i="2"/>
  <c r="J164" i="2"/>
  <c r="J12" i="2"/>
  <c r="J389" i="2"/>
  <c r="J492" i="2"/>
  <c r="J76" i="2"/>
  <c r="J117" i="2"/>
  <c r="J129" i="2"/>
  <c r="J123" i="2"/>
  <c r="J408" i="2"/>
  <c r="J279" i="2"/>
  <c r="J149" i="2"/>
  <c r="J364" i="2"/>
  <c r="J272" i="2"/>
  <c r="J254" i="2"/>
  <c r="J301" i="2"/>
  <c r="J189" i="2"/>
  <c r="J241" i="2"/>
  <c r="J124" i="2"/>
  <c r="J146" i="2"/>
  <c r="J286" i="2"/>
  <c r="J205" i="2"/>
  <c r="J110" i="2"/>
  <c r="J409" i="2"/>
  <c r="J179" i="2"/>
  <c r="J259" i="2"/>
  <c r="J349" i="2"/>
  <c r="J482" i="2"/>
  <c r="J87" i="2"/>
  <c r="J226" i="2"/>
  <c r="J404" i="2"/>
  <c r="J18" i="2"/>
  <c r="J448" i="2"/>
  <c r="J316" i="2"/>
  <c r="J347" i="2"/>
  <c r="J57" i="2"/>
  <c r="J372" i="2"/>
  <c r="J31" i="2"/>
  <c r="J298" i="2"/>
  <c r="J52" i="2"/>
  <c r="J403" i="2"/>
  <c r="J92" i="2"/>
  <c r="J86" i="2"/>
  <c r="J161" i="2"/>
  <c r="J501" i="2"/>
  <c r="J103" i="2"/>
  <c r="J162" i="2"/>
  <c r="J211" i="2"/>
  <c r="J343" i="2"/>
  <c r="J257" i="2"/>
  <c r="J216" i="2"/>
  <c r="J434" i="2"/>
  <c r="J99" i="2"/>
  <c r="J60" i="2"/>
  <c r="J158" i="2"/>
  <c r="J385" i="2"/>
  <c r="J308" i="2"/>
  <c r="J355" i="2"/>
  <c r="J187" i="2"/>
  <c r="J140" i="2"/>
  <c r="J451" i="2"/>
  <c r="J53" i="2"/>
  <c r="J281" i="2"/>
  <c r="J352" i="2"/>
  <c r="J131" i="2"/>
  <c r="J379" i="2"/>
  <c r="J125" i="2"/>
  <c r="J213" i="2"/>
  <c r="J67" i="2"/>
  <c r="J490" i="2"/>
  <c r="J246" i="2"/>
  <c r="J77" i="2"/>
  <c r="J288" i="2"/>
  <c r="J201" i="2"/>
  <c r="J219" i="2"/>
  <c r="J74" i="2"/>
  <c r="J483" i="2"/>
  <c r="J415" i="2"/>
  <c r="J46" i="2"/>
  <c r="J363" i="2"/>
  <c r="J136" i="2"/>
  <c r="J345" i="2"/>
  <c r="J481" i="2"/>
  <c r="J150" i="2"/>
  <c r="J119" i="2"/>
  <c r="J383" i="2"/>
  <c r="J16" i="2"/>
  <c r="J464" i="2"/>
  <c r="J181" i="2"/>
  <c r="J21" i="2"/>
  <c r="J435" i="2"/>
  <c r="J260" i="2"/>
  <c r="J470" i="2"/>
  <c r="J344" i="2"/>
  <c r="J406" i="2"/>
  <c r="J168" i="2"/>
  <c r="J82" i="2"/>
  <c r="J35" i="2"/>
  <c r="J436" i="2"/>
  <c r="J444" i="2"/>
  <c r="J188" i="2"/>
  <c r="J183" i="2"/>
  <c r="J261" i="2"/>
  <c r="J399" i="2"/>
  <c r="J17" i="2"/>
  <c r="J486" i="2"/>
  <c r="J453" i="2"/>
  <c r="J94" i="2"/>
  <c r="J445" i="2"/>
  <c r="J215" i="2"/>
  <c r="J42" i="2"/>
  <c r="J282" i="2"/>
  <c r="J236" i="2"/>
  <c r="J147" i="2"/>
  <c r="J72" i="2"/>
  <c r="J476" i="2"/>
  <c r="J114" i="2"/>
  <c r="J154" i="2"/>
  <c r="J378" i="2"/>
  <c r="J115" i="2"/>
  <c r="J264" i="2"/>
  <c r="J242" i="2"/>
  <c r="J287" i="2"/>
  <c r="J70" i="2"/>
  <c r="J218" i="2"/>
  <c r="J265" i="2"/>
  <c r="J26" i="2"/>
  <c r="J185" i="2"/>
  <c r="J169" i="2"/>
  <c r="J96" i="2"/>
  <c r="J278" i="2"/>
  <c r="J412" i="2"/>
  <c r="J222" i="2"/>
  <c r="J295" i="2"/>
  <c r="J314" i="2"/>
  <c r="J485" i="2"/>
  <c r="J322" i="2"/>
  <c r="J240" i="2"/>
  <c r="J63" i="2"/>
  <c r="J243" i="2"/>
  <c r="J58" i="2"/>
  <c r="J437" i="2"/>
  <c r="J471" i="2"/>
  <c r="J493" i="2"/>
  <c r="J100" i="2"/>
  <c r="J422" i="2"/>
  <c r="J319" i="2"/>
  <c r="J59" i="2"/>
  <c r="J178" i="2"/>
  <c r="J36" i="2"/>
  <c r="K323" i="2"/>
  <c r="M323" i="2" s="1"/>
  <c r="K438" i="2"/>
  <c r="M438" i="2" s="1"/>
  <c r="K174" i="2"/>
  <c r="M174" i="2" s="1"/>
  <c r="K302" i="2"/>
  <c r="M302" i="2" s="1"/>
  <c r="K208" i="2"/>
  <c r="K303" i="2"/>
  <c r="M303" i="2" s="1"/>
  <c r="K20" i="2"/>
  <c r="M20" i="2" s="1"/>
  <c r="K353" i="2"/>
  <c r="M353" i="2" s="1"/>
  <c r="K127" i="2"/>
  <c r="M127" i="2" s="1"/>
  <c r="K273" i="2"/>
  <c r="M273" i="2" s="1"/>
  <c r="K361" i="2"/>
  <c r="M361" i="2" s="1"/>
  <c r="K294" i="2"/>
  <c r="M294" i="2" s="1"/>
  <c r="K14" i="2"/>
  <c r="M14" i="2" s="1"/>
  <c r="K167" i="2"/>
  <c r="M167" i="2" s="1"/>
  <c r="K296" i="2"/>
  <c r="M296" i="2" s="1"/>
  <c r="K30" i="2"/>
  <c r="M30" i="2" s="1"/>
  <c r="K95" i="2"/>
  <c r="M95" i="2" s="1"/>
  <c r="K424" i="2"/>
  <c r="M424" i="2" s="1"/>
  <c r="K359" i="2"/>
  <c r="M359" i="2" s="1"/>
  <c r="K65" i="2"/>
  <c r="M65" i="2" s="1"/>
  <c r="K144" i="2"/>
  <c r="M144" i="2" s="1"/>
  <c r="K465" i="2"/>
  <c r="M465" i="2" s="1"/>
  <c r="K6" i="2"/>
  <c r="M6" i="2" s="1"/>
  <c r="K250" i="2"/>
  <c r="M250" i="2" s="1"/>
  <c r="K368" i="2"/>
  <c r="M368" i="2" s="1"/>
  <c r="K491" i="2"/>
  <c r="M491" i="2" s="1"/>
  <c r="K190" i="2"/>
  <c r="M190" i="2" s="1"/>
  <c r="K163" i="2"/>
  <c r="M163" i="2" s="1"/>
  <c r="K331" i="2"/>
  <c r="M331" i="2" s="1"/>
  <c r="K427" i="2"/>
  <c r="M427" i="2" s="1"/>
  <c r="K289" i="2"/>
  <c r="M289" i="2" s="1"/>
  <c r="K108" i="2"/>
  <c r="M108" i="2" s="1"/>
  <c r="K22" i="2"/>
  <c r="M22" i="2" s="1"/>
  <c r="K346" i="2"/>
  <c r="M346" i="2" s="1"/>
  <c r="K400" i="2"/>
  <c r="M400" i="2" s="1"/>
  <c r="K293" i="2"/>
  <c r="M293" i="2" s="1"/>
  <c r="K41" i="2"/>
  <c r="M41" i="2" s="1"/>
  <c r="K91" i="2"/>
  <c r="M91" i="2" s="1"/>
  <c r="K97" i="2"/>
  <c r="M97" i="2" s="1"/>
  <c r="K88" i="2"/>
  <c r="M88" i="2" s="1"/>
  <c r="K71" i="2"/>
  <c r="M71" i="2" s="1"/>
  <c r="M2" i="2"/>
  <c r="K489" i="2"/>
  <c r="M489" i="2" s="1"/>
  <c r="K130" i="2"/>
  <c r="M130" i="2" s="1"/>
  <c r="K466" i="2"/>
  <c r="M466" i="2" s="1"/>
  <c r="K447" i="2"/>
  <c r="M447" i="2" s="1"/>
  <c r="K159" i="2"/>
  <c r="M159" i="2" s="1"/>
  <c r="K212" i="2"/>
  <c r="M212" i="2" s="1"/>
  <c r="K142" i="2"/>
  <c r="M142" i="2" s="1"/>
  <c r="K336" i="2"/>
  <c r="M336" i="2" s="1"/>
  <c r="K365" i="2"/>
  <c r="M365" i="2" s="1"/>
  <c r="K145" i="2"/>
  <c r="M145" i="2" s="1"/>
  <c r="K369" i="2"/>
  <c r="M369" i="2" s="1"/>
  <c r="K199" i="2"/>
  <c r="M199" i="2" s="1"/>
  <c r="K392" i="2"/>
  <c r="M392" i="2" s="1"/>
  <c r="K402" i="2"/>
  <c r="M402" i="2" s="1"/>
  <c r="M3" i="2"/>
  <c r="K494" i="2"/>
  <c r="M494" i="2" s="1"/>
  <c r="K121" i="2"/>
  <c r="M121" i="2" s="1"/>
  <c r="K214" i="2"/>
  <c r="M214" i="2" s="1"/>
  <c r="K47" i="2"/>
  <c r="M47" i="2" s="1"/>
  <c r="K258" i="2"/>
  <c r="M258" i="2" s="1"/>
  <c r="K141" i="2"/>
  <c r="M141" i="2" s="1"/>
  <c r="K329" i="2"/>
  <c r="M329" i="2" s="1"/>
  <c r="K191" i="2"/>
  <c r="M191" i="2" s="1"/>
  <c r="K396" i="2"/>
  <c r="M396" i="2" s="1"/>
  <c r="K237" i="2"/>
  <c r="M237" i="2" s="1"/>
  <c r="K151" i="2"/>
  <c r="M151" i="2" s="1"/>
  <c r="K431" i="2"/>
  <c r="M431" i="2" s="1"/>
  <c r="K332" i="2"/>
  <c r="M332" i="2" s="1"/>
  <c r="K83" i="2"/>
  <c r="M83" i="2" s="1"/>
  <c r="K15" i="2"/>
  <c r="M15" i="2" s="1"/>
  <c r="K350" i="2"/>
  <c r="M350" i="2" s="1"/>
  <c r="K357" i="2"/>
  <c r="M357" i="2" s="1"/>
  <c r="K194" i="2"/>
  <c r="M194" i="2" s="1"/>
  <c r="K217" i="2"/>
  <c r="M217" i="2" s="1"/>
  <c r="K297" i="2"/>
  <c r="M297" i="2" s="1"/>
  <c r="K477" i="2"/>
  <c r="M477" i="2" s="1"/>
  <c r="K283" i="2"/>
  <c r="M283" i="2" s="1"/>
  <c r="K401" i="2"/>
  <c r="M401" i="2" s="1"/>
  <c r="K337" i="2"/>
  <c r="M337" i="2" s="1"/>
  <c r="K186" i="2"/>
  <c r="M186" i="2" s="1"/>
  <c r="K37" i="2"/>
  <c r="M37" i="2" s="1"/>
  <c r="K196" i="2"/>
  <c r="M196" i="2" s="1"/>
  <c r="K472" i="2"/>
  <c r="M472" i="2" s="1"/>
  <c r="K459" i="2"/>
  <c r="M459" i="2" s="1"/>
  <c r="K354" i="2"/>
  <c r="M354" i="2" s="1"/>
  <c r="K182" i="2"/>
  <c r="M182" i="2" s="1"/>
  <c r="K84" i="2"/>
  <c r="M84" i="2" s="1"/>
  <c r="K423" i="2"/>
  <c r="M423" i="2" s="1"/>
  <c r="K413" i="2"/>
  <c r="M413" i="2" s="1"/>
  <c r="K51" i="2"/>
  <c r="M51" i="2" s="1"/>
  <c r="K28" i="2"/>
  <c r="M28" i="2" s="1"/>
  <c r="K175" i="2"/>
  <c r="M175" i="2" s="1"/>
  <c r="K456" i="2"/>
  <c r="M456" i="2" s="1"/>
  <c r="K232" i="2"/>
  <c r="M232" i="2" s="1"/>
  <c r="K487" i="2"/>
  <c r="M487" i="2" s="1"/>
  <c r="K266" i="2"/>
  <c r="M266" i="2" s="1"/>
  <c r="K200" i="2"/>
  <c r="M200" i="2" s="1"/>
  <c r="K172" i="2"/>
  <c r="M172" i="2" s="1"/>
  <c r="K449" i="2"/>
  <c r="M449" i="2" s="1"/>
  <c r="K360" i="2"/>
  <c r="M360" i="2" s="1"/>
  <c r="K132" i="2"/>
  <c r="M132" i="2" s="1"/>
  <c r="K300" i="2"/>
  <c r="M300" i="2" s="1"/>
  <c r="K450" i="2"/>
  <c r="M450" i="2" s="1"/>
  <c r="K224" i="2"/>
  <c r="M224" i="2" s="1"/>
  <c r="K7" i="2"/>
  <c r="M7" i="2" s="1"/>
  <c r="K109" i="2"/>
  <c r="M109" i="2" s="1"/>
  <c r="K54" i="2"/>
  <c r="M54" i="2" s="1"/>
  <c r="K23" i="2"/>
  <c r="M23" i="2" s="1"/>
  <c r="K68" i="2"/>
  <c r="M68" i="2" s="1"/>
  <c r="K262" i="2"/>
  <c r="M262" i="2" s="1"/>
  <c r="K197" i="2"/>
  <c r="M197" i="2" s="1"/>
  <c r="K304" i="2"/>
  <c r="M304" i="2" s="1"/>
  <c r="K317" i="2"/>
  <c r="M317" i="2" s="1"/>
  <c r="K333" i="2"/>
  <c r="M333" i="2" s="1"/>
  <c r="K104" i="2"/>
  <c r="M104" i="2" s="1"/>
  <c r="K138" i="2"/>
  <c r="M138" i="2" s="1"/>
  <c r="K458" i="2"/>
  <c r="M458" i="2" s="1"/>
  <c r="K33" i="2"/>
  <c r="M33" i="2" s="1"/>
  <c r="K410" i="2"/>
  <c r="M410" i="2" s="1"/>
  <c r="K120" i="2"/>
  <c r="M120" i="2" s="1"/>
  <c r="K176" i="2"/>
  <c r="M176" i="2" s="1"/>
  <c r="K388" i="2"/>
  <c r="M388" i="2" s="1"/>
  <c r="K381" i="2"/>
  <c r="M381" i="2" s="1"/>
  <c r="K315" i="2"/>
  <c r="M315" i="2" s="1"/>
  <c r="K225" i="2"/>
  <c r="M225" i="2" s="1"/>
  <c r="K397" i="2"/>
  <c r="M397" i="2" s="1"/>
  <c r="K137" i="2"/>
  <c r="M137" i="2" s="1"/>
  <c r="K340" i="2"/>
  <c r="M340" i="2" s="1"/>
  <c r="K230" i="2"/>
  <c r="M230" i="2" s="1"/>
  <c r="K38" i="2"/>
  <c r="M38" i="2" s="1"/>
  <c r="K177" i="2"/>
  <c r="M177" i="2" s="1"/>
  <c r="K391" i="2"/>
  <c r="M391" i="2" s="1"/>
  <c r="K467" i="2"/>
  <c r="M467" i="2" s="1"/>
  <c r="K48" i="2"/>
  <c r="M48" i="2" s="1"/>
  <c r="K93" i="2"/>
  <c r="M93" i="2" s="1"/>
  <c r="K39" i="2"/>
  <c r="M39" i="2" s="1"/>
  <c r="K34" i="2"/>
  <c r="M34" i="2" s="1"/>
  <c r="K255" i="2"/>
  <c r="M255" i="2" s="1"/>
  <c r="K111" i="2"/>
  <c r="M111" i="2" s="1"/>
  <c r="K267" i="2"/>
  <c r="M267" i="2" s="1"/>
  <c r="K192" i="2"/>
  <c r="M192" i="2" s="1"/>
  <c r="K238" i="2"/>
  <c r="M238" i="2" s="1"/>
  <c r="K13" i="2"/>
  <c r="M13" i="2" s="1"/>
  <c r="K228" i="2"/>
  <c r="M228" i="2" s="1"/>
  <c r="K202" i="2"/>
  <c r="M202" i="2" s="1"/>
  <c r="K244" i="2"/>
  <c r="M244" i="2" s="1"/>
  <c r="K488" i="2"/>
  <c r="M488" i="2" s="1"/>
  <c r="K56" i="2"/>
  <c r="M56" i="2" s="1"/>
  <c r="K324" i="2"/>
  <c r="M324" i="2" s="1"/>
  <c r="K45" i="2"/>
  <c r="M45" i="2" s="1"/>
  <c r="K173" i="2"/>
  <c r="M173" i="2" s="1"/>
  <c r="K341" i="2"/>
  <c r="M341" i="2" s="1"/>
  <c r="K496" i="2"/>
  <c r="M496" i="2" s="1"/>
  <c r="K407" i="2"/>
  <c r="M407" i="2" s="1"/>
  <c r="K195" i="2"/>
  <c r="M195" i="2" s="1"/>
  <c r="K417" i="2"/>
  <c r="M417" i="2" s="1"/>
  <c r="K170" i="2"/>
  <c r="M170" i="2" s="1"/>
  <c r="K5" i="2"/>
  <c r="M5" i="2" s="1"/>
  <c r="K203" i="2"/>
  <c r="M203" i="2" s="1"/>
  <c r="K43" i="2"/>
  <c r="M43" i="2" s="1"/>
  <c r="K270" i="2"/>
  <c r="M270" i="2" s="1"/>
  <c r="K432" i="2"/>
  <c r="M432" i="2" s="1"/>
  <c r="K148" i="2"/>
  <c r="M148" i="2" s="1"/>
  <c r="K386" i="2"/>
  <c r="M386" i="2" s="1"/>
  <c r="K113" i="2"/>
  <c r="M113" i="2" s="1"/>
  <c r="K454" i="2"/>
  <c r="M454" i="2" s="1"/>
  <c r="K394" i="2"/>
  <c r="M394" i="2" s="1"/>
  <c r="K418" i="2"/>
  <c r="M418" i="2" s="1"/>
  <c r="K478" i="2"/>
  <c r="M478" i="2" s="1"/>
  <c r="K19" i="2"/>
  <c r="M19" i="2" s="1"/>
  <c r="K116" i="2"/>
  <c r="M116" i="2" s="1"/>
  <c r="K105" i="2"/>
  <c r="M105" i="2" s="1"/>
  <c r="K441" i="2"/>
  <c r="M441" i="2" s="1"/>
  <c r="K64" i="2"/>
  <c r="M64" i="2" s="1"/>
  <c r="K206" i="2"/>
  <c r="M206" i="2" s="1"/>
  <c r="K362" i="2"/>
  <c r="M362" i="2" s="1"/>
  <c r="K165" i="2"/>
  <c r="M165" i="2" s="1"/>
  <c r="K452" i="2"/>
  <c r="M452" i="2" s="1"/>
  <c r="K366" i="2"/>
  <c r="M366" i="2" s="1"/>
  <c r="K479" i="2"/>
  <c r="M479" i="2" s="1"/>
  <c r="K338" i="2"/>
  <c r="M338" i="2" s="1"/>
  <c r="K234" i="2"/>
  <c r="M234" i="2" s="1"/>
  <c r="K497" i="2"/>
  <c r="M497" i="2" s="1"/>
  <c r="K233" i="2"/>
  <c r="M233" i="2" s="1"/>
  <c r="K61" i="2"/>
  <c r="M61" i="2" s="1"/>
  <c r="K462" i="2"/>
  <c r="M462" i="2" s="1"/>
  <c r="K274" i="2"/>
  <c r="M274" i="2" s="1"/>
  <c r="K126" i="2"/>
  <c r="M126" i="2" s="1"/>
  <c r="K342" i="2"/>
  <c r="M342" i="2" s="1"/>
  <c r="K419" i="2"/>
  <c r="M419" i="2" s="1"/>
  <c r="K118" i="2"/>
  <c r="M118" i="2" s="1"/>
  <c r="K380" i="2"/>
  <c r="M380" i="2" s="1"/>
  <c r="K24" i="2"/>
  <c r="M24" i="2" s="1"/>
  <c r="K411" i="2"/>
  <c r="M411" i="2" s="1"/>
  <c r="K85" i="2"/>
  <c r="M85" i="2" s="1"/>
  <c r="K29" i="2"/>
  <c r="M29" i="2" s="1"/>
  <c r="K204" i="2"/>
  <c r="M204" i="2" s="1"/>
  <c r="K429" i="2"/>
  <c r="M429" i="2" s="1"/>
  <c r="K305" i="2"/>
  <c r="M305" i="2" s="1"/>
  <c r="K8" i="2"/>
  <c r="M8" i="2" s="1"/>
  <c r="K133" i="2"/>
  <c r="M133" i="2" s="1"/>
  <c r="K66" i="2"/>
  <c r="M66" i="2" s="1"/>
  <c r="K268" i="2"/>
  <c r="M268" i="2" s="1"/>
  <c r="K223" i="2"/>
  <c r="M223" i="2" s="1"/>
  <c r="K395" i="2"/>
  <c r="M395" i="2" s="1"/>
  <c r="K209" i="2"/>
  <c r="M209" i="2" s="1"/>
  <c r="K393" i="2"/>
  <c r="M393" i="2" s="1"/>
  <c r="K463" i="2"/>
  <c r="M463" i="2" s="1"/>
  <c r="K290" i="2"/>
  <c r="M290" i="2" s="1"/>
  <c r="K135" i="2"/>
  <c r="M135" i="2" s="1"/>
  <c r="K306" i="2"/>
  <c r="M306" i="2" s="1"/>
  <c r="K311" i="2"/>
  <c r="M311" i="2" s="1"/>
  <c r="K107" i="2"/>
  <c r="M107" i="2" s="1"/>
  <c r="K89" i="2"/>
  <c r="M89" i="2" s="1"/>
  <c r="K193" i="2"/>
  <c r="M193" i="2" s="1"/>
  <c r="K321" i="2"/>
  <c r="M321" i="2" s="1"/>
  <c r="K473" i="2"/>
  <c r="M473" i="2" s="1"/>
  <c r="K210" i="2"/>
  <c r="M210" i="2" s="1"/>
  <c r="K276" i="2"/>
  <c r="M276" i="2" s="1"/>
  <c r="K370" i="2"/>
  <c r="M370" i="2" s="1"/>
  <c r="K249" i="2"/>
  <c r="M249" i="2" s="1"/>
  <c r="K134" i="2"/>
  <c r="M134" i="2" s="1"/>
  <c r="K320" i="2"/>
  <c r="M320" i="2" s="1"/>
  <c r="K275" i="2"/>
  <c r="M275" i="2" s="1"/>
  <c r="K356" i="2"/>
  <c r="M356" i="2" s="1"/>
  <c r="K229" i="2"/>
  <c r="M229" i="2" s="1"/>
  <c r="K285" i="2"/>
  <c r="M285" i="2" s="1"/>
  <c r="K180" i="2"/>
  <c r="M180" i="2" s="1"/>
  <c r="K307" i="2"/>
  <c r="M307" i="2" s="1"/>
  <c r="K263" i="2"/>
  <c r="M263" i="2" s="1"/>
  <c r="K334" i="2"/>
  <c r="M334" i="2" s="1"/>
  <c r="K374" i="2"/>
  <c r="M374" i="2" s="1"/>
  <c r="K330" i="2"/>
  <c r="M330" i="2" s="1"/>
  <c r="K128" i="2"/>
  <c r="M128" i="2" s="1"/>
  <c r="K384" i="2"/>
  <c r="M384" i="2" s="1"/>
  <c r="K443" i="2"/>
  <c r="M443" i="2" s="1"/>
  <c r="K251" i="2"/>
  <c r="M251" i="2" s="1"/>
  <c r="K69" i="2"/>
  <c r="M69" i="2" s="1"/>
  <c r="K420" i="2"/>
  <c r="M420" i="2" s="1"/>
  <c r="K326" i="2"/>
  <c r="M326" i="2" s="1"/>
  <c r="K377" i="2"/>
  <c r="M377" i="2" s="1"/>
  <c r="K220" i="2"/>
  <c r="M220" i="2" s="1"/>
  <c r="K351" i="2"/>
  <c r="M351" i="2" s="1"/>
  <c r="K405" i="2"/>
  <c r="M405" i="2" s="1"/>
  <c r="K166" i="2"/>
  <c r="M166" i="2" s="1"/>
  <c r="K468" i="2"/>
  <c r="M468" i="2" s="1"/>
  <c r="K439" i="2"/>
  <c r="M439" i="2" s="1"/>
  <c r="K106" i="2"/>
  <c r="M106" i="2" s="1"/>
  <c r="K32" i="2"/>
  <c r="M32" i="2" s="1"/>
  <c r="K382" i="2"/>
  <c r="M382" i="2" s="1"/>
  <c r="K44" i="2"/>
  <c r="M44" i="2" s="1"/>
  <c r="K313" i="2"/>
  <c r="M313" i="2" s="1"/>
  <c r="K390" i="2"/>
  <c r="M390" i="2" s="1"/>
  <c r="K442" i="2"/>
  <c r="M442" i="2" s="1"/>
  <c r="K414" i="2"/>
  <c r="M414" i="2" s="1"/>
  <c r="K98" i="2"/>
  <c r="M98" i="2" s="1"/>
  <c r="K269" i="2"/>
  <c r="M269" i="2" s="1"/>
  <c r="K339" i="2"/>
  <c r="M339" i="2" s="1"/>
  <c r="K291" i="2"/>
  <c r="M291" i="2" s="1"/>
  <c r="K430" i="2"/>
  <c r="M430" i="2" s="1"/>
  <c r="K184" i="2"/>
  <c r="M184" i="2" s="1"/>
  <c r="K480" i="2"/>
  <c r="M480" i="2" s="1"/>
  <c r="K143" i="2"/>
  <c r="M143" i="2" s="1"/>
  <c r="K327" i="2"/>
  <c r="M327" i="2" s="1"/>
  <c r="K25" i="2"/>
  <c r="M25" i="2" s="1"/>
  <c r="K101" i="2"/>
  <c r="M101" i="2" s="1"/>
  <c r="K433" i="2"/>
  <c r="M433" i="2" s="1"/>
  <c r="K160" i="2"/>
  <c r="M160" i="2" s="1"/>
  <c r="K498" i="2"/>
  <c r="M498" i="2" s="1"/>
  <c r="K227" i="2"/>
  <c r="M227" i="2" s="1"/>
  <c r="K495" i="2"/>
  <c r="M495" i="2" s="1"/>
  <c r="K49" i="2"/>
  <c r="M49" i="2" s="1"/>
  <c r="K245" i="2"/>
  <c r="M245" i="2" s="1"/>
  <c r="K239" i="2"/>
  <c r="M239" i="2" s="1"/>
  <c r="K474" i="2"/>
  <c r="M474" i="2" s="1"/>
  <c r="K139" i="2"/>
  <c r="M139" i="2" s="1"/>
  <c r="K425" i="2"/>
  <c r="M425" i="2" s="1"/>
  <c r="K358" i="2"/>
  <c r="M358" i="2" s="1"/>
  <c r="K4" i="2"/>
  <c r="M4" i="2" s="1"/>
  <c r="K484" i="2"/>
  <c r="M484" i="2" s="1"/>
  <c r="K50" i="2"/>
  <c r="M50" i="2" s="1"/>
  <c r="K79" i="2"/>
  <c r="M79" i="2" s="1"/>
  <c r="K325" i="2"/>
  <c r="M325" i="2" s="1"/>
  <c r="K375" i="2"/>
  <c r="M375" i="2" s="1"/>
  <c r="K102" i="2"/>
  <c r="M102" i="2" s="1"/>
  <c r="K367" i="2"/>
  <c r="M367" i="2" s="1"/>
  <c r="K387" i="2"/>
  <c r="M387" i="2" s="1"/>
  <c r="K280" i="2"/>
  <c r="M280" i="2" s="1"/>
  <c r="K207" i="2"/>
  <c r="M207" i="2" s="1"/>
  <c r="K247" i="2"/>
  <c r="M247" i="2" s="1"/>
  <c r="K440" i="2"/>
  <c r="M440" i="2" s="1"/>
  <c r="K460" i="2"/>
  <c r="M460" i="2" s="1"/>
  <c r="K309" i="2"/>
  <c r="M309" i="2" s="1"/>
  <c r="K371" i="2"/>
  <c r="M371" i="2" s="1"/>
  <c r="K421" i="2"/>
  <c r="M421" i="2" s="1"/>
  <c r="K292" i="2"/>
  <c r="M292" i="2" s="1"/>
  <c r="K328" i="2"/>
  <c r="M328" i="2" s="1"/>
  <c r="K284" i="2"/>
  <c r="M284" i="2" s="1"/>
  <c r="K171" i="2"/>
  <c r="M171" i="2" s="1"/>
  <c r="K9" i="2"/>
  <c r="M9" i="2" s="1"/>
  <c r="K500" i="2"/>
  <c r="M500" i="2" s="1"/>
  <c r="K252" i="2"/>
  <c r="M252" i="2" s="1"/>
  <c r="K376" i="2"/>
  <c r="M376" i="2" s="1"/>
  <c r="K152" i="2"/>
  <c r="M152" i="2" s="1"/>
  <c r="K81" i="2"/>
  <c r="M81" i="2" s="1"/>
  <c r="K10" i="2"/>
  <c r="M10" i="2" s="1"/>
  <c r="K348" i="2"/>
  <c r="M348" i="2" s="1"/>
  <c r="K426" i="2"/>
  <c r="M426" i="2" s="1"/>
  <c r="K461" i="2"/>
  <c r="M461" i="2" s="1"/>
  <c r="K457" i="2"/>
  <c r="M457" i="2" s="1"/>
  <c r="K373" i="2"/>
  <c r="M373" i="2" s="1"/>
  <c r="K299" i="2"/>
  <c r="M299" i="2" s="1"/>
  <c r="K73" i="2"/>
  <c r="M73" i="2" s="1"/>
  <c r="K312" i="2"/>
  <c r="M312" i="2" s="1"/>
  <c r="K75" i="2"/>
  <c r="M75" i="2" s="1"/>
  <c r="K455" i="2"/>
  <c r="M455" i="2" s="1"/>
  <c r="K231" i="2"/>
  <c r="M231" i="2" s="1"/>
  <c r="K499" i="2"/>
  <c r="M499" i="2" s="1"/>
  <c r="K62" i="2"/>
  <c r="M62" i="2" s="1"/>
  <c r="K156" i="2"/>
  <c r="M156" i="2" s="1"/>
  <c r="K248" i="2"/>
  <c r="M248" i="2" s="1"/>
  <c r="K318" i="2"/>
  <c r="M318" i="2" s="1"/>
  <c r="K428" i="2"/>
  <c r="M428" i="2" s="1"/>
  <c r="K78" i="2"/>
  <c r="M78" i="2" s="1"/>
  <c r="K27" i="2"/>
  <c r="M27" i="2" s="1"/>
  <c r="K112" i="2"/>
  <c r="M112" i="2" s="1"/>
  <c r="K11" i="2"/>
  <c r="M11" i="2" s="1"/>
  <c r="K90" i="2"/>
  <c r="M90" i="2" s="1"/>
  <c r="K475" i="2"/>
  <c r="M475" i="2" s="1"/>
  <c r="K277" i="2"/>
  <c r="M277" i="2" s="1"/>
  <c r="K335" i="2"/>
  <c r="M335" i="2" s="1"/>
  <c r="K122" i="2"/>
  <c r="M122" i="2" s="1"/>
  <c r="K153" i="2"/>
  <c r="M153" i="2" s="1"/>
  <c r="K398" i="2"/>
  <c r="M398" i="2" s="1"/>
  <c r="K155" i="2"/>
  <c r="M155" i="2" s="1"/>
  <c r="K469" i="2"/>
  <c r="M469" i="2" s="1"/>
  <c r="K253" i="2"/>
  <c r="M253" i="2" s="1"/>
  <c r="K198" i="2"/>
  <c r="M198" i="2" s="1"/>
  <c r="K416" i="2"/>
  <c r="M416" i="2" s="1"/>
  <c r="K235" i="2"/>
  <c r="M235" i="2" s="1"/>
  <c r="K40" i="2"/>
  <c r="M40" i="2" s="1"/>
  <c r="K221" i="2"/>
  <c r="M221" i="2" s="1"/>
  <c r="K256" i="2"/>
  <c r="M256" i="2" s="1"/>
  <c r="K55" i="2"/>
  <c r="M55" i="2" s="1"/>
  <c r="K310" i="2"/>
  <c r="M310" i="2" s="1"/>
  <c r="K271" i="2"/>
  <c r="M271" i="2" s="1"/>
  <c r="K446" i="2"/>
  <c r="M446" i="2" s="1"/>
  <c r="K80" i="2"/>
  <c r="M80" i="2" s="1"/>
  <c r="K157" i="2"/>
  <c r="M157" i="2" s="1"/>
  <c r="K164" i="2"/>
  <c r="M164" i="2" s="1"/>
  <c r="K12" i="2"/>
  <c r="M12" i="2" s="1"/>
  <c r="K389" i="2"/>
  <c r="M389" i="2" s="1"/>
  <c r="K492" i="2"/>
  <c r="M492" i="2" s="1"/>
  <c r="K76" i="2"/>
  <c r="M76" i="2" s="1"/>
  <c r="K117" i="2"/>
  <c r="M117" i="2" s="1"/>
  <c r="K129" i="2"/>
  <c r="M129" i="2" s="1"/>
  <c r="K123" i="2"/>
  <c r="M123" i="2" s="1"/>
  <c r="K408" i="2"/>
  <c r="M408" i="2" s="1"/>
  <c r="K279" i="2"/>
  <c r="M279" i="2" s="1"/>
  <c r="K149" i="2"/>
  <c r="M149" i="2" s="1"/>
  <c r="K364" i="2"/>
  <c r="M364" i="2" s="1"/>
  <c r="K272" i="2"/>
  <c r="M272" i="2" s="1"/>
  <c r="K254" i="2"/>
  <c r="M254" i="2" s="1"/>
  <c r="K301" i="2"/>
  <c r="M301" i="2" s="1"/>
  <c r="K189" i="2"/>
  <c r="M189" i="2" s="1"/>
  <c r="K241" i="2"/>
  <c r="M241" i="2" s="1"/>
  <c r="K124" i="2"/>
  <c r="M124" i="2" s="1"/>
  <c r="K146" i="2"/>
  <c r="M146" i="2" s="1"/>
  <c r="K286" i="2"/>
  <c r="M286" i="2" s="1"/>
  <c r="K205" i="2"/>
  <c r="M205" i="2" s="1"/>
  <c r="K110" i="2"/>
  <c r="M110" i="2" s="1"/>
  <c r="K409" i="2"/>
  <c r="M409" i="2" s="1"/>
  <c r="K179" i="2"/>
  <c r="M179" i="2" s="1"/>
  <c r="K259" i="2"/>
  <c r="M259" i="2" s="1"/>
  <c r="K349" i="2"/>
  <c r="M349" i="2" s="1"/>
  <c r="K482" i="2"/>
  <c r="M482" i="2" s="1"/>
  <c r="K87" i="2"/>
  <c r="M87" i="2" s="1"/>
  <c r="K226" i="2"/>
  <c r="M226" i="2" s="1"/>
  <c r="K404" i="2"/>
  <c r="M404" i="2" s="1"/>
  <c r="K18" i="2"/>
  <c r="M18" i="2" s="1"/>
  <c r="K448" i="2"/>
  <c r="M448" i="2" s="1"/>
  <c r="K316" i="2"/>
  <c r="M316" i="2" s="1"/>
  <c r="K347" i="2"/>
  <c r="M347" i="2" s="1"/>
  <c r="K57" i="2"/>
  <c r="M57" i="2" s="1"/>
  <c r="K372" i="2"/>
  <c r="M372" i="2" s="1"/>
  <c r="K31" i="2"/>
  <c r="M31" i="2" s="1"/>
  <c r="K298" i="2"/>
  <c r="M298" i="2" s="1"/>
  <c r="K52" i="2"/>
  <c r="M52" i="2" s="1"/>
  <c r="K403" i="2"/>
  <c r="M403" i="2" s="1"/>
  <c r="K92" i="2"/>
  <c r="M92" i="2" s="1"/>
  <c r="K86" i="2"/>
  <c r="M86" i="2" s="1"/>
  <c r="K161" i="2"/>
  <c r="M161" i="2" s="1"/>
  <c r="K501" i="2"/>
  <c r="M501" i="2" s="1"/>
  <c r="K103" i="2"/>
  <c r="M103" i="2" s="1"/>
  <c r="K162" i="2"/>
  <c r="M162" i="2" s="1"/>
  <c r="K211" i="2"/>
  <c r="M211" i="2" s="1"/>
  <c r="K343" i="2"/>
  <c r="M343" i="2" s="1"/>
  <c r="K257" i="2"/>
  <c r="M257" i="2" s="1"/>
  <c r="K216" i="2"/>
  <c r="M216" i="2" s="1"/>
  <c r="K434" i="2"/>
  <c r="M434" i="2" s="1"/>
  <c r="K99" i="2"/>
  <c r="M99" i="2" s="1"/>
  <c r="K60" i="2"/>
  <c r="M60" i="2" s="1"/>
  <c r="K158" i="2"/>
  <c r="M158" i="2" s="1"/>
  <c r="K385" i="2"/>
  <c r="M385" i="2" s="1"/>
  <c r="K308" i="2"/>
  <c r="M308" i="2" s="1"/>
  <c r="K355" i="2"/>
  <c r="M355" i="2" s="1"/>
  <c r="K187" i="2"/>
  <c r="M187" i="2" s="1"/>
  <c r="K140" i="2"/>
  <c r="M140" i="2" s="1"/>
  <c r="K451" i="2"/>
  <c r="M451" i="2" s="1"/>
  <c r="K53" i="2"/>
  <c r="M53" i="2" s="1"/>
  <c r="K281" i="2"/>
  <c r="M281" i="2" s="1"/>
  <c r="K352" i="2"/>
  <c r="M352" i="2" s="1"/>
  <c r="K131" i="2"/>
  <c r="M131" i="2" s="1"/>
  <c r="K379" i="2"/>
  <c r="M379" i="2" s="1"/>
  <c r="K125" i="2"/>
  <c r="M125" i="2" s="1"/>
  <c r="K213" i="2"/>
  <c r="M213" i="2" s="1"/>
  <c r="K67" i="2"/>
  <c r="M67" i="2" s="1"/>
  <c r="K490" i="2"/>
  <c r="M490" i="2" s="1"/>
  <c r="K246" i="2"/>
  <c r="M246" i="2" s="1"/>
  <c r="K77" i="2"/>
  <c r="M77" i="2" s="1"/>
  <c r="K288" i="2"/>
  <c r="M288" i="2" s="1"/>
  <c r="K201" i="2"/>
  <c r="M201" i="2" s="1"/>
  <c r="K219" i="2"/>
  <c r="M219" i="2" s="1"/>
  <c r="K74" i="2"/>
  <c r="M74" i="2" s="1"/>
  <c r="K483" i="2"/>
  <c r="M483" i="2" s="1"/>
  <c r="K415" i="2"/>
  <c r="M415" i="2" s="1"/>
  <c r="K46" i="2"/>
  <c r="M46" i="2" s="1"/>
  <c r="K363" i="2"/>
  <c r="M363" i="2" s="1"/>
  <c r="K136" i="2"/>
  <c r="M136" i="2" s="1"/>
  <c r="K345" i="2"/>
  <c r="M345" i="2" s="1"/>
  <c r="K481" i="2"/>
  <c r="M481" i="2" s="1"/>
  <c r="K150" i="2"/>
  <c r="M150" i="2" s="1"/>
  <c r="K119" i="2"/>
  <c r="M119" i="2" s="1"/>
  <c r="K383" i="2"/>
  <c r="M383" i="2" s="1"/>
  <c r="K16" i="2"/>
  <c r="M16" i="2" s="1"/>
  <c r="K464" i="2"/>
  <c r="M464" i="2" s="1"/>
  <c r="K181" i="2"/>
  <c r="M181" i="2" s="1"/>
  <c r="K21" i="2"/>
  <c r="M21" i="2" s="1"/>
  <c r="K435" i="2"/>
  <c r="M435" i="2" s="1"/>
  <c r="K260" i="2"/>
  <c r="M260" i="2" s="1"/>
  <c r="K470" i="2"/>
  <c r="M470" i="2" s="1"/>
  <c r="K344" i="2"/>
  <c r="M344" i="2" s="1"/>
  <c r="K406" i="2"/>
  <c r="M406" i="2" s="1"/>
  <c r="K168" i="2"/>
  <c r="M168" i="2" s="1"/>
  <c r="K82" i="2"/>
  <c r="M82" i="2" s="1"/>
  <c r="K35" i="2"/>
  <c r="M35" i="2" s="1"/>
  <c r="K436" i="2"/>
  <c r="M436" i="2" s="1"/>
  <c r="K444" i="2"/>
  <c r="M444" i="2" s="1"/>
  <c r="K188" i="2"/>
  <c r="M188" i="2" s="1"/>
  <c r="K183" i="2"/>
  <c r="M183" i="2" s="1"/>
  <c r="K261" i="2"/>
  <c r="M261" i="2" s="1"/>
  <c r="K399" i="2"/>
  <c r="M399" i="2" s="1"/>
  <c r="K17" i="2"/>
  <c r="M17" i="2" s="1"/>
  <c r="K486" i="2"/>
  <c r="M486" i="2" s="1"/>
  <c r="K453" i="2"/>
  <c r="M453" i="2" s="1"/>
  <c r="K94" i="2"/>
  <c r="M94" i="2" s="1"/>
  <c r="K445" i="2"/>
  <c r="M445" i="2" s="1"/>
  <c r="K215" i="2"/>
  <c r="M215" i="2" s="1"/>
  <c r="K42" i="2"/>
  <c r="M42" i="2" s="1"/>
  <c r="K282" i="2"/>
  <c r="M282" i="2" s="1"/>
  <c r="K236" i="2"/>
  <c r="M236" i="2" s="1"/>
  <c r="K147" i="2"/>
  <c r="M147" i="2" s="1"/>
  <c r="K72" i="2"/>
  <c r="M72" i="2" s="1"/>
  <c r="K476" i="2"/>
  <c r="M476" i="2" s="1"/>
  <c r="K114" i="2"/>
  <c r="M114" i="2" s="1"/>
  <c r="K154" i="2"/>
  <c r="M154" i="2" s="1"/>
  <c r="K378" i="2"/>
  <c r="M378" i="2" s="1"/>
  <c r="K115" i="2"/>
  <c r="M115" i="2" s="1"/>
  <c r="K264" i="2"/>
  <c r="M264" i="2" s="1"/>
  <c r="K242" i="2"/>
  <c r="M242" i="2" s="1"/>
  <c r="K287" i="2"/>
  <c r="M287" i="2" s="1"/>
  <c r="K70" i="2"/>
  <c r="M70" i="2" s="1"/>
  <c r="K218" i="2"/>
  <c r="M218" i="2" s="1"/>
  <c r="K265" i="2"/>
  <c r="M265" i="2" s="1"/>
  <c r="K26" i="2"/>
  <c r="M26" i="2" s="1"/>
  <c r="K185" i="2"/>
  <c r="M185" i="2" s="1"/>
  <c r="K169" i="2"/>
  <c r="M169" i="2" s="1"/>
  <c r="K96" i="2"/>
  <c r="M96" i="2" s="1"/>
  <c r="K278" i="2"/>
  <c r="M278" i="2" s="1"/>
  <c r="K412" i="2"/>
  <c r="M412" i="2" s="1"/>
  <c r="K222" i="2"/>
  <c r="M222" i="2" s="1"/>
  <c r="K295" i="2"/>
  <c r="M295" i="2" s="1"/>
  <c r="K314" i="2"/>
  <c r="M314" i="2" s="1"/>
  <c r="K485" i="2"/>
  <c r="M485" i="2" s="1"/>
  <c r="K322" i="2"/>
  <c r="M322" i="2" s="1"/>
  <c r="K240" i="2"/>
  <c r="M240" i="2" s="1"/>
  <c r="K63" i="2"/>
  <c r="M63" i="2" s="1"/>
  <c r="K243" i="2"/>
  <c r="M243" i="2" s="1"/>
  <c r="K58" i="2"/>
  <c r="M58" i="2" s="1"/>
  <c r="K437" i="2"/>
  <c r="M437" i="2" s="1"/>
  <c r="K471" i="2"/>
  <c r="M471" i="2" s="1"/>
  <c r="K493" i="2"/>
  <c r="M493" i="2" s="1"/>
  <c r="K100" i="2"/>
  <c r="M100" i="2" s="1"/>
  <c r="K422" i="2"/>
  <c r="M422" i="2" s="1"/>
  <c r="K319" i="2"/>
  <c r="M319" i="2" s="1"/>
  <c r="K59" i="2"/>
  <c r="M59" i="2" s="1"/>
  <c r="K178" i="2"/>
  <c r="M178" i="2" s="1"/>
  <c r="K36" i="2"/>
  <c r="M36" i="2" s="1"/>
  <c r="L323" i="2"/>
  <c r="L438" i="2"/>
  <c r="L174" i="2"/>
  <c r="L302" i="2"/>
  <c r="L208" i="2"/>
  <c r="L303" i="2"/>
  <c r="L20" i="2"/>
  <c r="L353" i="2"/>
  <c r="L127" i="2"/>
  <c r="L273" i="2"/>
  <c r="L361" i="2"/>
  <c r="L294" i="2"/>
  <c r="L14" i="2"/>
  <c r="L167" i="2"/>
  <c r="L296" i="2"/>
  <c r="L30" i="2"/>
  <c r="L95" i="2"/>
  <c r="L424" i="2"/>
  <c r="L359" i="2"/>
  <c r="L65" i="2"/>
  <c r="L144" i="2"/>
  <c r="L465" i="2"/>
  <c r="L6" i="2"/>
  <c r="L250" i="2"/>
  <c r="L368" i="2"/>
  <c r="L491" i="2"/>
  <c r="L190" i="2"/>
  <c r="L163" i="2"/>
  <c r="L331" i="2"/>
  <c r="L427" i="2"/>
  <c r="L289" i="2"/>
  <c r="L108" i="2"/>
  <c r="L22" i="2"/>
  <c r="L346" i="2"/>
  <c r="L400" i="2"/>
  <c r="L293" i="2"/>
  <c r="L41" i="2"/>
  <c r="L91" i="2"/>
  <c r="L97" i="2"/>
  <c r="L88" i="2"/>
  <c r="L71" i="2"/>
  <c r="L2" i="2"/>
  <c r="L489" i="2"/>
  <c r="L130" i="2"/>
  <c r="L466" i="2"/>
  <c r="L447" i="2"/>
  <c r="L159" i="2"/>
  <c r="L212" i="2"/>
  <c r="L142" i="2"/>
  <c r="L336" i="2"/>
  <c r="L365" i="2"/>
  <c r="L145" i="2"/>
  <c r="L369" i="2"/>
  <c r="L199" i="2"/>
  <c r="L392" i="2"/>
  <c r="L402" i="2"/>
  <c r="L3" i="2"/>
  <c r="L494" i="2"/>
  <c r="L121" i="2"/>
  <c r="L214" i="2"/>
  <c r="L47" i="2"/>
  <c r="L258" i="2"/>
  <c r="L141" i="2"/>
  <c r="L329" i="2"/>
  <c r="L191" i="2"/>
  <c r="L396" i="2"/>
  <c r="L237" i="2"/>
  <c r="L151" i="2"/>
  <c r="L431" i="2"/>
  <c r="L332" i="2"/>
  <c r="L83" i="2"/>
  <c r="L15" i="2"/>
  <c r="L350" i="2"/>
  <c r="L357" i="2"/>
  <c r="L194" i="2"/>
  <c r="L217" i="2"/>
  <c r="L297" i="2"/>
  <c r="L477" i="2"/>
  <c r="L283" i="2"/>
  <c r="L401" i="2"/>
  <c r="L337" i="2"/>
  <c r="L186" i="2"/>
  <c r="L37" i="2"/>
  <c r="L196" i="2"/>
  <c r="L472" i="2"/>
  <c r="L459" i="2"/>
  <c r="L354" i="2"/>
  <c r="L182" i="2"/>
  <c r="L84" i="2"/>
  <c r="L423" i="2"/>
  <c r="L413" i="2"/>
  <c r="L51" i="2"/>
  <c r="L28" i="2"/>
  <c r="L175" i="2"/>
  <c r="L456" i="2"/>
  <c r="L232" i="2"/>
  <c r="L487" i="2"/>
  <c r="L266" i="2"/>
  <c r="L200" i="2"/>
  <c r="L172" i="2"/>
  <c r="L449" i="2"/>
  <c r="L360" i="2"/>
  <c r="L132" i="2"/>
  <c r="L300" i="2"/>
  <c r="L450" i="2"/>
  <c r="L224" i="2"/>
  <c r="L7" i="2"/>
  <c r="L109" i="2"/>
  <c r="L54" i="2"/>
  <c r="L23" i="2"/>
  <c r="L68" i="2"/>
  <c r="L262" i="2"/>
  <c r="L197" i="2"/>
  <c r="L304" i="2"/>
  <c r="L317" i="2"/>
  <c r="L333" i="2"/>
  <c r="L104" i="2"/>
  <c r="L138" i="2"/>
  <c r="L458" i="2"/>
  <c r="L33" i="2"/>
  <c r="L410" i="2"/>
  <c r="L120" i="2"/>
  <c r="L176" i="2"/>
  <c r="L388" i="2"/>
  <c r="L381" i="2"/>
  <c r="L315" i="2"/>
  <c r="L225" i="2"/>
  <c r="L397" i="2"/>
  <c r="L137" i="2"/>
  <c r="L340" i="2"/>
  <c r="L230" i="2"/>
  <c r="L38" i="2"/>
  <c r="L177" i="2"/>
  <c r="L391" i="2"/>
  <c r="L467" i="2"/>
  <c r="L48" i="2"/>
  <c r="L93" i="2"/>
  <c r="L39" i="2"/>
  <c r="L34" i="2"/>
  <c r="L255" i="2"/>
  <c r="L111" i="2"/>
  <c r="L267" i="2"/>
  <c r="L192" i="2"/>
  <c r="L238" i="2"/>
  <c r="L13" i="2"/>
  <c r="L228" i="2"/>
  <c r="L202" i="2"/>
  <c r="L244" i="2"/>
  <c r="L488" i="2"/>
  <c r="L56" i="2"/>
  <c r="L324" i="2"/>
  <c r="L45" i="2"/>
  <c r="L173" i="2"/>
  <c r="L341" i="2"/>
  <c r="L496" i="2"/>
  <c r="L407" i="2"/>
  <c r="L195" i="2"/>
  <c r="L417" i="2"/>
  <c r="L170" i="2"/>
  <c r="L5" i="2"/>
  <c r="L203" i="2"/>
  <c r="L43" i="2"/>
  <c r="L270" i="2"/>
  <c r="L432" i="2"/>
  <c r="L148" i="2"/>
  <c r="L386" i="2"/>
  <c r="L113" i="2"/>
  <c r="L454" i="2"/>
  <c r="L394" i="2"/>
  <c r="L418" i="2"/>
  <c r="L478" i="2"/>
  <c r="L19" i="2"/>
  <c r="L116" i="2"/>
  <c r="L105" i="2"/>
  <c r="L441" i="2"/>
  <c r="L64" i="2"/>
  <c r="L206" i="2"/>
  <c r="L362" i="2"/>
  <c r="L165" i="2"/>
  <c r="L452" i="2"/>
  <c r="L366" i="2"/>
  <c r="L479" i="2"/>
  <c r="L338" i="2"/>
  <c r="L234" i="2"/>
  <c r="L497" i="2"/>
  <c r="L233" i="2"/>
  <c r="L61" i="2"/>
  <c r="L462" i="2"/>
  <c r="L274" i="2"/>
  <c r="L126" i="2"/>
  <c r="L342" i="2"/>
  <c r="L419" i="2"/>
  <c r="L118" i="2"/>
  <c r="L380" i="2"/>
  <c r="L24" i="2"/>
  <c r="L411" i="2"/>
  <c r="L85" i="2"/>
  <c r="L29" i="2"/>
  <c r="L204" i="2"/>
  <c r="L429" i="2"/>
  <c r="L305" i="2"/>
  <c r="L8" i="2"/>
  <c r="L133" i="2"/>
  <c r="L66" i="2"/>
  <c r="L268" i="2"/>
  <c r="L223" i="2"/>
  <c r="L395" i="2"/>
  <c r="L209" i="2"/>
  <c r="L393" i="2"/>
  <c r="L463" i="2"/>
  <c r="L290" i="2"/>
  <c r="L135" i="2"/>
  <c r="L306" i="2"/>
  <c r="L311" i="2"/>
  <c r="L107" i="2"/>
  <c r="L89" i="2"/>
  <c r="L193" i="2"/>
  <c r="L321" i="2"/>
  <c r="L473" i="2"/>
  <c r="L210" i="2"/>
  <c r="L276" i="2"/>
  <c r="L370" i="2"/>
  <c r="L249" i="2"/>
  <c r="L134" i="2"/>
  <c r="L320" i="2"/>
  <c r="L275" i="2"/>
  <c r="L356" i="2"/>
  <c r="L229" i="2"/>
  <c r="L285" i="2"/>
  <c r="L180" i="2"/>
  <c r="L307" i="2"/>
  <c r="L263" i="2"/>
  <c r="L334" i="2"/>
  <c r="L374" i="2"/>
  <c r="L330" i="2"/>
  <c r="L128" i="2"/>
  <c r="L384" i="2"/>
  <c r="L443" i="2"/>
  <c r="L251" i="2"/>
  <c r="L69" i="2"/>
  <c r="L420" i="2"/>
  <c r="L326" i="2"/>
  <c r="L377" i="2"/>
  <c r="L220" i="2"/>
  <c r="L351" i="2"/>
  <c r="L405" i="2"/>
  <c r="L166" i="2"/>
  <c r="L468" i="2"/>
  <c r="L439" i="2"/>
  <c r="L106" i="2"/>
  <c r="L32" i="2"/>
  <c r="L382" i="2"/>
  <c r="L44" i="2"/>
  <c r="L313" i="2"/>
  <c r="L390" i="2"/>
  <c r="L442" i="2"/>
  <c r="L414" i="2"/>
  <c r="L98" i="2"/>
  <c r="L269" i="2"/>
  <c r="L339" i="2"/>
  <c r="L291" i="2"/>
  <c r="L430" i="2"/>
  <c r="L184" i="2"/>
  <c r="L480" i="2"/>
  <c r="L143" i="2"/>
  <c r="L327" i="2"/>
  <c r="L25" i="2"/>
  <c r="L101" i="2"/>
  <c r="L433" i="2"/>
  <c r="L160" i="2"/>
  <c r="L498" i="2"/>
  <c r="L227" i="2"/>
  <c r="L495" i="2"/>
  <c r="L49" i="2"/>
  <c r="L245" i="2"/>
  <c r="L239" i="2"/>
  <c r="L474" i="2"/>
  <c r="L139" i="2"/>
  <c r="L425" i="2"/>
  <c r="L358" i="2"/>
  <c r="L4" i="2"/>
  <c r="L484" i="2"/>
  <c r="L50" i="2"/>
  <c r="L79" i="2"/>
  <c r="L325" i="2"/>
  <c r="L375" i="2"/>
  <c r="L102" i="2"/>
  <c r="L367" i="2"/>
  <c r="L387" i="2"/>
  <c r="L280" i="2"/>
  <c r="L207" i="2"/>
  <c r="L247" i="2"/>
  <c r="L440" i="2"/>
  <c r="L460" i="2"/>
  <c r="L309" i="2"/>
  <c r="L371" i="2"/>
  <c r="L421" i="2"/>
  <c r="L292" i="2"/>
  <c r="L328" i="2"/>
  <c r="L284" i="2"/>
  <c r="L171" i="2"/>
  <c r="L9" i="2"/>
  <c r="L500" i="2"/>
  <c r="L252" i="2"/>
  <c r="L376" i="2"/>
  <c r="L152" i="2"/>
  <c r="L81" i="2"/>
  <c r="L10" i="2"/>
  <c r="L348" i="2"/>
  <c r="L426" i="2"/>
  <c r="L461" i="2"/>
  <c r="L457" i="2"/>
  <c r="L373" i="2"/>
  <c r="L299" i="2"/>
  <c r="L73" i="2"/>
  <c r="L312" i="2"/>
  <c r="L75" i="2"/>
  <c r="L455" i="2"/>
  <c r="L231" i="2"/>
  <c r="L499" i="2"/>
  <c r="L62" i="2"/>
  <c r="L156" i="2"/>
  <c r="L248" i="2"/>
  <c r="L318" i="2"/>
  <c r="L428" i="2"/>
  <c r="L78" i="2"/>
  <c r="L27" i="2"/>
  <c r="L112" i="2"/>
  <c r="L11" i="2"/>
  <c r="L90" i="2"/>
  <c r="L475" i="2"/>
  <c r="L277" i="2"/>
  <c r="L335" i="2"/>
  <c r="L122" i="2"/>
  <c r="L153" i="2"/>
  <c r="L398" i="2"/>
  <c r="L155" i="2"/>
  <c r="L469" i="2"/>
  <c r="L253" i="2"/>
  <c r="L198" i="2"/>
  <c r="L416" i="2"/>
  <c r="L235" i="2"/>
  <c r="L40" i="2"/>
  <c r="L221" i="2"/>
  <c r="L256" i="2"/>
  <c r="L55" i="2"/>
  <c r="L310" i="2"/>
  <c r="L271" i="2"/>
  <c r="L446" i="2"/>
  <c r="L80" i="2"/>
  <c r="L157" i="2"/>
  <c r="L164" i="2"/>
  <c r="L12" i="2"/>
  <c r="L389" i="2"/>
  <c r="L492" i="2"/>
  <c r="L76" i="2"/>
  <c r="L117" i="2"/>
  <c r="L129" i="2"/>
  <c r="L123" i="2"/>
  <c r="L408" i="2"/>
  <c r="L279" i="2"/>
  <c r="L149" i="2"/>
  <c r="L364" i="2"/>
  <c r="L272" i="2"/>
  <c r="L254" i="2"/>
  <c r="L301" i="2"/>
  <c r="L189" i="2"/>
  <c r="L241" i="2"/>
  <c r="L124" i="2"/>
  <c r="L146" i="2"/>
  <c r="L286" i="2"/>
  <c r="L205" i="2"/>
  <c r="L110" i="2"/>
  <c r="L409" i="2"/>
  <c r="L179" i="2"/>
  <c r="L259" i="2"/>
  <c r="L349" i="2"/>
  <c r="L482" i="2"/>
  <c r="L87" i="2"/>
  <c r="L226" i="2"/>
  <c r="L404" i="2"/>
  <c r="L18" i="2"/>
  <c r="L448" i="2"/>
  <c r="L316" i="2"/>
  <c r="L347" i="2"/>
  <c r="L57" i="2"/>
  <c r="L372" i="2"/>
  <c r="L31" i="2"/>
  <c r="L298" i="2"/>
  <c r="L52" i="2"/>
  <c r="L403" i="2"/>
  <c r="L92" i="2"/>
  <c r="L86" i="2"/>
  <c r="L161" i="2"/>
  <c r="L501" i="2"/>
  <c r="L103" i="2"/>
  <c r="L162" i="2"/>
  <c r="L211" i="2"/>
  <c r="L343" i="2"/>
  <c r="L257" i="2"/>
  <c r="L216" i="2"/>
  <c r="L434" i="2"/>
  <c r="L99" i="2"/>
  <c r="L60" i="2"/>
  <c r="L158" i="2"/>
  <c r="L385" i="2"/>
  <c r="L308" i="2"/>
  <c r="L355" i="2"/>
  <c r="L187" i="2"/>
  <c r="L140" i="2"/>
  <c r="L451" i="2"/>
  <c r="L53" i="2"/>
  <c r="L281" i="2"/>
  <c r="L352" i="2"/>
  <c r="L131" i="2"/>
  <c r="L379" i="2"/>
  <c r="L125" i="2"/>
  <c r="L213" i="2"/>
  <c r="L67" i="2"/>
  <c r="L490" i="2"/>
  <c r="L246" i="2"/>
  <c r="L77" i="2"/>
  <c r="L288" i="2"/>
  <c r="L201" i="2"/>
  <c r="L219" i="2"/>
  <c r="L74" i="2"/>
  <c r="L483" i="2"/>
  <c r="L415" i="2"/>
  <c r="L46" i="2"/>
  <c r="L363" i="2"/>
  <c r="L136" i="2"/>
  <c r="L345" i="2"/>
  <c r="L481" i="2"/>
  <c r="L150" i="2"/>
  <c r="L119" i="2"/>
  <c r="L383" i="2"/>
  <c r="L16" i="2"/>
  <c r="L464" i="2"/>
  <c r="L181" i="2"/>
  <c r="L21" i="2"/>
  <c r="L435" i="2"/>
  <c r="L260" i="2"/>
  <c r="L470" i="2"/>
  <c r="L344" i="2"/>
  <c r="L406" i="2"/>
  <c r="L168" i="2"/>
  <c r="L82" i="2"/>
  <c r="L35" i="2"/>
  <c r="L436" i="2"/>
  <c r="L444" i="2"/>
  <c r="L188" i="2"/>
  <c r="L183" i="2"/>
  <c r="L261" i="2"/>
  <c r="L399" i="2"/>
  <c r="L17" i="2"/>
  <c r="L486" i="2"/>
  <c r="L453" i="2"/>
  <c r="L94" i="2"/>
  <c r="L445" i="2"/>
  <c r="L215" i="2"/>
  <c r="L42" i="2"/>
  <c r="L282" i="2"/>
  <c r="L236" i="2"/>
  <c r="L147" i="2"/>
  <c r="L72" i="2"/>
  <c r="L476" i="2"/>
  <c r="L114" i="2"/>
  <c r="L154" i="2"/>
  <c r="L378" i="2"/>
  <c r="L115" i="2"/>
  <c r="L264" i="2"/>
  <c r="L242" i="2"/>
  <c r="L287" i="2"/>
  <c r="L70" i="2"/>
  <c r="L218" i="2"/>
  <c r="L265" i="2"/>
  <c r="L26" i="2"/>
  <c r="L185" i="2"/>
  <c r="L169" i="2"/>
  <c r="L96" i="2"/>
  <c r="L278" i="2"/>
  <c r="L412" i="2"/>
  <c r="L222" i="2"/>
  <c r="L295" i="2"/>
  <c r="L314" i="2"/>
  <c r="L485" i="2"/>
  <c r="L322" i="2"/>
  <c r="L240" i="2"/>
  <c r="L63" i="2"/>
  <c r="L243" i="2"/>
  <c r="L58" i="2"/>
  <c r="L437" i="2"/>
  <c r="L471" i="2"/>
  <c r="L493" i="2"/>
  <c r="L100" i="2"/>
  <c r="L422" i="2"/>
  <c r="L319" i="2"/>
  <c r="L59" i="2"/>
  <c r="L178" i="2"/>
  <c r="L36" i="2"/>
  <c r="M208" i="2"/>
  <c r="N323" i="2"/>
  <c r="N438" i="2"/>
  <c r="N174" i="2"/>
  <c r="N302" i="2"/>
  <c r="N208" i="2"/>
  <c r="N303" i="2"/>
  <c r="N20" i="2"/>
  <c r="N353" i="2"/>
  <c r="N127" i="2"/>
  <c r="N273" i="2"/>
  <c r="N361" i="2"/>
  <c r="N294" i="2"/>
  <c r="N14" i="2"/>
  <c r="N167" i="2"/>
  <c r="N296" i="2"/>
  <c r="N30" i="2"/>
  <c r="N95" i="2"/>
  <c r="N424" i="2"/>
  <c r="N359" i="2"/>
  <c r="N65" i="2"/>
  <c r="N144" i="2"/>
  <c r="N465" i="2"/>
  <c r="N6" i="2"/>
  <c r="N250" i="2"/>
  <c r="N368" i="2"/>
  <c r="N491" i="2"/>
  <c r="N190" i="2"/>
  <c r="N163" i="2"/>
  <c r="N331" i="2"/>
  <c r="N427" i="2"/>
  <c r="N289" i="2"/>
  <c r="N108" i="2"/>
  <c r="N22" i="2"/>
  <c r="N346" i="2"/>
  <c r="N400" i="2"/>
  <c r="N293" i="2"/>
  <c r="N41" i="2"/>
  <c r="N91" i="2"/>
  <c r="N97" i="2"/>
  <c r="N88" i="2"/>
  <c r="N71" i="2"/>
  <c r="N2" i="2"/>
  <c r="N489" i="2"/>
  <c r="N130" i="2"/>
  <c r="N466" i="2"/>
  <c r="N447" i="2"/>
  <c r="N159" i="2"/>
  <c r="N212" i="2"/>
  <c r="N142" i="2"/>
  <c r="N336" i="2"/>
  <c r="N365" i="2"/>
  <c r="N145" i="2"/>
  <c r="N369" i="2"/>
  <c r="N199" i="2"/>
  <c r="N392" i="2"/>
  <c r="N402" i="2"/>
  <c r="N3" i="2"/>
  <c r="N494" i="2"/>
  <c r="N121" i="2"/>
  <c r="N214" i="2"/>
  <c r="N47" i="2"/>
  <c r="N258" i="2"/>
  <c r="N141" i="2"/>
  <c r="N329" i="2"/>
  <c r="N191" i="2"/>
  <c r="N396" i="2"/>
  <c r="N237" i="2"/>
  <c r="N151" i="2"/>
  <c r="N431" i="2"/>
  <c r="N332" i="2"/>
  <c r="N83" i="2"/>
  <c r="N15" i="2"/>
  <c r="N350" i="2"/>
  <c r="N357" i="2"/>
  <c r="N194" i="2"/>
  <c r="N217" i="2"/>
  <c r="N297" i="2"/>
  <c r="N477" i="2"/>
  <c r="N283" i="2"/>
  <c r="N401" i="2"/>
  <c r="N337" i="2"/>
  <c r="N186" i="2"/>
  <c r="N37" i="2"/>
  <c r="N196" i="2"/>
  <c r="N472" i="2"/>
  <c r="N459" i="2"/>
  <c r="N354" i="2"/>
  <c r="N182" i="2"/>
  <c r="N84" i="2"/>
  <c r="N423" i="2"/>
  <c r="N413" i="2"/>
  <c r="N51" i="2"/>
  <c r="N28" i="2"/>
  <c r="N175" i="2"/>
  <c r="N456" i="2"/>
  <c r="N232" i="2"/>
  <c r="N487" i="2"/>
  <c r="N266" i="2"/>
  <c r="N200" i="2"/>
  <c r="N172" i="2"/>
  <c r="N449" i="2"/>
  <c r="N360" i="2"/>
  <c r="N132" i="2"/>
  <c r="N300" i="2"/>
  <c r="N450" i="2"/>
  <c r="N224" i="2"/>
  <c r="N7" i="2"/>
  <c r="N109" i="2"/>
  <c r="N54" i="2"/>
  <c r="N23" i="2"/>
  <c r="N68" i="2"/>
  <c r="N262" i="2"/>
  <c r="N197" i="2"/>
  <c r="N304" i="2"/>
  <c r="N317" i="2"/>
  <c r="N333" i="2"/>
  <c r="N104" i="2"/>
  <c r="N138" i="2"/>
  <c r="N458" i="2"/>
  <c r="N33" i="2"/>
  <c r="N410" i="2"/>
  <c r="N120" i="2"/>
  <c r="N176" i="2"/>
  <c r="N388" i="2"/>
  <c r="N381" i="2"/>
  <c r="N315" i="2"/>
  <c r="N225" i="2"/>
  <c r="N397" i="2"/>
  <c r="N137" i="2"/>
  <c r="N340" i="2"/>
  <c r="N230" i="2"/>
  <c r="N38" i="2"/>
  <c r="N177" i="2"/>
  <c r="N391" i="2"/>
  <c r="N467" i="2"/>
  <c r="N48" i="2"/>
  <c r="N93" i="2"/>
  <c r="N39" i="2"/>
  <c r="N34" i="2"/>
  <c r="N255" i="2"/>
  <c r="N111" i="2"/>
  <c r="N267" i="2"/>
  <c r="N192" i="2"/>
  <c r="N238" i="2"/>
  <c r="N13" i="2"/>
  <c r="N228" i="2"/>
  <c r="N202" i="2"/>
  <c r="N244" i="2"/>
  <c r="N488" i="2"/>
  <c r="N56" i="2"/>
  <c r="N324" i="2"/>
  <c r="N45" i="2"/>
  <c r="N173" i="2"/>
  <c r="N341" i="2"/>
  <c r="N496" i="2"/>
  <c r="N407" i="2"/>
  <c r="N195" i="2"/>
  <c r="N417" i="2"/>
  <c r="N170" i="2"/>
  <c r="N5" i="2"/>
  <c r="N203" i="2"/>
  <c r="N43" i="2"/>
  <c r="N270" i="2"/>
  <c r="N432" i="2"/>
  <c r="N148" i="2"/>
  <c r="N386" i="2"/>
  <c r="N113" i="2"/>
  <c r="N454" i="2"/>
  <c r="N394" i="2"/>
  <c r="N418" i="2"/>
  <c r="N478" i="2"/>
  <c r="N19" i="2"/>
  <c r="N116" i="2"/>
  <c r="N105" i="2"/>
  <c r="N441" i="2"/>
  <c r="N64" i="2"/>
  <c r="N206" i="2"/>
  <c r="N362" i="2"/>
  <c r="N165" i="2"/>
  <c r="N452" i="2"/>
  <c r="N366" i="2"/>
  <c r="N479" i="2"/>
  <c r="N338" i="2"/>
  <c r="N234" i="2"/>
  <c r="N497" i="2"/>
  <c r="N233" i="2"/>
  <c r="N61" i="2"/>
  <c r="N462" i="2"/>
  <c r="N274" i="2"/>
  <c r="N126" i="2"/>
  <c r="N342" i="2"/>
  <c r="N419" i="2"/>
  <c r="N118" i="2"/>
  <c r="N380" i="2"/>
  <c r="N24" i="2"/>
  <c r="N411" i="2"/>
  <c r="N85" i="2"/>
  <c r="N29" i="2"/>
  <c r="N204" i="2"/>
  <c r="N429" i="2"/>
  <c r="N305" i="2"/>
  <c r="N8" i="2"/>
  <c r="N133" i="2"/>
  <c r="N66" i="2"/>
  <c r="N268" i="2"/>
  <c r="N223" i="2"/>
  <c r="N395" i="2"/>
  <c r="N209" i="2"/>
  <c r="N393" i="2"/>
  <c r="N463" i="2"/>
  <c r="N290" i="2"/>
  <c r="N135" i="2"/>
  <c r="N306" i="2"/>
  <c r="N311" i="2"/>
  <c r="N107" i="2"/>
  <c r="N89" i="2"/>
  <c r="N193" i="2"/>
  <c r="N321" i="2"/>
  <c r="N473" i="2"/>
  <c r="N210" i="2"/>
  <c r="N276" i="2"/>
  <c r="N370" i="2"/>
  <c r="N249" i="2"/>
  <c r="N134" i="2"/>
  <c r="N320" i="2"/>
  <c r="N275" i="2"/>
  <c r="N356" i="2"/>
  <c r="N229" i="2"/>
  <c r="N285" i="2"/>
  <c r="N180" i="2"/>
  <c r="N307" i="2"/>
  <c r="N263" i="2"/>
  <c r="N334" i="2"/>
  <c r="N374" i="2"/>
  <c r="N330" i="2"/>
  <c r="N128" i="2"/>
  <c r="N384" i="2"/>
  <c r="N443" i="2"/>
  <c r="N251" i="2"/>
  <c r="N69" i="2"/>
  <c r="N420" i="2"/>
  <c r="N326" i="2"/>
  <c r="N377" i="2"/>
  <c r="N220" i="2"/>
  <c r="N351" i="2"/>
  <c r="N405" i="2"/>
  <c r="N166" i="2"/>
  <c r="N468" i="2"/>
  <c r="N439" i="2"/>
  <c r="N106" i="2"/>
  <c r="N32" i="2"/>
  <c r="N382" i="2"/>
  <c r="N44" i="2"/>
  <c r="N313" i="2"/>
  <c r="N390" i="2"/>
  <c r="N442" i="2"/>
  <c r="N414" i="2"/>
  <c r="N98" i="2"/>
  <c r="N269" i="2"/>
  <c r="N339" i="2"/>
  <c r="N291" i="2"/>
  <c r="N430" i="2"/>
  <c r="N184" i="2"/>
  <c r="N480" i="2"/>
  <c r="N143" i="2"/>
  <c r="N327" i="2"/>
  <c r="N25" i="2"/>
  <c r="N101" i="2"/>
  <c r="N433" i="2"/>
  <c r="N160" i="2"/>
  <c r="N498" i="2"/>
  <c r="N227" i="2"/>
  <c r="N495" i="2"/>
  <c r="N49" i="2"/>
  <c r="N245" i="2"/>
  <c r="N239" i="2"/>
  <c r="N474" i="2"/>
  <c r="N139" i="2"/>
  <c r="N425" i="2"/>
  <c r="N358" i="2"/>
  <c r="N4" i="2"/>
  <c r="N484" i="2"/>
  <c r="N50" i="2"/>
  <c r="N79" i="2"/>
  <c r="N325" i="2"/>
  <c r="N375" i="2"/>
  <c r="N102" i="2"/>
  <c r="N367" i="2"/>
  <c r="N387" i="2"/>
  <c r="N280" i="2"/>
  <c r="N207" i="2"/>
  <c r="N247" i="2"/>
  <c r="N440" i="2"/>
  <c r="N460" i="2"/>
  <c r="N309" i="2"/>
  <c r="N371" i="2"/>
  <c r="N421" i="2"/>
  <c r="N292" i="2"/>
  <c r="N328" i="2"/>
  <c r="N284" i="2"/>
  <c r="N171" i="2"/>
  <c r="N9" i="2"/>
  <c r="N500" i="2"/>
  <c r="N252" i="2"/>
  <c r="N376" i="2"/>
  <c r="N152" i="2"/>
  <c r="N81" i="2"/>
  <c r="N10" i="2"/>
  <c r="N348" i="2"/>
  <c r="N426" i="2"/>
  <c r="N461" i="2"/>
  <c r="N457" i="2"/>
  <c r="N373" i="2"/>
  <c r="N299" i="2"/>
  <c r="N73" i="2"/>
  <c r="N312" i="2"/>
  <c r="N75" i="2"/>
  <c r="N455" i="2"/>
  <c r="N231" i="2"/>
  <c r="N499" i="2"/>
  <c r="N62" i="2"/>
  <c r="N156" i="2"/>
  <c r="N248" i="2"/>
  <c r="N318" i="2"/>
  <c r="N428" i="2"/>
  <c r="N78" i="2"/>
  <c r="N27" i="2"/>
  <c r="N112" i="2"/>
  <c r="N11" i="2"/>
  <c r="N90" i="2"/>
  <c r="N475" i="2"/>
  <c r="N277" i="2"/>
  <c r="N335" i="2"/>
  <c r="N122" i="2"/>
  <c r="N153" i="2"/>
  <c r="N398" i="2"/>
  <c r="N155" i="2"/>
  <c r="N469" i="2"/>
  <c r="N253" i="2"/>
  <c r="N198" i="2"/>
  <c r="N416" i="2"/>
  <c r="N235" i="2"/>
  <c r="N40" i="2"/>
  <c r="N221" i="2"/>
  <c r="N256" i="2"/>
  <c r="N55" i="2"/>
  <c r="N310" i="2"/>
  <c r="N271" i="2"/>
  <c r="N446" i="2"/>
  <c r="N80" i="2"/>
  <c r="N157" i="2"/>
  <c r="N164" i="2"/>
  <c r="N12" i="2"/>
  <c r="N389" i="2"/>
  <c r="N492" i="2"/>
  <c r="N76" i="2"/>
  <c r="N117" i="2"/>
  <c r="N129" i="2"/>
  <c r="N123" i="2"/>
  <c r="N408" i="2"/>
  <c r="N279" i="2"/>
  <c r="N149" i="2"/>
  <c r="N364" i="2"/>
  <c r="N272" i="2"/>
  <c r="N254" i="2"/>
  <c r="N301" i="2"/>
  <c r="N189" i="2"/>
  <c r="N241" i="2"/>
  <c r="N124" i="2"/>
  <c r="N146" i="2"/>
  <c r="N286" i="2"/>
  <c r="N205" i="2"/>
  <c r="N110" i="2"/>
  <c r="N409" i="2"/>
  <c r="N179" i="2"/>
  <c r="N259" i="2"/>
  <c r="N349" i="2"/>
  <c r="N482" i="2"/>
  <c r="N87" i="2"/>
  <c r="N226" i="2"/>
  <c r="N404" i="2"/>
  <c r="N18" i="2"/>
  <c r="N448" i="2"/>
  <c r="N316" i="2"/>
  <c r="N347" i="2"/>
  <c r="N57" i="2"/>
  <c r="N372" i="2"/>
  <c r="N31" i="2"/>
  <c r="N298" i="2"/>
  <c r="N52" i="2"/>
  <c r="N403" i="2"/>
  <c r="N92" i="2"/>
  <c r="N86" i="2"/>
  <c r="N161" i="2"/>
  <c r="N501" i="2"/>
  <c r="N103" i="2"/>
  <c r="N162" i="2"/>
  <c r="N211" i="2"/>
  <c r="N343" i="2"/>
  <c r="N257" i="2"/>
  <c r="N216" i="2"/>
  <c r="N434" i="2"/>
  <c r="N99" i="2"/>
  <c r="N60" i="2"/>
  <c r="N158" i="2"/>
  <c r="N385" i="2"/>
  <c r="N308" i="2"/>
  <c r="N355" i="2"/>
  <c r="N187" i="2"/>
  <c r="N140" i="2"/>
  <c r="N451" i="2"/>
  <c r="N53" i="2"/>
  <c r="N281" i="2"/>
  <c r="N352" i="2"/>
  <c r="N131" i="2"/>
  <c r="N379" i="2"/>
  <c r="N125" i="2"/>
  <c r="N213" i="2"/>
  <c r="N67" i="2"/>
  <c r="N490" i="2"/>
  <c r="N246" i="2"/>
  <c r="N77" i="2"/>
  <c r="N288" i="2"/>
  <c r="N201" i="2"/>
  <c r="N219" i="2"/>
  <c r="N74" i="2"/>
  <c r="N483" i="2"/>
  <c r="N415" i="2"/>
  <c r="N46" i="2"/>
  <c r="N363" i="2"/>
  <c r="N136" i="2"/>
  <c r="N345" i="2"/>
  <c r="N481" i="2"/>
  <c r="N150" i="2"/>
  <c r="N119" i="2"/>
  <c r="N383" i="2"/>
  <c r="N16" i="2"/>
  <c r="N464" i="2"/>
  <c r="N181" i="2"/>
  <c r="N21" i="2"/>
  <c r="N435" i="2"/>
  <c r="N260" i="2"/>
  <c r="N470" i="2"/>
  <c r="N344" i="2"/>
  <c r="N406" i="2"/>
  <c r="N168" i="2"/>
  <c r="N82" i="2"/>
  <c r="N35" i="2"/>
  <c r="N436" i="2"/>
  <c r="N444" i="2"/>
  <c r="N188" i="2"/>
  <c r="N183" i="2"/>
  <c r="N261" i="2"/>
  <c r="N399" i="2"/>
  <c r="N17" i="2"/>
  <c r="N486" i="2"/>
  <c r="N453" i="2"/>
  <c r="N94" i="2"/>
  <c r="N445" i="2"/>
  <c r="N215" i="2"/>
  <c r="N42" i="2"/>
  <c r="N282" i="2"/>
  <c r="N236" i="2"/>
  <c r="N147" i="2"/>
  <c r="N72" i="2"/>
  <c r="N476" i="2"/>
  <c r="N114" i="2"/>
  <c r="N154" i="2"/>
  <c r="N378" i="2"/>
  <c r="N115" i="2"/>
  <c r="N264" i="2"/>
  <c r="N242" i="2"/>
  <c r="N287" i="2"/>
  <c r="N70" i="2"/>
  <c r="N218" i="2"/>
  <c r="N265" i="2"/>
  <c r="N26" i="2"/>
  <c r="N185" i="2"/>
  <c r="N169" i="2"/>
  <c r="N96" i="2"/>
  <c r="N278" i="2"/>
  <c r="N412" i="2"/>
  <c r="N222" i="2"/>
  <c r="N295" i="2"/>
  <c r="N314" i="2"/>
  <c r="N485" i="2"/>
  <c r="N322" i="2"/>
  <c r="N240" i="2"/>
  <c r="N63" i="2"/>
  <c r="N243" i="2"/>
  <c r="N58" i="2"/>
  <c r="N437" i="2"/>
  <c r="N471" i="2"/>
  <c r="N493" i="2"/>
  <c r="N100" i="2"/>
  <c r="N422" i="2"/>
  <c r="N319" i="2"/>
  <c r="N59" i="2"/>
  <c r="N178" i="2"/>
  <c r="N36" i="2"/>
  <c r="D13" i="5" a="1"/>
  <c r="D13" i="5" s="1"/>
  <c r="D14" i="5" a="1"/>
  <c r="D14" i="5" s="1"/>
  <c r="D15" i="5" a="1"/>
  <c r="D15" i="5" s="1"/>
  <c r="D12" i="5" a="1"/>
  <c r="D12" i="5" s="1"/>
  <c r="E13" i="5"/>
  <c r="E14" i="5"/>
  <c r="E15" i="5"/>
  <c r="E12" i="5"/>
  <c r="C13" i="5"/>
  <c r="C14" i="5"/>
  <c r="C15" i="5"/>
  <c r="C12" i="5"/>
  <c r="C3" i="5"/>
  <c r="C4" i="5"/>
  <c r="C5" i="5"/>
  <c r="C6" i="5"/>
  <c r="C50" i="5"/>
  <c r="C20" i="5"/>
  <c r="C21" i="5"/>
  <c r="C22" i="5"/>
  <c r="C19" i="5"/>
  <c r="G6" i="3" l="1" a="1"/>
  <c r="G6" i="3" s="1"/>
  <c r="G9" i="3" a="1"/>
  <c r="G9" i="3" s="1"/>
  <c r="G14" i="3" a="1"/>
  <c r="G14" i="3" s="1"/>
  <c r="G2" i="3" a="1"/>
  <c r="G2" i="3" s="1"/>
  <c r="G7" i="3" a="1"/>
  <c r="G7" i="3" s="1"/>
  <c r="G11" i="3" a="1"/>
  <c r="G11" i="3" s="1"/>
  <c r="G4" i="3" a="1"/>
  <c r="G4" i="3" s="1"/>
  <c r="G20" i="3" a="1"/>
  <c r="G20" i="3" s="1"/>
  <c r="G8" i="3" a="1"/>
  <c r="G8" i="3" s="1"/>
  <c r="G19" i="3" a="1"/>
  <c r="G19" i="3" s="1"/>
  <c r="G13" i="3" a="1"/>
  <c r="G13" i="3" s="1"/>
  <c r="G18" i="3" a="1"/>
  <c r="G18" i="3" s="1"/>
  <c r="G17" i="3" a="1"/>
  <c r="G17" i="3" s="1"/>
  <c r="G5" i="3" a="1"/>
  <c r="G5" i="3" s="1"/>
  <c r="G21" i="3" a="1"/>
  <c r="G21" i="3" s="1"/>
  <c r="G15" i="3" a="1"/>
  <c r="G15" i="3" s="1"/>
  <c r="G3" i="3" a="1"/>
  <c r="G3" i="3" s="1"/>
  <c r="G12" i="3" a="1"/>
  <c r="G12" i="3" s="1"/>
  <c r="G16" i="3" a="1"/>
  <c r="G16" i="3" s="1"/>
  <c r="G10" i="3" a="1"/>
  <c r="G10"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BE3910-7FEB-4DBE-B371-0529CBC637F6}"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 id="2" xr16:uid="{081DBBF9-0710-4A55-9A36-1D3D31C95E82}" keepAlive="1" name="Query - Sheet1 (2)" description="Connection to the 'Sheet1 (2)' query in the workbook." type="5" refreshedVersion="8" background="1" saveData="1">
    <dbPr connection="Provider=Microsoft.Mashup.OleDb.1;Data Source=$Workbook$;Location=&quot;Sheet1 (2)&quot;;Extended Properties=&quot;&quot;" command="SELECT * FROM [Sheet1 (2)]"/>
  </connection>
  <connection id="3" xr16:uid="{D14EAF7A-76D2-4729-BF64-508F7E353609}" keepAlive="1" name="Query - Sheet1 (3)" description="Connection to the 'Sheet1 (3)' query in the workbook." type="5" refreshedVersion="8" background="1" saveData="1">
    <dbPr connection="Provider=Microsoft.Mashup.OleDb.1;Data Source=$Workbook$;Location=&quot;Sheet1 (3)&quot;;Extended Properties=&quot;&quot;" command="SELECT * FROM [Sheet1 (3)]"/>
  </connection>
  <connection id="4" xr16:uid="{544ECAA0-E6BD-46A9-BA7A-2D9F6A5EC01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802039D9-EA0B-4B39-A5F6-F71B3F599FB6}" name="WorksheetConnection_Excel_Assessment_Updated.xlsx!Sales_Table" type="102" refreshedVersion="8" minRefreshableVersion="5">
    <extLst>
      <ext xmlns:x15="http://schemas.microsoft.com/office/spreadsheetml/2010/11/main" uri="{DE250136-89BD-433C-8126-D09CA5730AF9}">
        <x15:connection id="Sales_Table">
          <x15:rangePr sourceName="_xlcn.WorksheetConnection_Excel_Assessment_Updated.xlsxSales_Table"/>
        </x15:connection>
      </ext>
    </extLst>
  </connection>
  <connection id="6" xr16:uid="{49ACEE70-A219-447A-8A3C-84C65A7B1E27}" name="WorksheetConnection_Excel_Assessment_Updated.xlsx!Sheet1__2" type="102" refreshedVersion="8" minRefreshableVersion="5">
    <extLst>
      <ext xmlns:x15="http://schemas.microsoft.com/office/spreadsheetml/2010/11/main" uri="{DE250136-89BD-433C-8126-D09CA5730AF9}">
        <x15:connection id="Sheet1__2" autoDelete="1">
          <x15:rangePr sourceName="_xlcn.WorksheetConnection_Excel_Assessment_Updated.xlsxSheet1__2"/>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<sst xmlns="http://schemas.openxmlformats.org/spreadsheetml/2006/main" count="1535" uniqueCount="235">
  <si>
    <t>Date</t>
  </si>
  <si>
    <t>Product_ID</t>
  </si>
  <si>
    <t>Sales_Amount</t>
  </si>
  <si>
    <t>Customer_ID</t>
  </si>
  <si>
    <t>Category</t>
  </si>
  <si>
    <t>Clothing</t>
  </si>
  <si>
    <t>Electronics</t>
  </si>
  <si>
    <t>Home &amp; Kitchen</t>
  </si>
  <si>
    <t>Books</t>
  </si>
  <si>
    <t>Product_Name</t>
  </si>
  <si>
    <t>Price</t>
  </si>
  <si>
    <t>Product 1</t>
  </si>
  <si>
    <t>Product 2</t>
  </si>
  <si>
    <t>Product 3</t>
  </si>
  <si>
    <t>Product 4</t>
  </si>
  <si>
    <t>Product 5</t>
  </si>
  <si>
    <t>Product 6</t>
  </si>
  <si>
    <t>Product 7</t>
  </si>
  <si>
    <t>Product 8</t>
  </si>
  <si>
    <t>Product 9</t>
  </si>
  <si>
    <t>Product 10</t>
  </si>
  <si>
    <t>Product 11</t>
  </si>
  <si>
    <t>Product 12</t>
  </si>
  <si>
    <t>Product 13</t>
  </si>
  <si>
    <t>Product 14</t>
  </si>
  <si>
    <t>Product 15</t>
  </si>
  <si>
    <t>Product 16</t>
  </si>
  <si>
    <t>Product 17</t>
  </si>
  <si>
    <t>Product 18</t>
  </si>
  <si>
    <t>Product 19</t>
  </si>
  <si>
    <t>Product 20</t>
  </si>
  <si>
    <t>Customer_Name</t>
  </si>
  <si>
    <t>Region</t>
  </si>
  <si>
    <t>Customer 1</t>
  </si>
  <si>
    <t>West</t>
  </si>
  <si>
    <t>Customer 2</t>
  </si>
  <si>
    <t>North</t>
  </si>
  <si>
    <t>Customer 3</t>
  </si>
  <si>
    <t>East</t>
  </si>
  <si>
    <t>Customer 4</t>
  </si>
  <si>
    <t>South</t>
  </si>
  <si>
    <t>Customer 5</t>
  </si>
  <si>
    <t>Customer 6</t>
  </si>
  <si>
    <t>Customer 7</t>
  </si>
  <si>
    <t>Customer 8</t>
  </si>
  <si>
    <t>Customer 9</t>
  </si>
  <si>
    <t>Customer 10</t>
  </si>
  <si>
    <t>Customer 11</t>
  </si>
  <si>
    <t>Customer 12</t>
  </si>
  <si>
    <t>Customer 13</t>
  </si>
  <si>
    <t>Customer 14</t>
  </si>
  <si>
    <t>Customer 15</t>
  </si>
  <si>
    <t>Customer 16</t>
  </si>
  <si>
    <t>Customer 17</t>
  </si>
  <si>
    <t>Customer 18</t>
  </si>
  <si>
    <t>Customer 19</t>
  </si>
  <si>
    <t>Customer 20</t>
  </si>
  <si>
    <t>Customer 21</t>
  </si>
  <si>
    <t>Customer 22</t>
  </si>
  <si>
    <t>Customer 23</t>
  </si>
  <si>
    <t>Customer 24</t>
  </si>
  <si>
    <t>Customer 25</t>
  </si>
  <si>
    <t>Customer 26</t>
  </si>
  <si>
    <t>Customer 27</t>
  </si>
  <si>
    <t>Customer 28</t>
  </si>
  <si>
    <t>Customer 29</t>
  </si>
  <si>
    <t>Customer 30</t>
  </si>
  <si>
    <t>Customer 31</t>
  </si>
  <si>
    <t>Customer 32</t>
  </si>
  <si>
    <t>Customer 33</t>
  </si>
  <si>
    <t>Customer 34</t>
  </si>
  <si>
    <t>Customer 35</t>
  </si>
  <si>
    <t>Customer 36</t>
  </si>
  <si>
    <t>Customer 37</t>
  </si>
  <si>
    <t>Customer 38</t>
  </si>
  <si>
    <t>Customer 39</t>
  </si>
  <si>
    <t>Customer 40</t>
  </si>
  <si>
    <t>Customer 41</t>
  </si>
  <si>
    <t>Customer 42</t>
  </si>
  <si>
    <t>Customer 43</t>
  </si>
  <si>
    <t>Customer 44</t>
  </si>
  <si>
    <t>Customer 45</t>
  </si>
  <si>
    <t>Customer 46</t>
  </si>
  <si>
    <t>Customer 47</t>
  </si>
  <si>
    <t>Customer 48</t>
  </si>
  <si>
    <t>Customer 49</t>
  </si>
  <si>
    <t>Customer 50</t>
  </si>
  <si>
    <t>Customer 51</t>
  </si>
  <si>
    <t>Customer 52</t>
  </si>
  <si>
    <t>Customer 53</t>
  </si>
  <si>
    <t>Customer 54</t>
  </si>
  <si>
    <t>Customer 55</t>
  </si>
  <si>
    <t>Customer 56</t>
  </si>
  <si>
    <t>Customer 57</t>
  </si>
  <si>
    <t>Customer 58</t>
  </si>
  <si>
    <t>Customer 59</t>
  </si>
  <si>
    <t>Customer 60</t>
  </si>
  <si>
    <t>Customer 61</t>
  </si>
  <si>
    <t>Customer 62</t>
  </si>
  <si>
    <t>Customer 63</t>
  </si>
  <si>
    <t>Customer 64</t>
  </si>
  <si>
    <t>Customer 65</t>
  </si>
  <si>
    <t>Customer 66</t>
  </si>
  <si>
    <t>Customer 67</t>
  </si>
  <si>
    <t>Customer 68</t>
  </si>
  <si>
    <t>Customer 69</t>
  </si>
  <si>
    <t>Customer 70</t>
  </si>
  <si>
    <t>Customer 71</t>
  </si>
  <si>
    <t>Customer 72</t>
  </si>
  <si>
    <t>Customer 73</t>
  </si>
  <si>
    <t>Customer 74</t>
  </si>
  <si>
    <t>Customer 75</t>
  </si>
  <si>
    <t>Customer 76</t>
  </si>
  <si>
    <t>Customer 77</t>
  </si>
  <si>
    <t>Customer 78</t>
  </si>
  <si>
    <t>Customer 79</t>
  </si>
  <si>
    <t>Customer 80</t>
  </si>
  <si>
    <t>Customer 81</t>
  </si>
  <si>
    <t>Customer 82</t>
  </si>
  <si>
    <t>Customer 83</t>
  </si>
  <si>
    <t>Customer 84</t>
  </si>
  <si>
    <t>Customer 85</t>
  </si>
  <si>
    <t>Customer 86</t>
  </si>
  <si>
    <t>Customer 87</t>
  </si>
  <si>
    <t>Customer 88</t>
  </si>
  <si>
    <t>Customer 89</t>
  </si>
  <si>
    <t>Customer 90</t>
  </si>
  <si>
    <t>Customer 91</t>
  </si>
  <si>
    <t>Customer 92</t>
  </si>
  <si>
    <t>Customer 93</t>
  </si>
  <si>
    <t>Customer 94</t>
  </si>
  <si>
    <t>Customer 95</t>
  </si>
  <si>
    <t>Customer 96</t>
  </si>
  <si>
    <t>Customer 97</t>
  </si>
  <si>
    <t>Customer 98</t>
  </si>
  <si>
    <t>Customer 99</t>
  </si>
  <si>
    <t>Customer 100</t>
  </si>
  <si>
    <t>Sales</t>
  </si>
  <si>
    <t>Task 2:1 - Summary</t>
  </si>
  <si>
    <t>Month</t>
  </si>
  <si>
    <t>Year</t>
  </si>
  <si>
    <t>Row Labels</t>
  </si>
  <si>
    <t>January</t>
  </si>
  <si>
    <t>February</t>
  </si>
  <si>
    <t>March</t>
  </si>
  <si>
    <t>April</t>
  </si>
  <si>
    <t>May</t>
  </si>
  <si>
    <t>June</t>
  </si>
  <si>
    <t>July</t>
  </si>
  <si>
    <t>August</t>
  </si>
  <si>
    <t>September</t>
  </si>
  <si>
    <t>October</t>
  </si>
  <si>
    <t>November</t>
  </si>
  <si>
    <t>December</t>
  </si>
  <si>
    <t>Grand Total</t>
  </si>
  <si>
    <t>Sum of Sales_Amount</t>
  </si>
  <si>
    <t>Sales Category</t>
  </si>
  <si>
    <t>Average</t>
  </si>
  <si>
    <t>Median</t>
  </si>
  <si>
    <t>Total Sales</t>
  </si>
  <si>
    <t>Task 2:5 - Descriptive Analysis</t>
  </si>
  <si>
    <t>Task 3:1 - Total sales with Structured References</t>
  </si>
  <si>
    <t>Autofill Month</t>
  </si>
  <si>
    <t>First Name</t>
  </si>
  <si>
    <t>Last Name</t>
  </si>
  <si>
    <t>Customer</t>
  </si>
  <si>
    <t>Validation</t>
  </si>
  <si>
    <t>Task 4:2 - Total Revenue Generated by each product</t>
  </si>
  <si>
    <t>No. of Units Sold</t>
  </si>
  <si>
    <t>Revenue</t>
  </si>
  <si>
    <t>Customer Regions</t>
  </si>
  <si>
    <t>Concatenation</t>
  </si>
  <si>
    <t>Remaining Days</t>
  </si>
  <si>
    <t>Task 5:1 - Named Ranges</t>
  </si>
  <si>
    <t>Average Sales</t>
  </si>
  <si>
    <t>Jan</t>
  </si>
  <si>
    <t>Feb</t>
  </si>
  <si>
    <t>Mar</t>
  </si>
  <si>
    <t>Apr</t>
  </si>
  <si>
    <t>Jun</t>
  </si>
  <si>
    <t>Jul</t>
  </si>
  <si>
    <t>Aug</t>
  </si>
  <si>
    <t>Sep</t>
  </si>
  <si>
    <t>Oct</t>
  </si>
  <si>
    <t>Nov</t>
  </si>
  <si>
    <t>Dec</t>
  </si>
  <si>
    <t>Task 7:2 - Lookup Table</t>
  </si>
  <si>
    <t>Sales Amount</t>
  </si>
  <si>
    <t>Tier</t>
  </si>
  <si>
    <t>Low</t>
  </si>
  <si>
    <t>Medium</t>
  </si>
  <si>
    <t>High</t>
  </si>
  <si>
    <t>Revenue2 (When Revenue = Price*No.of units sold)</t>
  </si>
  <si>
    <t>Pivot Table Task 2.3</t>
  </si>
  <si>
    <t>Task 6.1 Excel Charting</t>
  </si>
  <si>
    <t>Task 6.2 Adv Excel Charting</t>
  </si>
  <si>
    <t>Task 6.3 Dynamic Charting</t>
  </si>
  <si>
    <t>Task 7.1 Pivot Tables</t>
  </si>
  <si>
    <t>Count of Sales_Amount</t>
  </si>
  <si>
    <t>Regions</t>
  </si>
  <si>
    <t>Categories</t>
  </si>
  <si>
    <t>Task 2:2 - Sorting and Filtering</t>
  </si>
  <si>
    <r>
      <t xml:space="preserve">Sorting </t>
    </r>
    <r>
      <rPr>
        <sz val="11"/>
        <color theme="1"/>
        <rFont val="Aptos Narrow"/>
        <family val="2"/>
        <scheme val="minor"/>
      </rPr>
      <t xml:space="preserve"> has been done in "Date" column in Sales_Data Sheet.</t>
    </r>
  </si>
  <si>
    <t>Filtering</t>
  </si>
  <si>
    <t>Task 2:3 - Date and Time Functions</t>
  </si>
  <si>
    <t>"Month" and "Year" Column has been added in Sales_Data Sheet.</t>
  </si>
  <si>
    <t>Task 2:4 - If-Else Conditions</t>
  </si>
  <si>
    <t>"Sales_Category" Column has been added in Sales_Data Sheet.</t>
  </si>
  <si>
    <t>Task 3:2</t>
  </si>
  <si>
    <t>Autofill</t>
  </si>
  <si>
    <t>"Autofill Month" Column has been added in Sales_Data Sheet.</t>
  </si>
  <si>
    <t>Custom List</t>
  </si>
  <si>
    <t>Sorted the "Region" column in the Customer_Data with custom list.</t>
  </si>
  <si>
    <t>Flash-Fill</t>
  </si>
  <si>
    <t>"First Name", "Last Name" columns has been added in Customer_Data sheet.</t>
  </si>
  <si>
    <t xml:space="preserve">Task 3:3 </t>
  </si>
  <si>
    <t>Changed type of "Sales_Amount" Column to Currency.</t>
  </si>
  <si>
    <t>Applied Conditional Formatting to "Sales_Amount".</t>
  </si>
  <si>
    <t xml:space="preserve">Task 4:1 - Logical Formulas </t>
  </si>
  <si>
    <t>"Validation" Column has been added in Sales_Data Sheet.</t>
  </si>
  <si>
    <t>Task 4:3 - Lookup and Reference Formulas</t>
  </si>
  <si>
    <t>"Product_Name" Column has been added in Sales_Data Sheet.</t>
  </si>
  <si>
    <t>"Customer Regions" Column has been added in Sales_Data Sheet.</t>
  </si>
  <si>
    <t>Task 4:4 - Text Formulas</t>
  </si>
  <si>
    <t>"Concatenation" Column has been added in Sales_Data Sheet.</t>
  </si>
  <si>
    <t>Task 4:5 - Date and Time Formulas</t>
  </si>
  <si>
    <t>"Remaining Days" Column has been added in Sales_Data Sheet.</t>
  </si>
  <si>
    <t>Task 5:2 - Data Validation</t>
  </si>
  <si>
    <t>Rules has been applied to "Slaes_Amount" column in Sales_Data sheet.</t>
  </si>
  <si>
    <t>Task 5:3 - Conditional Formatting</t>
  </si>
  <si>
    <t>Highlighted Top 10% sales in "Sales_Amount" in Sales_Data Sheet.</t>
  </si>
  <si>
    <t>Pivot Table has been created in "Pivot Table Task 2.3" Sheet.</t>
  </si>
  <si>
    <t>Task 7:2 - Using the Lookup Table created here, "Tier" Column has been added to Sales_Data sheet.</t>
  </si>
  <si>
    <t>Task 7:1 - Task is done in "Task 7.1 Pivot Tables" sheet.</t>
  </si>
  <si>
    <t>Task 6 - Each Charting has been done in Each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</si>
</sst>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5" x14ac:knownFonts="1">
    <font>
      <sz val="11"/>
      <color theme="1"/>
      <name val="Aptos Narrow"/>
      <family val="2"/>
      <scheme val="minor"/>
    </font>
    <font>
      <sz val="11"/>
      <color theme="1"/>
      <name val="Aptos Narrow"/>
      <family val="2"/>
      <scheme val="minor"/>
    </font>
    <font>
      <b/>
      <sz val="11"/>
      <color theme="0"/>
      <name val="Aptos Narrow"/>
      <family val="2"/>
      <scheme val="minor"/>
    </font>
    <font>
      <sz val="8"/>
      <name val="Aptos Narrow"/>
      <family val="2"/>
      <scheme val="minor"/>
    </font>
    <font>
      <b/>
      <sz val="11"/>
      <color theme="1"/>
      <name val="Aptos Narrow"/>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4" tint="0.79998168889431442"/>
        <bgColor indexed="64"/>
      </patternFill>
    </fill>
  </fills>
  <borders count="6">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2">
    <xf numFmtId="0" fontId="0" fillId="0" borderId="0"/>
    <xf numFmtId="44" fontId="1" fillId="0" borderId="0" applyFont="0" applyFill="0" applyBorder="0" applyAlignment="0" applyProtection="0"/>
  </cellStyleXfs>
  <cellXfs count="24">
    <xf numFmtId="0" fontId="0" fillId="0" borderId="0" xfId="0"/>
    <xf numFmtId="0" fontId="2" fillId="2" borderId="1" xfId="0" applyFont="1" applyFill="1" applyBorder="1"/>
    <xf numFmtId="0" fontId="0" fillId="3" borderId="1" xfId="0" applyFill="1" applyBorder="1"/>
    <xf numFmtId="0" fontId="0" fillId="0" borderId="1" xfId="0" applyBorder="1"/>
    <xf numFmtId="0" fontId="0" fillId="0" borderId="0" xfId="0" pivotButton="1"/>
    <xf numFmtId="0" fontId="0" fillId="0" borderId="0" xfId="0" applyAlignment="1">
      <alignment horizontal="left"/>
    </xf>
    <xf numFmtId="0" fontId="0" fillId="0" borderId="0" xfId="0" applyAlignment="1">
      <alignment horizontal="left" indent="1"/>
    </xf>
    <xf numFmtId="164" fontId="0" fillId="0" borderId="0" xfId="1" applyNumberFormat="1" applyFont="1"/>
    <xf numFmtId="164" fontId="0" fillId="0" borderId="0" xfId="0" applyNumberFormat="1"/>
    <xf numFmtId="0" fontId="2" fillId="2" borderId="1" xfId="0" applyFont="1" applyFill="1" applyBorder="1" applyAlignment="1">
      <alignment horizontal="left"/>
    </xf>
    <xf numFmtId="0" fontId="0" fillId="3" borderId="1" xfId="0" applyFill="1" applyBorder="1" applyAlignment="1">
      <alignment horizontal="left"/>
    </xf>
    <xf numFmtId="0" fontId="0" fillId="0" borderId="1" xfId="0" applyBorder="1" applyAlignment="1">
      <alignment horizontal="left"/>
    </xf>
    <xf numFmtId="164" fontId="2" fillId="2" borderId="1" xfId="0" applyNumberFormat="1" applyFont="1" applyFill="1" applyBorder="1"/>
    <xf numFmtId="164" fontId="0" fillId="3" borderId="1" xfId="0" applyNumberFormat="1" applyFill="1" applyBorder="1"/>
    <xf numFmtId="164" fontId="0" fillId="0" borderId="1" xfId="0" applyNumberFormat="1" applyBorder="1"/>
    <xf numFmtId="14" fontId="0" fillId="0" borderId="0" xfId="0" applyNumberFormat="1"/>
    <xf numFmtId="0" fontId="4" fillId="0" borderId="0" xfId="0" applyFont="1"/>
    <xf numFmtId="0" fontId="4" fillId="4" borderId="0" xfId="0" applyFont="1" applyFill="1"/>
    <xf numFmtId="0" fontId="0" fillId="0" borderId="3" xfId="0" applyBorder="1"/>
    <xf numFmtId="0" fontId="0" fillId="3" borderId="3" xfId="0" applyFill="1" applyBorder="1"/>
    <xf numFmtId="0" fontId="0" fillId="3" borderId="2" xfId="0" applyFill="1" applyBorder="1"/>
    <xf numFmtId="0" fontId="0" fillId="0" borderId="2" xfId="0" applyBorder="1"/>
    <xf numFmtId="0" fontId="0" fillId="0" borderId="4" xfId="0" applyBorder="1"/>
    <xf numFmtId="0" fontId="0" fillId="0" borderId="5" xfId="0" applyBorder="1"/>
  </cellXfs>
  <cellStyles count="2">
    <cellStyle name="Currency" xfId="1" builtinId="4"/>
    <cellStyle name="Normal" xfId="0" builtinId="0"/>
  </cellStyles>
  <dxfs count="39">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theme="4" tint="0.79998168889431442"/>
        </patternFill>
      </fill>
    </dxf>
    <dxf>
      <font>
        <b/>
      </font>
    </dxf>
    <dxf>
      <fill>
        <patternFill patternType="solid">
          <bgColor theme="3" tint="0.749961851863155"/>
        </patternFill>
      </fill>
    </dxf>
    <dxf>
      <border outline="0">
        <bottom style="thin">
          <color theme="4" tint="0.39997558519241921"/>
        </bottom>
      </border>
    </dxf>
    <dxf>
      <alignment horizontal="left" vertical="bottom" textRotation="0" wrapText="0" indent="0" justifyLastLine="0" shrinkToFit="0" readingOrder="0"/>
    </dxf>
    <dxf>
      <numFmt numFmtId="164" formatCode="&quot;$&quot;#,##0.0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border outline="0">
        <left style="thin">
          <color theme="4" tint="0.39997558519241921"/>
        </left>
      </border>
    </dxf>
    <dxf>
      <border outline="0">
        <left style="thin">
          <color theme="4" tint="0.39997558519241921"/>
        </left>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quot;$&quot;#,##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quot;$&quot;#,##0.0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3.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powerPivotData" Target="model/item.data"/><Relationship Id="rId10" Type="http://schemas.openxmlformats.org/officeDocument/2006/relationships/pivotCacheDefinition" Target="pivotCache/pivotCacheDefinition1.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 Harsha Vardhan.xlsx]Task 6.1 Excel Charting!PivotTable1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Sales</a:t>
            </a:r>
          </a:p>
        </c:rich>
      </c:tx>
      <c:layout>
        <c:manualLayout>
          <c:xMode val="edge"/>
          <c:yMode val="edge"/>
          <c:x val="0.41884711286089243"/>
          <c:y val="8.23126275882181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6374269005847868E-2"/>
              <c:y val="-7.50469043151969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6374269005847868E-2"/>
              <c:y val="-7.50469043151969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8713450292397661E-2"/>
              <c:y val="-7.504690431519768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6374269005847954E-2"/>
              <c:y val="-1.125703564727961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113648293963254"/>
          <c:y val="0.29050707203266257"/>
          <c:w val="0.75083092738407697"/>
          <c:h val="0.46466498979294257"/>
        </c:manualLayout>
      </c:layout>
      <c:bar3DChart>
        <c:barDir val="col"/>
        <c:grouping val="clustered"/>
        <c:varyColors val="0"/>
        <c:ser>
          <c:idx val="0"/>
          <c:order val="0"/>
          <c:tx>
            <c:strRef>
              <c:f>'Task 6.1 Excel Charting'!$B$3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CBBD-4F3A-ACAC-57573C711EE6}"/>
              </c:ext>
            </c:extLst>
          </c:dPt>
          <c:dPt>
            <c:idx val="1"/>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4-CBBD-4F3A-ACAC-57573C711EE6}"/>
              </c:ext>
            </c:extLst>
          </c:dPt>
          <c:dPt>
            <c:idx val="2"/>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2-CBBD-4F3A-ACAC-57573C711EE6}"/>
              </c:ext>
            </c:extLst>
          </c:dPt>
          <c:dPt>
            <c:idx val="3"/>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CBBD-4F3A-ACAC-57573C711EE6}"/>
              </c:ext>
            </c:extLst>
          </c:dPt>
          <c:dLbls>
            <c:dLbl>
              <c:idx val="0"/>
              <c:layout>
                <c:manualLayout>
                  <c:x val="1.6374269005847954E-2"/>
                  <c:y val="-1.125703564727961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BBD-4F3A-ACAC-57573C711EE6}"/>
                </c:ext>
              </c:extLst>
            </c:dLbl>
            <c:dLbl>
              <c:idx val="1"/>
              <c:layout>
                <c:manualLayout>
                  <c:x val="1.8713450292397661E-2"/>
                  <c:y val="-7.5046904315197683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BBD-4F3A-ACAC-57573C711EE6}"/>
                </c:ext>
              </c:extLst>
            </c:dLbl>
            <c:dLbl>
              <c:idx val="2"/>
              <c:layout>
                <c:manualLayout>
                  <c:x val="1.6374269005847868E-2"/>
                  <c:y val="-7.504690431519699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BBD-4F3A-ACAC-57573C711EE6}"/>
                </c:ext>
              </c:extLst>
            </c:dLbl>
            <c:dLbl>
              <c:idx val="3"/>
              <c:layout>
                <c:manualLayout>
                  <c:x val="1.6374269005847868E-2"/>
                  <c:y val="-7.504690431519699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BBD-4F3A-ACAC-57573C711EE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6.1 Excel Charting'!$A$4:$A$8</c:f>
              <c:strCache>
                <c:ptCount val="4"/>
                <c:pt idx="0">
                  <c:v>Books</c:v>
                </c:pt>
                <c:pt idx="1">
                  <c:v>Clothing</c:v>
                </c:pt>
                <c:pt idx="2">
                  <c:v>Electronics</c:v>
                </c:pt>
                <c:pt idx="3">
                  <c:v>Home &amp; Kitchen</c:v>
                </c:pt>
              </c:strCache>
            </c:strRef>
          </c:cat>
          <c:val>
            <c:numRef>
              <c:f>'Task 6.1 Excel Charting'!$B$4:$B$8</c:f>
              <c:numCache>
                <c:formatCode>General</c:formatCode>
                <c:ptCount val="4"/>
                <c:pt idx="0">
                  <c:v>29272.17</c:v>
                </c:pt>
                <c:pt idx="1">
                  <c:v>22242.339999999989</c:v>
                </c:pt>
                <c:pt idx="2">
                  <c:v>47713.090000000004</c:v>
                </c:pt>
                <c:pt idx="3">
                  <c:v>26469.190000000002</c:v>
                </c:pt>
              </c:numCache>
            </c:numRef>
          </c:val>
          <c:extLst>
            <c:ext xmlns:c16="http://schemas.microsoft.com/office/drawing/2014/chart" uri="{C3380CC4-5D6E-409C-BE32-E72D297353CC}">
              <c16:uniqueId val="{00000000-CBBD-4F3A-ACAC-57573C711EE6}"/>
            </c:ext>
          </c:extLst>
        </c:ser>
        <c:dLbls>
          <c:showLegendKey val="0"/>
          <c:showVal val="0"/>
          <c:showCatName val="0"/>
          <c:showSerName val="0"/>
          <c:showPercent val="0"/>
          <c:showBubbleSize val="0"/>
        </c:dLbls>
        <c:gapWidth val="150"/>
        <c:shape val="box"/>
        <c:axId val="163790799"/>
        <c:axId val="163797039"/>
        <c:axId val="0"/>
      </c:bar3DChart>
      <c:catAx>
        <c:axId val="16379079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797039"/>
        <c:crosses val="autoZero"/>
        <c:auto val="1"/>
        <c:lblAlgn val="ctr"/>
        <c:lblOffset val="100"/>
        <c:noMultiLvlLbl val="0"/>
      </c:catAx>
      <c:valAx>
        <c:axId val="163797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790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 Harsha Vardhan.xlsx]Task 6.2 Adv Excel Charting!PivotTable3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0"/>
              <c:y val="0.3294522691705789"/>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1.6310606359029173E-17"/>
              <c:y val="0.22892018779342724"/>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
              <c:y val="0.3433489827856025"/>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3.2621212718058347E-17"/>
              <c:y val="0.20250391236306717"/>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0"/>
              <c:y val="0.29502347417840374"/>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0"/>
              <c:y val="0.32632237871674497"/>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0"/>
              <c:y val="0.30128325508607195"/>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0"/>
              <c:y val="0.44838810641627541"/>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
              <c:y val="0.27273865414710485"/>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6.5242425436116694E-17"/>
              <c:y val="0.18998435054773083"/>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1.3048485087223339E-16"/>
              <c:y val="0.25258215962441316"/>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0"/>
              <c:y val="0.3701408450704225"/>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layout>
            <c:manualLayout>
              <c:x val="-3.6654804270462634E-3"/>
              <c:y val="4.718248247138122E-3"/>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layout>
            <c:manualLayout>
              <c:x val="-5.4448398576512616E-3"/>
              <c:y val="-3.2840437198871322E-2"/>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6.2 Adv Excel Charting'!$B$3</c:f>
              <c:strCache>
                <c:ptCount val="1"/>
                <c:pt idx="0">
                  <c:v>Sum of Sales_Amount</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3-411C-47AB-B2DD-934F4C1416FB}"/>
              </c:ext>
            </c:extLst>
          </c:dPt>
          <c:dPt>
            <c:idx val="1"/>
            <c:invertIfNegative val="0"/>
            <c:bubble3D val="0"/>
            <c:extLst>
              <c:ext xmlns:c16="http://schemas.microsoft.com/office/drawing/2014/chart" uri="{C3380CC4-5D6E-409C-BE32-E72D297353CC}">
                <c16:uniqueId val="{00000004-411C-47AB-B2DD-934F4C1416FB}"/>
              </c:ext>
            </c:extLst>
          </c:dPt>
          <c:dPt>
            <c:idx val="2"/>
            <c:invertIfNegative val="0"/>
            <c:bubble3D val="0"/>
            <c:extLst>
              <c:ext xmlns:c16="http://schemas.microsoft.com/office/drawing/2014/chart" uri="{C3380CC4-5D6E-409C-BE32-E72D297353CC}">
                <c16:uniqueId val="{00000005-411C-47AB-B2DD-934F4C1416FB}"/>
              </c:ext>
            </c:extLst>
          </c:dPt>
          <c:dPt>
            <c:idx val="3"/>
            <c:invertIfNegative val="0"/>
            <c:bubble3D val="0"/>
            <c:extLst>
              <c:ext xmlns:c16="http://schemas.microsoft.com/office/drawing/2014/chart" uri="{C3380CC4-5D6E-409C-BE32-E72D297353CC}">
                <c16:uniqueId val="{00000006-411C-47AB-B2DD-934F4C1416FB}"/>
              </c:ext>
            </c:extLst>
          </c:dPt>
          <c:dPt>
            <c:idx val="4"/>
            <c:invertIfNegative val="0"/>
            <c:bubble3D val="0"/>
            <c:extLst>
              <c:ext xmlns:c16="http://schemas.microsoft.com/office/drawing/2014/chart" uri="{C3380CC4-5D6E-409C-BE32-E72D297353CC}">
                <c16:uniqueId val="{00000007-411C-47AB-B2DD-934F4C1416FB}"/>
              </c:ext>
            </c:extLst>
          </c:dPt>
          <c:dPt>
            <c:idx val="5"/>
            <c:invertIfNegative val="0"/>
            <c:bubble3D val="0"/>
            <c:extLst>
              <c:ext xmlns:c16="http://schemas.microsoft.com/office/drawing/2014/chart" uri="{C3380CC4-5D6E-409C-BE32-E72D297353CC}">
                <c16:uniqueId val="{00000008-411C-47AB-B2DD-934F4C1416FB}"/>
              </c:ext>
            </c:extLst>
          </c:dPt>
          <c:dPt>
            <c:idx val="6"/>
            <c:invertIfNegative val="0"/>
            <c:bubble3D val="0"/>
            <c:extLst>
              <c:ext xmlns:c16="http://schemas.microsoft.com/office/drawing/2014/chart" uri="{C3380CC4-5D6E-409C-BE32-E72D297353CC}">
                <c16:uniqueId val="{00000009-411C-47AB-B2DD-934F4C1416FB}"/>
              </c:ext>
            </c:extLst>
          </c:dPt>
          <c:dPt>
            <c:idx val="7"/>
            <c:invertIfNegative val="0"/>
            <c:bubble3D val="0"/>
            <c:extLst>
              <c:ext xmlns:c16="http://schemas.microsoft.com/office/drawing/2014/chart" uri="{C3380CC4-5D6E-409C-BE32-E72D297353CC}">
                <c16:uniqueId val="{0000000A-411C-47AB-B2DD-934F4C1416FB}"/>
              </c:ext>
            </c:extLst>
          </c:dPt>
          <c:dPt>
            <c:idx val="8"/>
            <c:invertIfNegative val="0"/>
            <c:bubble3D val="0"/>
            <c:extLst>
              <c:ext xmlns:c16="http://schemas.microsoft.com/office/drawing/2014/chart" uri="{C3380CC4-5D6E-409C-BE32-E72D297353CC}">
                <c16:uniqueId val="{0000000B-411C-47AB-B2DD-934F4C1416FB}"/>
              </c:ext>
            </c:extLst>
          </c:dPt>
          <c:dPt>
            <c:idx val="9"/>
            <c:invertIfNegative val="0"/>
            <c:bubble3D val="0"/>
            <c:extLst>
              <c:ext xmlns:c16="http://schemas.microsoft.com/office/drawing/2014/chart" uri="{C3380CC4-5D6E-409C-BE32-E72D297353CC}">
                <c16:uniqueId val="{0000000C-411C-47AB-B2DD-934F4C1416FB}"/>
              </c:ext>
            </c:extLst>
          </c:dPt>
          <c:dPt>
            <c:idx val="10"/>
            <c:invertIfNegative val="0"/>
            <c:bubble3D val="0"/>
            <c:extLst>
              <c:ext xmlns:c16="http://schemas.microsoft.com/office/drawing/2014/chart" uri="{C3380CC4-5D6E-409C-BE32-E72D297353CC}">
                <c16:uniqueId val="{0000000D-411C-47AB-B2DD-934F4C1416FB}"/>
              </c:ext>
            </c:extLst>
          </c:dPt>
          <c:dPt>
            <c:idx val="11"/>
            <c:invertIfNegative val="0"/>
            <c:bubble3D val="0"/>
            <c:extLst>
              <c:ext xmlns:c16="http://schemas.microsoft.com/office/drawing/2014/chart" uri="{C3380CC4-5D6E-409C-BE32-E72D297353CC}">
                <c16:uniqueId val="{0000000E-411C-47AB-B2DD-934F4C1416FB}"/>
              </c:ext>
            </c:extLst>
          </c:dPt>
          <c:dLbls>
            <c:dLbl>
              <c:idx val="0"/>
              <c:layout>
                <c:manualLayout>
                  <c:x val="0"/>
                  <c:y val="0.329452269170578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11C-47AB-B2DD-934F4C1416FB}"/>
                </c:ext>
              </c:extLst>
            </c:dLbl>
            <c:dLbl>
              <c:idx val="1"/>
              <c:layout>
                <c:manualLayout>
                  <c:x val="-1.6310606359029173E-17"/>
                  <c:y val="0.22892018779342724"/>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11C-47AB-B2DD-934F4C1416FB}"/>
                </c:ext>
              </c:extLst>
            </c:dLbl>
            <c:dLbl>
              <c:idx val="2"/>
              <c:layout>
                <c:manualLayout>
                  <c:x val="0"/>
                  <c:y val="0.343348982785602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11C-47AB-B2DD-934F4C1416FB}"/>
                </c:ext>
              </c:extLst>
            </c:dLbl>
            <c:dLbl>
              <c:idx val="3"/>
              <c:layout>
                <c:manualLayout>
                  <c:x val="-3.2621212718058347E-17"/>
                  <c:y val="0.202503912363067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11C-47AB-B2DD-934F4C1416FB}"/>
                </c:ext>
              </c:extLst>
            </c:dLbl>
            <c:dLbl>
              <c:idx val="4"/>
              <c:layout>
                <c:manualLayout>
                  <c:x val="0"/>
                  <c:y val="0.29502347417840374"/>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11C-47AB-B2DD-934F4C1416FB}"/>
                </c:ext>
              </c:extLst>
            </c:dLbl>
            <c:dLbl>
              <c:idx val="5"/>
              <c:layout>
                <c:manualLayout>
                  <c:x val="0"/>
                  <c:y val="0.3263223787167449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11C-47AB-B2DD-934F4C1416FB}"/>
                </c:ext>
              </c:extLst>
            </c:dLbl>
            <c:dLbl>
              <c:idx val="6"/>
              <c:layout>
                <c:manualLayout>
                  <c:x val="0"/>
                  <c:y val="0.3012832550860719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411C-47AB-B2DD-934F4C1416FB}"/>
                </c:ext>
              </c:extLst>
            </c:dLbl>
            <c:dLbl>
              <c:idx val="7"/>
              <c:layout>
                <c:manualLayout>
                  <c:x val="0"/>
                  <c:y val="0.44838810641627541"/>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411C-47AB-B2DD-934F4C1416FB}"/>
                </c:ext>
              </c:extLst>
            </c:dLbl>
            <c:dLbl>
              <c:idx val="8"/>
              <c:layout>
                <c:manualLayout>
                  <c:x val="0"/>
                  <c:y val="0.2727386541471048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411C-47AB-B2DD-934F4C1416FB}"/>
                </c:ext>
              </c:extLst>
            </c:dLbl>
            <c:dLbl>
              <c:idx val="9"/>
              <c:layout>
                <c:manualLayout>
                  <c:x val="-6.5242425436116694E-17"/>
                  <c:y val="0.1899843505477308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411C-47AB-B2DD-934F4C1416FB}"/>
                </c:ext>
              </c:extLst>
            </c:dLbl>
            <c:dLbl>
              <c:idx val="10"/>
              <c:layout>
                <c:manualLayout>
                  <c:x val="-1.3048485087223339E-16"/>
                  <c:y val="0.2525821596244131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411C-47AB-B2DD-934F4C1416FB}"/>
                </c:ext>
              </c:extLst>
            </c:dLbl>
            <c:dLbl>
              <c:idx val="11"/>
              <c:layout>
                <c:manualLayout>
                  <c:x val="0"/>
                  <c:y val="0.370140845070422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411C-47AB-B2DD-934F4C1416FB}"/>
                </c:ext>
              </c:extLst>
            </c:dLbl>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'Task 6.2 Adv Excel Charting'!$A$4:$A$17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2023</c:v>
                  </c:pt>
                </c:lvl>
              </c:multiLvlStrCache>
            </c:multiLvlStrRef>
          </c:cat>
          <c:val>
            <c:numRef>
              <c:f>'Task 6.2 Adv Excel Charting'!$B$4:$B$17</c:f>
              <c:numCache>
                <c:formatCode>General</c:formatCode>
                <c:ptCount val="12"/>
                <c:pt idx="0">
                  <c:v>11107.14</c:v>
                </c:pt>
                <c:pt idx="1">
                  <c:v>9056.5</c:v>
                </c:pt>
                <c:pt idx="2">
                  <c:v>11533.7</c:v>
                </c:pt>
                <c:pt idx="3">
                  <c:v>8355.74</c:v>
                </c:pt>
                <c:pt idx="4">
                  <c:v>10451.950000000001</c:v>
                </c:pt>
                <c:pt idx="5">
                  <c:v>11160.82</c:v>
                </c:pt>
                <c:pt idx="6">
                  <c:v>10672.68</c:v>
                </c:pt>
                <c:pt idx="7">
                  <c:v>13818.41</c:v>
                </c:pt>
                <c:pt idx="8">
                  <c:v>9918.2999999999993</c:v>
                </c:pt>
                <c:pt idx="9">
                  <c:v>8070.68</c:v>
                </c:pt>
                <c:pt idx="10">
                  <c:v>9471.01</c:v>
                </c:pt>
                <c:pt idx="11">
                  <c:v>12079.86</c:v>
                </c:pt>
              </c:numCache>
            </c:numRef>
          </c:val>
          <c:extLst>
            <c:ext xmlns:c16="http://schemas.microsoft.com/office/drawing/2014/chart" uri="{C3380CC4-5D6E-409C-BE32-E72D297353CC}">
              <c16:uniqueId val="{00000000-411C-47AB-B2DD-934F4C1416FB}"/>
            </c:ext>
          </c:extLst>
        </c:ser>
        <c:dLbls>
          <c:showLegendKey val="0"/>
          <c:showVal val="0"/>
          <c:showCatName val="0"/>
          <c:showSerName val="0"/>
          <c:showPercent val="0"/>
          <c:showBubbleSize val="0"/>
        </c:dLbls>
        <c:gapWidth val="219"/>
        <c:overlap val="-27"/>
        <c:axId val="7943583"/>
        <c:axId val="7944063"/>
      </c:barChart>
      <c:lineChart>
        <c:grouping val="standard"/>
        <c:varyColors val="0"/>
        <c:ser>
          <c:idx val="1"/>
          <c:order val="1"/>
          <c:tx>
            <c:strRef>
              <c:f>'Task 6.2 Adv Excel Charting'!$C$3</c:f>
              <c:strCache>
                <c:ptCount val="1"/>
                <c:pt idx="0">
                  <c:v>Count of Sales_Amount</c:v>
                </c:pt>
              </c:strCache>
            </c:strRef>
          </c:tx>
          <c:spPr>
            <a:ln w="28575" cap="rnd">
              <a:solidFill>
                <a:schemeClr val="accent2"/>
              </a:solidFill>
              <a:round/>
            </a:ln>
            <a:effectLst/>
          </c:spPr>
          <c:marker>
            <c:symbol val="none"/>
          </c:marker>
          <c:dPt>
            <c:idx val="0"/>
            <c:marker>
              <c:symbol val="none"/>
            </c:marker>
            <c:bubble3D val="0"/>
            <c:extLst>
              <c:ext xmlns:c16="http://schemas.microsoft.com/office/drawing/2014/chart" uri="{C3380CC4-5D6E-409C-BE32-E72D297353CC}">
                <c16:uniqueId val="{00000010-411C-47AB-B2DD-934F4C1416FB}"/>
              </c:ext>
            </c:extLst>
          </c:dPt>
          <c:dPt>
            <c:idx val="5"/>
            <c:marker>
              <c:symbol val="none"/>
            </c:marker>
            <c:bubble3D val="0"/>
            <c:extLst>
              <c:ext xmlns:c16="http://schemas.microsoft.com/office/drawing/2014/chart" uri="{C3380CC4-5D6E-409C-BE32-E72D297353CC}">
                <c16:uniqueId val="{0000000F-411C-47AB-B2DD-934F4C1416FB}"/>
              </c:ext>
            </c:extLst>
          </c:dPt>
          <c:dLbls>
            <c:dLbl>
              <c:idx val="0"/>
              <c:layout>
                <c:manualLayout>
                  <c:x val="-5.4448398576512616E-3"/>
                  <c:y val="-3.284043719887132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411C-47AB-B2DD-934F4C1416FB}"/>
                </c:ext>
              </c:extLst>
            </c:dLbl>
            <c:dLbl>
              <c:idx val="5"/>
              <c:layout>
                <c:manualLayout>
                  <c:x val="-3.6654804270462634E-3"/>
                  <c:y val="4.71824824713812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411C-47AB-B2DD-934F4C1416FB}"/>
                </c:ext>
              </c:extLst>
            </c:dLbl>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'Task 6.2 Adv Excel Charting'!$A$4:$A$17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2023</c:v>
                  </c:pt>
                </c:lvl>
              </c:multiLvlStrCache>
            </c:multiLvlStrRef>
          </c:cat>
          <c:val>
            <c:numRef>
              <c:f>'Task 6.2 Adv Excel Charting'!$C$4:$C$17</c:f>
              <c:numCache>
                <c:formatCode>General</c:formatCode>
                <c:ptCount val="12"/>
                <c:pt idx="0">
                  <c:v>35</c:v>
                </c:pt>
                <c:pt idx="1">
                  <c:v>33</c:v>
                </c:pt>
                <c:pt idx="2">
                  <c:v>48</c:v>
                </c:pt>
                <c:pt idx="3">
                  <c:v>37</c:v>
                </c:pt>
                <c:pt idx="4">
                  <c:v>42</c:v>
                </c:pt>
                <c:pt idx="5">
                  <c:v>37</c:v>
                </c:pt>
                <c:pt idx="6">
                  <c:v>49</c:v>
                </c:pt>
                <c:pt idx="7">
                  <c:v>55</c:v>
                </c:pt>
                <c:pt idx="8">
                  <c:v>41</c:v>
                </c:pt>
                <c:pt idx="9">
                  <c:v>34</c:v>
                </c:pt>
                <c:pt idx="10">
                  <c:v>42</c:v>
                </c:pt>
                <c:pt idx="11">
                  <c:v>47</c:v>
                </c:pt>
              </c:numCache>
            </c:numRef>
          </c:val>
          <c:smooth val="0"/>
          <c:extLst>
            <c:ext xmlns:c16="http://schemas.microsoft.com/office/drawing/2014/chart" uri="{C3380CC4-5D6E-409C-BE32-E72D297353CC}">
              <c16:uniqueId val="{00000001-411C-47AB-B2DD-934F4C1416FB}"/>
            </c:ext>
          </c:extLst>
        </c:ser>
        <c:dLbls>
          <c:showLegendKey val="0"/>
          <c:showVal val="0"/>
          <c:showCatName val="0"/>
          <c:showSerName val="0"/>
          <c:showPercent val="0"/>
          <c:showBubbleSize val="0"/>
        </c:dLbls>
        <c:marker val="1"/>
        <c:smooth val="0"/>
        <c:axId val="2056293199"/>
        <c:axId val="2060942415"/>
      </c:lineChart>
      <c:catAx>
        <c:axId val="7943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4063"/>
        <c:crosses val="autoZero"/>
        <c:auto val="1"/>
        <c:lblAlgn val="ctr"/>
        <c:lblOffset val="100"/>
        <c:noMultiLvlLbl val="0"/>
      </c:catAx>
      <c:valAx>
        <c:axId val="7944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3583"/>
        <c:crosses val="autoZero"/>
        <c:crossBetween val="between"/>
      </c:valAx>
      <c:valAx>
        <c:axId val="206094241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293199"/>
        <c:crosses val="max"/>
        <c:crossBetween val="between"/>
      </c:valAx>
      <c:catAx>
        <c:axId val="2056293199"/>
        <c:scaling>
          <c:orientation val="minMax"/>
        </c:scaling>
        <c:delete val="1"/>
        <c:axPos val="b"/>
        <c:numFmt formatCode="General" sourceLinked="1"/>
        <c:majorTickMark val="out"/>
        <c:minorTickMark val="none"/>
        <c:tickLblPos val="nextTo"/>
        <c:crossAx val="2060942415"/>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 Harsha Vardhan.xlsx]Task 6.3 Dynamic Charting!PivotTable1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6.3 Dynamic Charting'!$B$3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'Task 6.3 Dynamic Charting'!$A$4:$A$17</c:f>
              <c:multiLvlStrCache>
                <c:ptCount val="12"/>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lvl>
                <c:lvl>
                  <c:pt idx="0">
                    <c:v>2023</c:v>
                  </c:pt>
                </c:lvl>
              </c:multiLvlStrCache>
            </c:multiLvlStrRef>
          </c:cat>
          <c:val>
            <c:numRef>
              <c:f>'Task 6.3 Dynamic Charting'!$B$4:$B$17</c:f>
              <c:numCache>
                <c:formatCode>General</c:formatCode>
                <c:ptCount val="12"/>
                <c:pt idx="0">
                  <c:v>11107.139999999998</c:v>
                </c:pt>
                <c:pt idx="1">
                  <c:v>9056.5</c:v>
                </c:pt>
                <c:pt idx="2">
                  <c:v>11533.699999999999</c:v>
                </c:pt>
                <c:pt idx="3">
                  <c:v>8355.7400000000034</c:v>
                </c:pt>
                <c:pt idx="4">
                  <c:v>10451.950000000001</c:v>
                </c:pt>
                <c:pt idx="5">
                  <c:v>11160.82</c:v>
                </c:pt>
                <c:pt idx="6">
                  <c:v>10672.680000000002</c:v>
                </c:pt>
                <c:pt idx="7">
                  <c:v>13818.409999999994</c:v>
                </c:pt>
                <c:pt idx="8">
                  <c:v>9918.2999999999993</c:v>
                </c:pt>
                <c:pt idx="9">
                  <c:v>8070.6799999999994</c:v>
                </c:pt>
                <c:pt idx="10">
                  <c:v>9471.01</c:v>
                </c:pt>
                <c:pt idx="11">
                  <c:v>12079.859999999997</c:v>
                </c:pt>
              </c:numCache>
            </c:numRef>
          </c:val>
          <c:extLst>
            <c:ext xmlns:c16="http://schemas.microsoft.com/office/drawing/2014/chart" uri="{C3380CC4-5D6E-409C-BE32-E72D297353CC}">
              <c16:uniqueId val="{00000000-EF95-4A51-8AF5-6913826983D1}"/>
            </c:ext>
          </c:extLst>
        </c:ser>
        <c:dLbls>
          <c:showLegendKey val="0"/>
          <c:showVal val="0"/>
          <c:showCatName val="0"/>
          <c:showSerName val="0"/>
          <c:showPercent val="0"/>
          <c:showBubbleSize val="0"/>
        </c:dLbls>
        <c:gapWidth val="219"/>
        <c:overlap val="-27"/>
        <c:axId val="79242863"/>
        <c:axId val="79227023"/>
      </c:barChart>
      <c:catAx>
        <c:axId val="79242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27023"/>
        <c:crosses val="autoZero"/>
        <c:auto val="1"/>
        <c:lblAlgn val="ctr"/>
        <c:lblOffset val="100"/>
        <c:noMultiLvlLbl val="0"/>
      </c:catAx>
      <c:valAx>
        <c:axId val="79227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42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196850</xdr:colOff>
      <xdr:row>1</xdr:row>
      <xdr:rowOff>177800</xdr:rowOff>
    </xdr:from>
    <xdr:to>
      <xdr:col>11</xdr:col>
      <xdr:colOff>139700</xdr:colOff>
      <xdr:row>20</xdr:row>
      <xdr:rowOff>63500</xdr:rowOff>
    </xdr:to>
    <xdr:graphicFrame macro="">
      <xdr:nvGraphicFramePr>
        <xdr:cNvPr id="2" name="Chart 1">
          <a:extLst>
            <a:ext uri="{FF2B5EF4-FFF2-40B4-BE49-F238E27FC236}">
              <a16:creationId xmlns:a16="http://schemas.microsoft.com/office/drawing/2014/main" id="{B047D953-0B50-73BF-3953-19DBB2758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476250</xdr:colOff>
      <xdr:row>1</xdr:row>
      <xdr:rowOff>6350</xdr:rowOff>
    </xdr:from>
    <xdr:to>
      <xdr:col>15</xdr:col>
      <xdr:colOff>298450</xdr:colOff>
      <xdr:row>23</xdr:row>
      <xdr:rowOff>12700</xdr:rowOff>
    </xdr:to>
    <xdr:graphicFrame macro="">
      <xdr:nvGraphicFramePr>
        <xdr:cNvPr id="2" name="Chart 1">
          <a:extLst>
            <a:ext uri="{FF2B5EF4-FFF2-40B4-BE49-F238E27FC236}">
              <a16:creationId xmlns:a16="http://schemas.microsoft.com/office/drawing/2014/main" id="{6B23C87E-1F11-BC9D-62B5-842434D5A0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228600</xdr:colOff>
      <xdr:row>2</xdr:row>
      <xdr:rowOff>12700</xdr:rowOff>
    </xdr:from>
    <xdr:to>
      <xdr:col>13</xdr:col>
      <xdr:colOff>158750</xdr:colOff>
      <xdr:row>19</xdr:row>
      <xdr:rowOff>120650</xdr:rowOff>
    </xdr:to>
    <xdr:graphicFrame macro="">
      <xdr:nvGraphicFramePr>
        <xdr:cNvPr id="2" name="Chart 1">
          <a:extLst>
            <a:ext uri="{FF2B5EF4-FFF2-40B4-BE49-F238E27FC236}">
              <a16:creationId xmlns:a16="http://schemas.microsoft.com/office/drawing/2014/main" id="{26276453-7FFE-C483-AE26-D0827434F0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152400</xdr:colOff>
      <xdr:row>2</xdr:row>
      <xdr:rowOff>0</xdr:rowOff>
    </xdr:from>
    <xdr:to>
      <xdr:col>16</xdr:col>
      <xdr:colOff>38100</xdr:colOff>
      <xdr:row>10</xdr:row>
      <xdr:rowOff>95250</xdr:rowOff>
    </xdr:to>
    <mc:AlternateContent xmlns:mc="http://schemas.openxmlformats.org/markup-compatibility/2006" xmlns:a14="http://schemas.microsoft.com/office/drawing/2010/main">
      <mc:Choice Requires="a14">
        <xdr:graphicFrame macro="">
          <xdr:nvGraphicFramePr>
            <xdr:cNvPr id="3" name="Category">
              <a:extLst>
                <a:ext uri="{FF2B5EF4-FFF2-40B4-BE49-F238E27FC236}">
                  <a16:creationId xmlns:a16="http://schemas.microsoft.com/office/drawing/2014/main" id="{85E06A3E-506B-BD16-62E1-AD3DFF69AC8C}"/>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9099550" y="368300"/>
              <a:ext cx="1714500" cy="1568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355600</xdr:colOff>
      <xdr:row>2</xdr:row>
      <xdr:rowOff>0</xdr:rowOff>
    </xdr:from>
    <xdr:to>
      <xdr:col>12</xdr:col>
      <xdr:colOff>260350</xdr:colOff>
      <xdr:row>16</xdr:row>
      <xdr:rowOff>41272</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948A7EBE-5872-0107-AE3C-3F139F62BC32}"/>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461250" y="3683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133350</xdr:colOff>
      <xdr:row>2</xdr:row>
      <xdr:rowOff>6350</xdr:rowOff>
    </xdr:from>
    <xdr:to>
      <xdr:col>9</xdr:col>
      <xdr:colOff>323850</xdr:colOff>
      <xdr:row>22</xdr:row>
      <xdr:rowOff>158750</xdr:rowOff>
    </xdr:to>
    <mc:AlternateContent xmlns:mc="http://schemas.openxmlformats.org/markup-compatibility/2006" xmlns:a14="http://schemas.microsoft.com/office/drawing/2010/main">
      <mc:Choice Requires="a14">
        <xdr:graphicFrame macro="">
          <xdr:nvGraphicFramePr>
            <xdr:cNvPr id="4" name="Date (Month)">
              <a:extLst>
                <a:ext uri="{FF2B5EF4-FFF2-40B4-BE49-F238E27FC236}">
                  <a16:creationId xmlns:a16="http://schemas.microsoft.com/office/drawing/2014/main" id="{78F79EBC-D0E6-3D93-B07B-1F278FA49AB6}"/>
                </a:ext>
              </a:extLst>
            </xdr:cNvPr>
            <xdr:cNvGraphicFramePr/>
          </xdr:nvGraphicFramePr>
          <xdr:xfrm>
            <a:off x="0" y="0"/>
            <a:ext cx="0" cy="0"/>
          </xdr:xfrm>
          <a:graphic>
            <a:graphicData uri="http://schemas.microsoft.com/office/drawing/2010/slicer">
              <sle:slicer xmlns:sle="http://schemas.microsoft.com/office/drawing/2010/slicer" name="Date (Month)"/>
            </a:graphicData>
          </a:graphic>
        </xdr:graphicFrame>
      </mc:Choice>
      <mc:Fallback xmlns="">
        <xdr:sp macro="" textlink="">
          <xdr:nvSpPr>
            <xdr:cNvPr id="0" name=""/>
            <xdr:cNvSpPr>
              <a:spLocks noTextEdit="1"/>
            </xdr:cNvSpPr>
          </xdr:nvSpPr>
          <xdr:spPr>
            <a:xfrm>
              <a:off x="5600700" y="374650"/>
              <a:ext cx="1828800" cy="3835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 Harsha Vardhan" refreshedDate="45477.796590509257" backgroundQuery="1" createdVersion="8" refreshedVersion="8" minRefreshableVersion="3" recordCount="0" supportSubquery="1" supportAdvancedDrill="1" xr:uid="{2FDE77FE-6B8E-4521-B391-8DD8545289D5}">
  <cacheSource type="external" connectionId="4"/>
  <cacheFields count="4">
    <cacheField name="[Sales_Table].[Date (Month)].[Date (Month)]" caption="Date (Month)" numFmtId="0" hierarchy="14" level="1">
      <sharedItems count="12">
        <s v="Jan"/>
        <s v="Feb"/>
        <s v="Mar"/>
        <s v="Apr"/>
        <s v="May"/>
        <s v="Jun"/>
        <s v="Jul"/>
        <s v="Aug"/>
        <s v="Sep"/>
        <s v="Oct"/>
        <s v="Nov"/>
        <s v="Dec"/>
      </sharedItems>
    </cacheField>
    <cacheField name="[Sales_Table].[Year].[Year]" caption="Year" numFmtId="0" hierarchy="6" level="1">
      <sharedItems containsSemiMixedTypes="0" containsString="0" containsNumber="1" containsInteger="1" minValue="2023" maxValue="2023" count="1">
        <n v="2023"/>
      </sharedItems>
      <extLst>
        <ext xmlns:x15="http://schemas.microsoft.com/office/spreadsheetml/2010/11/main" uri="{4F2E5C28-24EA-4eb8-9CBF-B6C8F9C3D259}">
          <x15:cachedUniqueNames>
            <x15:cachedUniqueName index="0" name="[Sales_Table].[Year].&amp;[2023]"/>
          </x15:cachedUniqueNames>
        </ext>
      </extLst>
    </cacheField>
    <cacheField name="[Measures].[Sum of Sales_Amount]" caption="Sum of Sales_Amount" numFmtId="0" hierarchy="26" level="32767"/>
    <cacheField name="[Measures].[Count of Sales_Amount]" caption="Count of Sales_Amount" numFmtId="0" hierarchy="27" level="32767"/>
  </cacheFields>
  <cacheHierarchies count="28">
    <cacheHierarchy uniqueName="[Sales_Table].[Date]" caption="Date" attribute="1" time="1" defaultMemberUniqueName="[Sales_Table].[Date].[All]" allUniqueName="[Sales_Table].[Date].[All]" dimensionUniqueName="[Sales_Table]" displayFolder="" count="0" memberValueDatatype="7" unbalanced="0"/>
    <cacheHierarchy uniqueName="[Sales_Table].[Product_ID]" caption="Product_ID" attribute="1" defaultMemberUniqueName="[Sales_Table].[Product_ID].[All]" allUniqueName="[Sales_Table].[Product_ID].[All]" dimensionUniqueName="[Sales_Table]" displayFolder="" count="0" memberValueDatatype="20" unbalanced="0"/>
    <cacheHierarchy uniqueName="[Sales_Table].[Sales_Amount]" caption="Sales_Amount" attribute="1" defaultMemberUniqueName="[Sales_Table].[Sales_Amount].[All]" allUniqueName="[Sales_Table].[Sales_Amount].[All]" dimensionUniqueName="[Sales_Table]" displayFolder="" count="0" memberValueDatatype="5" unbalanced="0"/>
    <cacheHierarchy uniqueName="[Sales_Table].[Customer_ID]" caption="Customer_ID" attribute="1" defaultMemberUniqueName="[Sales_Table].[Customer_ID].[All]" allUniqueName="[Sales_Table].[Customer_ID].[All]" dimensionUniqueName="[Sales_Table]" displayFolder="" count="0" memberValueDatatype="20" unbalanced="0"/>
    <cacheHierarchy uniqueName="[Sales_Table].[Category]" caption="Category" attribute="1" defaultMemberUniqueName="[Sales_Table].[Category].[All]" allUniqueName="[Sales_Table].[Category].[All]" dimensionUniqueName="[Sales_Table]" displayFolder="" count="0" memberValueDatatype="130" unbalanced="0"/>
    <cacheHierarchy uniqueName="[Sales_Table].[Month]" caption="Month" attribute="1" defaultMemberUniqueName="[Sales_Table].[Month].[All]" allUniqueName="[Sales_Table].[Month].[All]" dimensionUniqueName="[Sales_Table]" displayFolder="" count="0" memberValueDatatype="130" unbalanced="0"/>
    <cacheHierarchy uniqueName="[Sales_Table].[Year]" caption="Year" attribute="1" defaultMemberUniqueName="[Sales_Table].[Year].[All]" allUniqueName="[Sales_Table].[Year].[All]" dimensionUniqueName="[Sales_Table]" displayFolder="" count="2" memberValueDatatype="20" unbalanced="0">
      <fieldsUsage count="2">
        <fieldUsage x="-1"/>
        <fieldUsage x="1"/>
      </fieldsUsage>
    </cacheHierarchy>
    <cacheHierarchy uniqueName="[Sales_Table].[Sales Category]" caption="Sales Category" attribute="1" defaultMemberUniqueName="[Sales_Table].[Sales Category].[All]" allUniqueName="[Sales_Table].[Sales Category].[All]" dimensionUniqueName="[Sales_Table]" displayFolder="" count="0" memberValueDatatype="130" unbalanced="0"/>
    <cacheHierarchy uniqueName="[Sales_Table].[Autofill Month]" caption="Autofill Month" attribute="1" defaultMemberUniqueName="[Sales_Table].[Autofill Month].[All]" allUniqueName="[Sales_Table].[Autofill Month].[All]" dimensionUniqueName="[Sales_Table]" displayFolder="" count="0" memberValueDatatype="130" unbalanced="0"/>
    <cacheHierarchy uniqueName="[Sales_Table].[Validation]" caption="Validation" attribute="1" defaultMemberUniqueName="[Sales_Table].[Validation].[All]" allUniqueName="[Sales_Table].[Validation].[All]" dimensionUniqueName="[Sales_Table]" displayFolder="" count="0" memberValueDatatype="130" unbalanced="0"/>
    <cacheHierarchy uniqueName="[Sales_Table].[Product_Name]" caption="Product_Name" attribute="1" defaultMemberUniqueName="[Sales_Table].[Product_Name].[All]" allUniqueName="[Sales_Table].[Product_Name].[All]" dimensionUniqueName="[Sales_Table]" displayFolder="" count="0" memberValueDatatype="130" unbalanced="0"/>
    <cacheHierarchy uniqueName="[Sales_Table].[Customer Regions]" caption="Customer Regions" attribute="1" defaultMemberUniqueName="[Sales_Table].[Customer Regions].[All]" allUniqueName="[Sales_Table].[Customer Regions].[All]" dimensionUniqueName="[Sales_Table]" displayFolder="" count="0" memberValueDatatype="130" unbalanced="0"/>
    <cacheHierarchy uniqueName="[Sales_Table].[Concatenation]" caption="Concatenation" attribute="1" defaultMemberUniqueName="[Sales_Table].[Concatenation].[All]" allUniqueName="[Sales_Table].[Concatenation].[All]" dimensionUniqueName="[Sales_Table]" displayFolder="" count="0" memberValueDatatype="130" unbalanced="0"/>
    <cacheHierarchy uniqueName="[Sales_Table].[Remaining Days]" caption="Remaining Days" attribute="1" defaultMemberUniqueName="[Sales_Table].[Remaining Days].[All]" allUniqueName="[Sales_Table].[Remaining Days].[All]" dimensionUniqueName="[Sales_Table]" displayFolder="" count="0" memberValueDatatype="20" unbalanced="0"/>
    <cacheHierarchy uniqueName="[Sales_Table].[Date (Month)]" caption="Date (Month)" attribute="1" defaultMemberUniqueName="[Sales_Table].[Date (Month)].[All]" allUniqueName="[Sales_Table].[Date (Month)].[All]" dimensionUniqueName="[Sales_Table]" displayFolder="" count="2" memberValueDatatype="130" unbalanced="0">
      <fieldsUsage count="2">
        <fieldUsage x="-1"/>
        <fieldUsage x="0"/>
      </fieldsUsage>
    </cacheHierarchy>
    <cacheHierarchy uniqueName="[Sheet1__2].[Product_ID]" caption="Product_ID" attribute="1" defaultMemberUniqueName="[Sheet1__2].[Product_ID].[All]" allUniqueName="[Sheet1__2].[Product_ID].[All]" dimensionUniqueName="[Sheet1__2]" displayFolder="" count="0" memberValueDatatype="20" unbalanced="0"/>
    <cacheHierarchy uniqueName="[Sheet1__2].[Product_Name]" caption="Product_Name" attribute="1" defaultMemberUniqueName="[Sheet1__2].[Product_Name].[All]" allUniqueName="[Sheet1__2].[Product_Name].[All]" dimensionUniqueName="[Sheet1__2]" displayFolder="" count="0" memberValueDatatype="130" unbalanced="0"/>
    <cacheHierarchy uniqueName="[Sheet1__2].[Category]" caption="Category" attribute="1" defaultMemberUniqueName="[Sheet1__2].[Category].[All]" allUniqueName="[Sheet1__2].[Category].[All]" dimensionUniqueName="[Sheet1__2]" displayFolder="" count="0" memberValueDatatype="130" unbalanced="0"/>
    <cacheHierarchy uniqueName="[Sheet1__2].[Price]" caption="Price" attribute="1" defaultMemberUniqueName="[Sheet1__2].[Price].[All]" allUniqueName="[Sheet1__2].[Price].[All]" dimensionUniqueName="[Sheet1__2]" displayFolder="" count="0" memberValueDatatype="5" unbalanced="0"/>
    <cacheHierarchy uniqueName="[Sheet1__2].[No. of Units Sold]" caption="No. of Units Sold" attribute="1" defaultMemberUniqueName="[Sheet1__2].[No. of Units Sold].[All]" allUniqueName="[Sheet1__2].[No. of Units Sold].[All]" dimensionUniqueName="[Sheet1__2]" displayFolder="" count="0" memberValueDatatype="20" unbalanced="0"/>
    <cacheHierarchy uniqueName="[Sheet1__2].[Revenue]" caption="Revenue" attribute="1" defaultMemberUniqueName="[Sheet1__2].[Revenue].[All]" allUniqueName="[Sheet1__2].[Revenue].[All]" dimensionUniqueName="[Sheet1__2]" displayFolder="" count="0" memberValueDatatype="5" unbalanced="0"/>
    <cacheHierarchy uniqueName="[Sheet1__2].[Sales_Amount]" caption="Sales_Amount" attribute="1" defaultMemberUniqueName="[Sheet1__2].[Sales_Amount].[All]" allUniqueName="[Sheet1__2].[Sales_Amount].[All]" dimensionUniqueName="[Sheet1__2]" displayFolder="" count="0" memberValueDatatype="5" unbalanced="0"/>
    <cacheHierarchy uniqueName="[Sales_Table].[Date (Month Index)]" caption="Date (Month Index)" attribute="1" defaultMemberUniqueName="[Sales_Table].[Date (Month Index)].[All]" allUniqueName="[Sales_Table].[Date (Month Index)].[All]" dimensionUniqueName="[Sales_Table]" displayFolder="" count="0" memberValueDatatype="20" unbalanced="0" hidden="1"/>
    <cacheHierarchy uniqueName="[Measures].[__XL_Count Sheet1__2]" caption="__XL_Count Sheet1__2" measure="1" displayFolder="" measureGroup="Sheet1__2" count="0" hidden="1"/>
    <cacheHierarchy uniqueName="[Measures].[__XL_Count Sales_Table]" caption="__XL_Count Sales_Table" measure="1" displayFolder="" measureGroup="Sales_Table" count="0" hidden="1"/>
    <cacheHierarchy uniqueName="[Measures].[__No measures defined]" caption="__No measures defined" measure="1" displayFolder="" count="0" hidden="1"/>
    <cacheHierarchy uniqueName="[Measures].[Sum of Sales_Amount]" caption="Sum of Sales_Amount" measure="1" displayFolder="" measureGroup="Sales_Table" count="0" oneField="1" hidden="1">
      <fieldsUsage count="1">
        <fieldUsage x="2"/>
      </fieldsUsage>
      <extLst>
        <ext xmlns:x15="http://schemas.microsoft.com/office/spreadsheetml/2010/11/main" uri="{B97F6D7D-B522-45F9-BDA1-12C45D357490}">
          <x15:cacheHierarchy aggregatedColumn="2"/>
        </ext>
      </extLst>
    </cacheHierarchy>
    <cacheHierarchy uniqueName="[Measures].[Count of Sales_Amount]" caption="Count of Sales_Amount" measure="1" displayFolder="" measureGroup="Sales_Table" count="0" oneField="1" hidden="1">
      <fieldsUsage count="1">
        <fieldUsage x="3"/>
      </fieldsUsage>
      <extLst>
        <ext xmlns:x15="http://schemas.microsoft.com/office/spreadsheetml/2010/11/main" uri="{B97F6D7D-B522-45F9-BDA1-12C45D357490}">
          <x15:cacheHierarchy aggregatedColumn="2"/>
        </ext>
      </extLst>
    </cacheHierarchy>
  </cacheHierarchies>
  <kpis count="0"/>
  <dimensions count="3">
    <dimension measure="1" name="Measures" uniqueName="[Measures]" caption="Measures"/>
    <dimension name="Sales_Table" uniqueName="[Sales_Table]" caption="Sales_Table"/>
    <dimension name="Sheet1__2" uniqueName="[Sheet1__2]" caption="Sheet1__2"/>
  </dimensions>
  <measureGroups count="2">
    <measureGroup name="Sales_Table" caption="Sales_Table"/>
    <measureGroup name="Sheet1__2" caption="Sheet1__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 Harsha Vardhan" refreshedDate="45477.796590740742" createdVersion="8" refreshedVersion="8" minRefreshableVersion="3" recordCount="500" xr:uid="{C1C510F6-2DB7-4BFF-B475-31DC65ADE34B}">
  <cacheSource type="worksheet">
    <worksheetSource name="Sales_Table"/>
  </cacheSource>
  <cacheFields count="14">
    <cacheField name="Date" numFmtId="14">
      <sharedItems containsSemiMixedTypes="0" containsNonDate="0" containsDate="1" containsString="0" minDate="2023-01-01T00:00:00" maxDate="2024-01-01T00:00:00"/>
    </cacheField>
    <cacheField name="Product_ID" numFmtId="0">
      <sharedItems containsSemiMixedTypes="0" containsString="0" containsNumber="1" containsInteger="1" minValue="1" maxValue="20"/>
    </cacheField>
    <cacheField name="Sales_Amount" numFmtId="164">
      <sharedItems containsSemiMixedTypes="0" containsString="0" containsNumber="1" minValue="10.76" maxValue="499.9"/>
    </cacheField>
    <cacheField name="Customer_ID" numFmtId="0">
      <sharedItems containsSemiMixedTypes="0" containsString="0" containsNumber="1" containsInteger="1" minValue="1" maxValue="100"/>
    </cacheField>
    <cacheField name="Category" numFmtId="0">
      <sharedItems count="4">
        <s v="Electronics"/>
        <s v="Books"/>
        <s v="Home &amp; Kitchen"/>
        <s v="Clothing"/>
      </sharedItems>
    </cacheField>
    <cacheField name="Month" numFmtId="0">
      <sharedItems count="12">
        <s v="January"/>
        <s v="February"/>
        <s v="March"/>
        <s v="April"/>
        <s v="May"/>
        <s v="June"/>
        <s v="July"/>
        <s v="August"/>
        <s v="September"/>
        <s v="October"/>
        <s v="November"/>
        <s v="December"/>
      </sharedItems>
    </cacheField>
    <cacheField name="Year" numFmtId="0">
      <sharedItems containsSemiMixedTypes="0" containsString="0" containsNumber="1" containsInteger="1" minValue="2023" maxValue="2023" count="1">
        <n v="2023"/>
      </sharedItems>
    </cacheField>
    <cacheField name="Sales Category" numFmtId="0">
      <sharedItems/>
    </cacheField>
    <cacheField name="Autofill Month" numFmtId="0">
      <sharedItems/>
    </cacheField>
    <cacheField name="Validation" numFmtId="0">
      <sharedItems/>
    </cacheField>
    <cacheField name="Product_Name" numFmtId="0">
      <sharedItems/>
    </cacheField>
    <cacheField name="Customer Regions" numFmtId="0">
      <sharedItems/>
    </cacheField>
    <cacheField name="Concatenation" numFmtId="0">
      <sharedItems/>
    </cacheField>
    <cacheField name="Remaining Days" numFmtId="0">
      <sharedItems containsSemiMixedTypes="0" containsString="0" containsNumber="1" containsInteger="1" minValue="0" maxValue="364"/>
    </cacheField>
  </cacheFields>
  <extLst>
    <ext xmlns:x14="http://schemas.microsoft.com/office/spreadsheetml/2009/9/main" uri="{725AE2AE-9491-48be-B2B4-4EB974FC3084}">
      <x14:pivotCacheDefinition pivotCacheId="100487654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 Harsha Vardhan" refreshedDate="45479.841807638892" backgroundQuery="1" createdVersion="8" refreshedVersion="8" minRefreshableVersion="3" recordCount="0" supportSubquery="1" supportAdvancedDrill="1" xr:uid="{8F4FF711-A564-4E3A-A191-25F012ABD3D3}">
  <cacheSource type="external" connectionId="4"/>
  <cacheFields count="5">
    <cacheField name="[Sales_Table].[Customer Regions].[Customer Regions]" caption="Customer Regions" numFmtId="0" hierarchy="11" level="1">
      <sharedItems count="4">
        <s v="East"/>
        <s v="North"/>
        <s v="South"/>
        <s v="West"/>
      </sharedItems>
    </cacheField>
    <cacheField name="[Sales_Table].[Category].[Category]" caption="Category" numFmtId="0" hierarchy="4" level="1">
      <sharedItems count="4">
        <s v="Books"/>
        <s v="Clothing"/>
        <s v="Electronics"/>
        <s v="Home &amp; Kitchen"/>
      </sharedItems>
    </cacheField>
    <cacheField name="[Measures].[Sum of Sales_Amount]" caption="Sum of Sales_Amount" numFmtId="0" hierarchy="26" level="32767"/>
    <cacheField name="[Sales_Table].[Month].[Month]" caption="Month" numFmtId="0" hierarchy="5" level="1">
      <sharedItems containsSemiMixedTypes="0" containsNonDate="0" containsString="0"/>
    </cacheField>
    <cacheField name="[Sales_Table].[Date (Month)].[Date (Month)]" caption="Date (Month)" numFmtId="0" hierarchy="14" level="1">
      <sharedItems containsSemiMixedTypes="0" containsNonDate="0" containsString="0"/>
    </cacheField>
  </cacheFields>
  <cacheHierarchies count="28">
    <cacheHierarchy uniqueName="[Sales_Table].[Date]" caption="Date" attribute="1" time="1" defaultMemberUniqueName="[Sales_Table].[Date].[All]" allUniqueName="[Sales_Table].[Date].[All]" dimensionUniqueName="[Sales_Table]" displayFolder="" count="2" memberValueDatatype="7" unbalanced="0"/>
    <cacheHierarchy uniqueName="[Sales_Table].[Product_ID]" caption="Product_ID" attribute="1" defaultMemberUniqueName="[Sales_Table].[Product_ID].[All]" allUniqueName="[Sales_Table].[Product_ID].[All]" dimensionUniqueName="[Sales_Table]" displayFolder="" count="2" memberValueDatatype="20" unbalanced="0"/>
    <cacheHierarchy uniqueName="[Sales_Table].[Sales_Amount]" caption="Sales_Amount" attribute="1" defaultMemberUniqueName="[Sales_Table].[Sales_Amount].[All]" allUniqueName="[Sales_Table].[Sales_Amount].[All]" dimensionUniqueName="[Sales_Table]" displayFolder="" count="2" memberValueDatatype="5" unbalanced="0"/>
    <cacheHierarchy uniqueName="[Sales_Table].[Customer_ID]" caption="Customer_ID" attribute="1" defaultMemberUniqueName="[Sales_Table].[Customer_ID].[All]" allUniqueName="[Sales_Table].[Customer_ID].[All]" dimensionUniqueName="[Sales_Table]" displayFolder="" count="2" memberValueDatatype="20" unbalanced="0"/>
    <cacheHierarchy uniqueName="[Sales_Table].[Category]" caption="Category" attribute="1" defaultMemberUniqueName="[Sales_Table].[Category].[All]" allUniqueName="[Sales_Table].[Category].[All]" dimensionUniqueName="[Sales_Table]" displayFolder="" count="2" memberValueDatatype="130" unbalanced="0">
      <fieldsUsage count="2">
        <fieldUsage x="-1"/>
        <fieldUsage x="1"/>
      </fieldsUsage>
    </cacheHierarchy>
    <cacheHierarchy uniqueName="[Sales_Table].[Month]" caption="Month" attribute="1" defaultMemberUniqueName="[Sales_Table].[Month].[All]" allUniqueName="[Sales_Table].[Month].[All]" dimensionUniqueName="[Sales_Table]" displayFolder="" count="2" memberValueDatatype="130" unbalanced="0">
      <fieldsUsage count="2">
        <fieldUsage x="-1"/>
        <fieldUsage x="3"/>
      </fieldsUsage>
    </cacheHierarchy>
    <cacheHierarchy uniqueName="[Sales_Table].[Year]" caption="Year" attribute="1" defaultMemberUniqueName="[Sales_Table].[Year].[All]" allUniqueName="[Sales_Table].[Year].[All]" dimensionUniqueName="[Sales_Table]" displayFolder="" count="2" memberValueDatatype="20" unbalanced="0"/>
    <cacheHierarchy uniqueName="[Sales_Table].[Sales Category]" caption="Sales Category" attribute="1" defaultMemberUniqueName="[Sales_Table].[Sales Category].[All]" allUniqueName="[Sales_Table].[Sales Category].[All]" dimensionUniqueName="[Sales_Table]" displayFolder="" count="2" memberValueDatatype="130" unbalanced="0"/>
    <cacheHierarchy uniqueName="[Sales_Table].[Autofill Month]" caption="Autofill Month" attribute="1" defaultMemberUniqueName="[Sales_Table].[Autofill Month].[All]" allUniqueName="[Sales_Table].[Autofill Month].[All]" dimensionUniqueName="[Sales_Table]" displayFolder="" count="2" memberValueDatatype="130" unbalanced="0"/>
    <cacheHierarchy uniqueName="[Sales_Table].[Validation]" caption="Validation" attribute="1" defaultMemberUniqueName="[Sales_Table].[Validation].[All]" allUniqueName="[Sales_Table].[Validation].[All]" dimensionUniqueName="[Sales_Table]" displayFolder="" count="2" memberValueDatatype="130" unbalanced="0"/>
    <cacheHierarchy uniqueName="[Sales_Table].[Product_Name]" caption="Product_Name" attribute="1" defaultMemberUniqueName="[Sales_Table].[Product_Name].[All]" allUniqueName="[Sales_Table].[Product_Name].[All]" dimensionUniqueName="[Sales_Table]" displayFolder="" count="2" memberValueDatatype="130" unbalanced="0"/>
    <cacheHierarchy uniqueName="[Sales_Table].[Customer Regions]" caption="Customer Regions" attribute="1" defaultMemberUniqueName="[Sales_Table].[Customer Regions].[All]" allUniqueName="[Sales_Table].[Customer Regions].[All]" dimensionUniqueName="[Sales_Table]" displayFolder="" count="2" memberValueDatatype="130" unbalanced="0">
      <fieldsUsage count="2">
        <fieldUsage x="-1"/>
        <fieldUsage x="0"/>
      </fieldsUsage>
    </cacheHierarchy>
    <cacheHierarchy uniqueName="[Sales_Table].[Concatenation]" caption="Concatenation" attribute="1" defaultMemberUniqueName="[Sales_Table].[Concatenation].[All]" allUniqueName="[Sales_Table].[Concatenation].[All]" dimensionUniqueName="[Sales_Table]" displayFolder="" count="2" memberValueDatatype="130" unbalanced="0"/>
    <cacheHierarchy uniqueName="[Sales_Table].[Remaining Days]" caption="Remaining Days" attribute="1" defaultMemberUniqueName="[Sales_Table].[Remaining Days].[All]" allUniqueName="[Sales_Table].[Remaining Days].[All]" dimensionUniqueName="[Sales_Table]" displayFolder="" count="2" memberValueDatatype="20" unbalanced="0"/>
    <cacheHierarchy uniqueName="[Sales_Table].[Date (Month)]" caption="Date (Month)" attribute="1" defaultMemberUniqueName="[Sales_Table].[Date (Month)].[All]" allUniqueName="[Sales_Table].[Date (Month)].[All]" dimensionUniqueName="[Sales_Table]" displayFolder="" count="2" memberValueDatatype="130" unbalanced="0">
      <fieldsUsage count="2">
        <fieldUsage x="-1"/>
        <fieldUsage x="4"/>
      </fieldsUsage>
    </cacheHierarchy>
    <cacheHierarchy uniqueName="[Sheet1__2].[Product_ID]" caption="Product_ID" attribute="1" defaultMemberUniqueName="[Sheet1__2].[Product_ID].[All]" allUniqueName="[Sheet1__2].[Product_ID].[All]" dimensionUniqueName="[Sheet1__2]" displayFolder="" count="2" memberValueDatatype="20" unbalanced="0"/>
    <cacheHierarchy uniqueName="[Sheet1__2].[Product_Name]" caption="Product_Name" attribute="1" defaultMemberUniqueName="[Sheet1__2].[Product_Name].[All]" allUniqueName="[Sheet1__2].[Product_Name].[All]" dimensionUniqueName="[Sheet1__2]" displayFolder="" count="2" memberValueDatatype="130" unbalanced="0"/>
    <cacheHierarchy uniqueName="[Sheet1__2].[Category]" caption="Category" attribute="1" defaultMemberUniqueName="[Sheet1__2].[Category].[All]" allUniqueName="[Sheet1__2].[Category].[All]" dimensionUniqueName="[Sheet1__2]" displayFolder="" count="2" memberValueDatatype="130" unbalanced="0"/>
    <cacheHierarchy uniqueName="[Sheet1__2].[Price]" caption="Price" attribute="1" defaultMemberUniqueName="[Sheet1__2].[Price].[All]" allUniqueName="[Sheet1__2].[Price].[All]" dimensionUniqueName="[Sheet1__2]" displayFolder="" count="2" memberValueDatatype="5" unbalanced="0"/>
    <cacheHierarchy uniqueName="[Sheet1__2].[No. of Units Sold]" caption="No. of Units Sold" attribute="1" defaultMemberUniqueName="[Sheet1__2].[No. of Units Sold].[All]" allUniqueName="[Sheet1__2].[No. of Units Sold].[All]" dimensionUniqueName="[Sheet1__2]" displayFolder="" count="2" memberValueDatatype="20" unbalanced="0"/>
    <cacheHierarchy uniqueName="[Sheet1__2].[Revenue]" caption="Revenue" attribute="1" defaultMemberUniqueName="[Sheet1__2].[Revenue].[All]" allUniqueName="[Sheet1__2].[Revenue].[All]" dimensionUniqueName="[Sheet1__2]" displayFolder="" count="2" memberValueDatatype="5" unbalanced="0"/>
    <cacheHierarchy uniqueName="[Sheet1__2].[Sales_Amount]" caption="Sales_Amount" attribute="1" defaultMemberUniqueName="[Sheet1__2].[Sales_Amount].[All]" allUniqueName="[Sheet1__2].[Sales_Amount].[All]" dimensionUniqueName="[Sheet1__2]" displayFolder="" count="2" memberValueDatatype="5" unbalanced="0"/>
    <cacheHierarchy uniqueName="[Sales_Table].[Date (Month Index)]" caption="Date (Month Index)" attribute="1" defaultMemberUniqueName="[Sales_Table].[Date (Month Index)].[All]" allUniqueName="[Sales_Table].[Date (Month Index)].[All]" dimensionUniqueName="[Sales_Table]" displayFolder="" count="2" memberValueDatatype="20" unbalanced="0" hidden="1"/>
    <cacheHierarchy uniqueName="[Measures].[__XL_Count Sheet1__2]" caption="__XL_Count Sheet1__2" measure="1" displayFolder="" measureGroup="Sheet1__2" count="0" hidden="1"/>
    <cacheHierarchy uniqueName="[Measures].[__XL_Count Sales_Table]" caption="__XL_Count Sales_Table" measure="1" displayFolder="" measureGroup="Sales_Table" count="0" hidden="1"/>
    <cacheHierarchy uniqueName="[Measures].[__No measures defined]" caption="__No measures defined" measure="1" displayFolder="" count="0" hidden="1"/>
    <cacheHierarchy uniqueName="[Measures].[Sum of Sales_Amount]" caption="Sum of Sales_Amount" measure="1" displayFolder="" measureGroup="Sales_Table" count="0" oneField="1" hidden="1">
      <fieldsUsage count="1">
        <fieldUsage x="2"/>
      </fieldsUsage>
      <extLst>
        <ext xmlns:x15="http://schemas.microsoft.com/office/spreadsheetml/2010/11/main" uri="{B97F6D7D-B522-45F9-BDA1-12C45D357490}">
          <x15:cacheHierarchy aggregatedColumn="2"/>
        </ext>
      </extLst>
    </cacheHierarchy>
    <cacheHierarchy uniqueName="[Measures].[Count of Sales_Amount]" caption="Count of Sales_Amount" measure="1" displayFolder="" measureGroup="Sales_Table" count="0" hidden="1">
      <extLst>
        <ext xmlns:x15="http://schemas.microsoft.com/office/spreadsheetml/2010/11/main" uri="{B97F6D7D-B522-45F9-BDA1-12C45D357490}">
          <x15:cacheHierarchy aggregatedColumn="2"/>
        </ext>
      </extLst>
    </cacheHierarchy>
  </cacheHierarchies>
  <kpis count="0"/>
  <dimensions count="3">
    <dimension measure="1" name="Measures" uniqueName="[Measures]" caption="Measures"/>
    <dimension name="Sales_Table" uniqueName="[Sales_Table]" caption="Sales_Table"/>
    <dimension name="Sheet1__2" uniqueName="[Sheet1__2]" caption="Sheet1__2"/>
  </dimensions>
  <measureGroups count="2">
    <measureGroup name="Sales_Table" caption="Sales_Table"/>
    <measureGroup name="Sheet1__2" caption="Sheet1__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 Harsha Vardhan" refreshedDate="45477.796586805554" backgroundQuery="1" createdVersion="3" refreshedVersion="8" minRefreshableVersion="3" recordCount="0" supportSubquery="1" supportAdvancedDrill="1" xr:uid="{C5AFBAEE-6A76-43B1-91A7-8876BD8C08D3}">
  <cacheSource type="external" connectionId="4">
    <extLst>
      <ext xmlns:x14="http://schemas.microsoft.com/office/spreadsheetml/2009/9/main" uri="{F057638F-6D5F-4e77-A914-E7F072B9BCA8}">
        <x14:sourceConnection name="ThisWorkbookDataModel"/>
      </ext>
    </extLst>
  </cacheSource>
  <cacheFields count="0"/>
  <cacheHierarchies count="28">
    <cacheHierarchy uniqueName="[Sales_Table].[Date]" caption="Date" attribute="1" time="1" defaultMemberUniqueName="[Sales_Table].[Date].[All]" allUniqueName="[Sales_Table].[Date].[All]" dimensionUniqueName="[Sales_Table]" displayFolder="" count="0" memberValueDatatype="7" unbalanced="0"/>
    <cacheHierarchy uniqueName="[Sales_Table].[Product_ID]" caption="Product_ID" attribute="1" defaultMemberUniqueName="[Sales_Table].[Product_ID].[All]" allUniqueName="[Sales_Table].[Product_ID].[All]" dimensionUniqueName="[Sales_Table]" displayFolder="" count="0" memberValueDatatype="20" unbalanced="0"/>
    <cacheHierarchy uniqueName="[Sales_Table].[Sales_Amount]" caption="Sales_Amount" attribute="1" defaultMemberUniqueName="[Sales_Table].[Sales_Amount].[All]" allUniqueName="[Sales_Table].[Sales_Amount].[All]" dimensionUniqueName="[Sales_Table]" displayFolder="" count="0" memberValueDatatype="5" unbalanced="0"/>
    <cacheHierarchy uniqueName="[Sales_Table].[Customer_ID]" caption="Customer_ID" attribute="1" defaultMemberUniqueName="[Sales_Table].[Customer_ID].[All]" allUniqueName="[Sales_Table].[Customer_ID].[All]" dimensionUniqueName="[Sales_Table]" displayFolder="" count="0" memberValueDatatype="20" unbalanced="0"/>
    <cacheHierarchy uniqueName="[Sales_Table].[Category]" caption="Category" attribute="1" defaultMemberUniqueName="[Sales_Table].[Category].[All]" allUniqueName="[Sales_Table].[Category].[All]" dimensionUniqueName="[Sales_Table]" displayFolder="" count="0" memberValueDatatype="130" unbalanced="0"/>
    <cacheHierarchy uniqueName="[Sales_Table].[Month]" caption="Month" attribute="1" defaultMemberUniqueName="[Sales_Table].[Month].[All]" allUniqueName="[Sales_Table].[Month].[All]" dimensionUniqueName="[Sales_Table]" displayFolder="" count="2" memberValueDatatype="130" unbalanced="0"/>
    <cacheHierarchy uniqueName="[Sales_Table].[Year]" caption="Year" attribute="1" defaultMemberUniqueName="[Sales_Table].[Year].[All]" allUniqueName="[Sales_Table].[Year].[All]" dimensionUniqueName="[Sales_Table]" displayFolder="" count="2" memberValueDatatype="20" unbalanced="0"/>
    <cacheHierarchy uniqueName="[Sales_Table].[Sales Category]" caption="Sales Category" attribute="1" defaultMemberUniqueName="[Sales_Table].[Sales Category].[All]" allUniqueName="[Sales_Table].[Sales Category].[All]" dimensionUniqueName="[Sales_Table]" displayFolder="" count="0" memberValueDatatype="130" unbalanced="0"/>
    <cacheHierarchy uniqueName="[Sales_Table].[Autofill Month]" caption="Autofill Month" attribute="1" defaultMemberUniqueName="[Sales_Table].[Autofill Month].[All]" allUniqueName="[Sales_Table].[Autofill Month].[All]" dimensionUniqueName="[Sales_Table]" displayFolder="" count="0" memberValueDatatype="130" unbalanced="0"/>
    <cacheHierarchy uniqueName="[Sales_Table].[Validation]" caption="Validation" attribute="1" defaultMemberUniqueName="[Sales_Table].[Validation].[All]" allUniqueName="[Sales_Table].[Validation].[All]" dimensionUniqueName="[Sales_Table]" displayFolder="" count="0" memberValueDatatype="130" unbalanced="0"/>
    <cacheHierarchy uniqueName="[Sales_Table].[Product_Name]" caption="Product_Name" attribute="1" defaultMemberUniqueName="[Sales_Table].[Product_Name].[All]" allUniqueName="[Sales_Table].[Product_Name].[All]" dimensionUniqueName="[Sales_Table]" displayFolder="" count="0" memberValueDatatype="130" unbalanced="0"/>
    <cacheHierarchy uniqueName="[Sales_Table].[Customer Regions]" caption="Customer Regions" attribute="1" defaultMemberUniqueName="[Sales_Table].[Customer Regions].[All]" allUniqueName="[Sales_Table].[Customer Regions].[All]" dimensionUniqueName="[Sales_Table]" displayFolder="" count="0" memberValueDatatype="130" unbalanced="0"/>
    <cacheHierarchy uniqueName="[Sales_Table].[Concatenation]" caption="Concatenation" attribute="1" defaultMemberUniqueName="[Sales_Table].[Concatenation].[All]" allUniqueName="[Sales_Table].[Concatenation].[All]" dimensionUniqueName="[Sales_Table]" displayFolder="" count="0" memberValueDatatype="130" unbalanced="0"/>
    <cacheHierarchy uniqueName="[Sales_Table].[Remaining Days]" caption="Remaining Days" attribute="1" defaultMemberUniqueName="[Sales_Table].[Remaining Days].[All]" allUniqueName="[Sales_Table].[Remaining Days].[All]" dimensionUniqueName="[Sales_Table]" displayFolder="" count="0" memberValueDatatype="20" unbalanced="0"/>
    <cacheHierarchy uniqueName="[Sales_Table].[Date (Month)]" caption="Date (Month)" attribute="1" defaultMemberUniqueName="[Sales_Table].[Date (Month)].[All]" allUniqueName="[Sales_Table].[Date (Month)].[All]" dimensionUniqueName="[Sales_Table]" displayFolder="" count="0" memberValueDatatype="130" unbalanced="0"/>
    <cacheHierarchy uniqueName="[Sheet1__2].[Product_ID]" caption="Product_ID" attribute="1" defaultMemberUniqueName="[Sheet1__2].[Product_ID].[All]" allUniqueName="[Sheet1__2].[Product_ID].[All]" dimensionUniqueName="[Sheet1__2]" displayFolder="" count="0" memberValueDatatype="20" unbalanced="0"/>
    <cacheHierarchy uniqueName="[Sheet1__2].[Product_Name]" caption="Product_Name" attribute="1" defaultMemberUniqueName="[Sheet1__2].[Product_Name].[All]" allUniqueName="[Sheet1__2].[Product_Name].[All]" dimensionUniqueName="[Sheet1__2]" displayFolder="" count="0" memberValueDatatype="130" unbalanced="0"/>
    <cacheHierarchy uniqueName="[Sheet1__2].[Category]" caption="Category" attribute="1" defaultMemberUniqueName="[Sheet1__2].[Category].[All]" allUniqueName="[Sheet1__2].[Category].[All]" dimensionUniqueName="[Sheet1__2]" displayFolder="" count="0" memberValueDatatype="130" unbalanced="0"/>
    <cacheHierarchy uniqueName="[Sheet1__2].[Price]" caption="Price" attribute="1" defaultMemberUniqueName="[Sheet1__2].[Price].[All]" allUniqueName="[Sheet1__2].[Price].[All]" dimensionUniqueName="[Sheet1__2]" displayFolder="" count="0" memberValueDatatype="5" unbalanced="0"/>
    <cacheHierarchy uniqueName="[Sheet1__2].[No. of Units Sold]" caption="No. of Units Sold" attribute="1" defaultMemberUniqueName="[Sheet1__2].[No. of Units Sold].[All]" allUniqueName="[Sheet1__2].[No. of Units Sold].[All]" dimensionUniqueName="[Sheet1__2]" displayFolder="" count="0" memberValueDatatype="20" unbalanced="0"/>
    <cacheHierarchy uniqueName="[Sheet1__2].[Revenue]" caption="Revenue" attribute="1" defaultMemberUniqueName="[Sheet1__2].[Revenue].[All]" allUniqueName="[Sheet1__2].[Revenue].[All]" dimensionUniqueName="[Sheet1__2]" displayFolder="" count="0" memberValueDatatype="5" unbalanced="0"/>
    <cacheHierarchy uniqueName="[Sheet1__2].[Sales_Amount]" caption="Sales_Amount" attribute="1" defaultMemberUniqueName="[Sheet1__2].[Sales_Amount].[All]" allUniqueName="[Sheet1__2].[Sales_Amount].[All]" dimensionUniqueName="[Sheet1__2]" displayFolder="" count="0" memberValueDatatype="5" unbalanced="0"/>
    <cacheHierarchy uniqueName="[Sales_Table].[Date (Month Index)]" caption="Date (Month Index)" attribute="1" defaultMemberUniqueName="[Sales_Table].[Date (Month Index)].[All]" allUniqueName="[Sales_Table].[Date (Month Index)].[All]" dimensionUniqueName="[Sales_Table]" displayFolder="" count="0" memberValueDatatype="20" unbalanced="0" hidden="1"/>
    <cacheHierarchy uniqueName="[Measures].[__XL_Count Sheet1__2]" caption="__XL_Count Sheet1__2" measure="1" displayFolder="" measureGroup="Sheet1__2" count="0" hidden="1"/>
    <cacheHierarchy uniqueName="[Measures].[__XL_Count Sales_Table]" caption="__XL_Count Sales_Table" measure="1" displayFolder="" measureGroup="Sales_Table" count="0" hidden="1"/>
    <cacheHierarchy uniqueName="[Measures].[__No measures defined]" caption="__No measures defined" measure="1" displayFolder="" count="0" hidden="1"/>
    <cacheHierarchy uniqueName="[Measures].[Sum of Sales_Amount]" caption="Sum of Sales_Amount" measure="1" displayFolder="" measureGroup="Sales_Table" count="0" hidden="1">
      <extLst>
        <ext xmlns:x15="http://schemas.microsoft.com/office/spreadsheetml/2010/11/main" uri="{B97F6D7D-B522-45F9-BDA1-12C45D357490}">
          <x15:cacheHierarchy aggregatedColumn="2"/>
        </ext>
      </extLst>
    </cacheHierarchy>
    <cacheHierarchy uniqueName="[Measures].[Count of Sales_Amount]" caption="Count of Sales_Amount" measure="1" displayFolder="" measureGroup="Sales_Table" count="0" hidden="1">
      <extLst>
        <ext xmlns:x15="http://schemas.microsoft.com/office/spreadsheetml/2010/11/main" uri="{B97F6D7D-B522-45F9-BDA1-12C45D357490}">
          <x15:cacheHierarchy aggregatedColumn="2"/>
        </ext>
      </extLst>
    </cacheHierarchy>
  </cacheHierarchies>
  <kpis count="0"/>
  <extLst>
    <ext xmlns:x14="http://schemas.microsoft.com/office/spreadsheetml/2009/9/main" uri="{725AE2AE-9491-48be-B2B4-4EB974FC3084}">
      <x14:pivotCacheDefinition slicerData="1" pivotCacheId="656735850"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 Harsha Vardhan" refreshedDate="45477.797096875001" backgroundQuery="1" createdVersion="3" refreshedVersion="8" minRefreshableVersion="3" recordCount="0" supportSubquery="1" supportAdvancedDrill="1" xr:uid="{44E16DE8-A7DA-474B-89C3-B646CD1FD973}">
  <cacheSource type="external" connectionId="4">
    <extLst>
      <ext xmlns:x14="http://schemas.microsoft.com/office/spreadsheetml/2009/9/main" uri="{F057638F-6D5F-4e77-A914-E7F072B9BCA8}">
        <x14:sourceConnection name="ThisWorkbookDataModel"/>
      </ext>
    </extLst>
  </cacheSource>
  <cacheFields count="0"/>
  <cacheHierarchies count="28">
    <cacheHierarchy uniqueName="[Sales_Table].[Date]" caption="Date" attribute="1" time="1" defaultMemberUniqueName="[Sales_Table].[Date].[All]" allUniqueName="[Sales_Table].[Date].[All]" dimensionUniqueName="[Sales_Table]" displayFolder="" count="0" memberValueDatatype="7" unbalanced="0"/>
    <cacheHierarchy uniqueName="[Sales_Table].[Product_ID]" caption="Product_ID" attribute="1" defaultMemberUniqueName="[Sales_Table].[Product_ID].[All]" allUniqueName="[Sales_Table].[Product_ID].[All]" dimensionUniqueName="[Sales_Table]" displayFolder="" count="0" memberValueDatatype="20" unbalanced="0"/>
    <cacheHierarchy uniqueName="[Sales_Table].[Sales_Amount]" caption="Sales_Amount" attribute="1" defaultMemberUniqueName="[Sales_Table].[Sales_Amount].[All]" allUniqueName="[Sales_Table].[Sales_Amount].[All]" dimensionUniqueName="[Sales_Table]" displayFolder="" count="0" memberValueDatatype="5" unbalanced="0"/>
    <cacheHierarchy uniqueName="[Sales_Table].[Customer_ID]" caption="Customer_ID" attribute="1" defaultMemberUniqueName="[Sales_Table].[Customer_ID].[All]" allUniqueName="[Sales_Table].[Customer_ID].[All]" dimensionUniqueName="[Sales_Table]" displayFolder="" count="0" memberValueDatatype="20" unbalanced="0"/>
    <cacheHierarchy uniqueName="[Sales_Table].[Category]" caption="Category" attribute="1" defaultMemberUniqueName="[Sales_Table].[Category].[All]" allUniqueName="[Sales_Table].[Category].[All]" dimensionUniqueName="[Sales_Table]" displayFolder="" count="0" memberValueDatatype="130" unbalanced="0"/>
    <cacheHierarchy uniqueName="[Sales_Table].[Month]" caption="Month" attribute="1" defaultMemberUniqueName="[Sales_Table].[Month].[All]" allUniqueName="[Sales_Table].[Month].[All]" dimensionUniqueName="[Sales_Table]" displayFolder="" count="0" memberValueDatatype="130" unbalanced="0"/>
    <cacheHierarchy uniqueName="[Sales_Table].[Year]" caption="Year" attribute="1" defaultMemberUniqueName="[Sales_Table].[Year].[All]" allUniqueName="[Sales_Table].[Year].[All]" dimensionUniqueName="[Sales_Table]" displayFolder="" count="0" memberValueDatatype="20" unbalanced="0"/>
    <cacheHierarchy uniqueName="[Sales_Table].[Sales Category]" caption="Sales Category" attribute="1" defaultMemberUniqueName="[Sales_Table].[Sales Category].[All]" allUniqueName="[Sales_Table].[Sales Category].[All]" dimensionUniqueName="[Sales_Table]" displayFolder="" count="0" memberValueDatatype="130" unbalanced="0"/>
    <cacheHierarchy uniqueName="[Sales_Table].[Autofill Month]" caption="Autofill Month" attribute="1" defaultMemberUniqueName="[Sales_Table].[Autofill Month].[All]" allUniqueName="[Sales_Table].[Autofill Month].[All]" dimensionUniqueName="[Sales_Table]" displayFolder="" count="0" memberValueDatatype="130" unbalanced="0"/>
    <cacheHierarchy uniqueName="[Sales_Table].[Validation]" caption="Validation" attribute="1" defaultMemberUniqueName="[Sales_Table].[Validation].[All]" allUniqueName="[Sales_Table].[Validation].[All]" dimensionUniqueName="[Sales_Table]" displayFolder="" count="0" memberValueDatatype="130" unbalanced="0"/>
    <cacheHierarchy uniqueName="[Sales_Table].[Product_Name]" caption="Product_Name" attribute="1" defaultMemberUniqueName="[Sales_Table].[Product_Name].[All]" allUniqueName="[Sales_Table].[Product_Name].[All]" dimensionUniqueName="[Sales_Table]" displayFolder="" count="0" memberValueDatatype="130" unbalanced="0"/>
    <cacheHierarchy uniqueName="[Sales_Table].[Customer Regions]" caption="Customer Regions" attribute="1" defaultMemberUniqueName="[Sales_Table].[Customer Regions].[All]" allUniqueName="[Sales_Table].[Customer Regions].[All]" dimensionUniqueName="[Sales_Table]" displayFolder="" count="0" memberValueDatatype="130" unbalanced="0"/>
    <cacheHierarchy uniqueName="[Sales_Table].[Concatenation]" caption="Concatenation" attribute="1" defaultMemberUniqueName="[Sales_Table].[Concatenation].[All]" allUniqueName="[Sales_Table].[Concatenation].[All]" dimensionUniqueName="[Sales_Table]" displayFolder="" count="0" memberValueDatatype="130" unbalanced="0"/>
    <cacheHierarchy uniqueName="[Sales_Table].[Remaining Days]" caption="Remaining Days" attribute="1" defaultMemberUniqueName="[Sales_Table].[Remaining Days].[All]" allUniqueName="[Sales_Table].[Remaining Days].[All]" dimensionUniqueName="[Sales_Table]" displayFolder="" count="0" memberValueDatatype="20" unbalanced="0"/>
    <cacheHierarchy uniqueName="[Sales_Table].[Date (Month)]" caption="Date (Month)" attribute="1" defaultMemberUniqueName="[Sales_Table].[Date (Month)].[All]" allUniqueName="[Sales_Table].[Date (Month)].[All]" dimensionUniqueName="[Sales_Table]" displayFolder="" count="2" memberValueDatatype="130" unbalanced="0"/>
    <cacheHierarchy uniqueName="[Sheet1__2].[Product_ID]" caption="Product_ID" attribute="1" defaultMemberUniqueName="[Sheet1__2].[Product_ID].[All]" allUniqueName="[Sheet1__2].[Product_ID].[All]" dimensionUniqueName="[Sheet1__2]" displayFolder="" count="0" memberValueDatatype="20" unbalanced="0"/>
    <cacheHierarchy uniqueName="[Sheet1__2].[Product_Name]" caption="Product_Name" attribute="1" defaultMemberUniqueName="[Sheet1__2].[Product_Name].[All]" allUniqueName="[Sheet1__2].[Product_Name].[All]" dimensionUniqueName="[Sheet1__2]" displayFolder="" count="0" memberValueDatatype="130" unbalanced="0"/>
    <cacheHierarchy uniqueName="[Sheet1__2].[Category]" caption="Category" attribute="1" defaultMemberUniqueName="[Sheet1__2].[Category].[All]" allUniqueName="[Sheet1__2].[Category].[All]" dimensionUniqueName="[Sheet1__2]" displayFolder="" count="0" memberValueDatatype="130" unbalanced="0"/>
    <cacheHierarchy uniqueName="[Sheet1__2].[Price]" caption="Price" attribute="1" defaultMemberUniqueName="[Sheet1__2].[Price].[All]" allUniqueName="[Sheet1__2].[Price].[All]" dimensionUniqueName="[Sheet1__2]" displayFolder="" count="0" memberValueDatatype="5" unbalanced="0"/>
    <cacheHierarchy uniqueName="[Sheet1__2].[No. of Units Sold]" caption="No. of Units Sold" attribute="1" defaultMemberUniqueName="[Sheet1__2].[No. of Units Sold].[All]" allUniqueName="[Sheet1__2].[No. of Units Sold].[All]" dimensionUniqueName="[Sheet1__2]" displayFolder="" count="0" memberValueDatatype="20" unbalanced="0"/>
    <cacheHierarchy uniqueName="[Sheet1__2].[Revenue]" caption="Revenue" attribute="1" defaultMemberUniqueName="[Sheet1__2].[Revenue].[All]" allUniqueName="[Sheet1__2].[Revenue].[All]" dimensionUniqueName="[Sheet1__2]" displayFolder="" count="0" memberValueDatatype="5" unbalanced="0"/>
    <cacheHierarchy uniqueName="[Sheet1__2].[Sales_Amount]" caption="Sales_Amount" attribute="1" defaultMemberUniqueName="[Sheet1__2].[Sales_Amount].[All]" allUniqueName="[Sheet1__2].[Sales_Amount].[All]" dimensionUniqueName="[Sheet1__2]" displayFolder="" count="0" memberValueDatatype="5" unbalanced="0"/>
    <cacheHierarchy uniqueName="[Sales_Table].[Date (Month Index)]" caption="Date (Month Index)" attribute="1" defaultMemberUniqueName="[Sales_Table].[Date (Month Index)].[All]" allUniqueName="[Sales_Table].[Date (Month Index)].[All]" dimensionUniqueName="[Sales_Table]" displayFolder="" count="0" memberValueDatatype="20" unbalanced="0" hidden="1"/>
    <cacheHierarchy uniqueName="[Measures].[__XL_Count Sheet1__2]" caption="__XL_Count Sheet1__2" measure="1" displayFolder="" measureGroup="Sheet1__2" count="0" hidden="1"/>
    <cacheHierarchy uniqueName="[Measures].[__XL_Count Sales_Table]" caption="__XL_Count Sales_Table" measure="1" displayFolder="" measureGroup="Sales_Table" count="0" hidden="1"/>
    <cacheHierarchy uniqueName="[Measures].[__No measures defined]" caption="__No measures defined" measure="1" displayFolder="" count="0" hidden="1"/>
    <cacheHierarchy uniqueName="[Measures].[Sum of Sales_Amount]" caption="Sum of Sales_Amount" measure="1" displayFolder="" measureGroup="Sales_Table" count="0" hidden="1">
      <extLst>
        <ext xmlns:x15="http://schemas.microsoft.com/office/spreadsheetml/2010/11/main" uri="{B97F6D7D-B522-45F9-BDA1-12C45D357490}">
          <x15:cacheHierarchy aggregatedColumn="2"/>
        </ext>
      </extLst>
    </cacheHierarchy>
    <cacheHierarchy uniqueName="[Measures].[Count of Sales_Amount]" caption="Count of Sales_Amount" measure="1" displayFolder="" measureGroup="Sales_Table" count="0" hidden="1">
      <extLst>
        <ext xmlns:x15="http://schemas.microsoft.com/office/spreadsheetml/2010/11/main" uri="{B97F6D7D-B522-45F9-BDA1-12C45D357490}">
          <x15:cacheHierarchy aggregatedColumn="2"/>
        </ext>
      </extLst>
    </cacheHierarchy>
  </cacheHierarchies>
  <kpis count="0"/>
  <extLst>
    <ext xmlns:x14="http://schemas.microsoft.com/office/spreadsheetml/2009/9/main" uri="{725AE2AE-9491-48be-B2B4-4EB974FC3084}">
      <x14:pivotCacheDefinition slicerData="1" pivotCacheId="2012844240"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d v="2023-01-01T00:00:00"/>
    <n v="5"/>
    <n v="460.84"/>
    <n v="33"/>
    <x v="0"/>
    <x v="0"/>
    <x v="0"/>
    <s v="Low"/>
    <s v="June"/>
    <s v="Valid"/>
    <s v="Product 5"/>
    <s v="South"/>
    <s v="Product 5 - Electronics"/>
    <n v="364"/>
  </r>
  <r>
    <d v="2023-01-01T00:00:00"/>
    <n v="1"/>
    <n v="214.17"/>
    <n v="63"/>
    <x v="0"/>
    <x v="0"/>
    <x v="0"/>
    <s v="Low"/>
    <s v="November"/>
    <s v="Valid"/>
    <s v="Product 1"/>
    <s v="South"/>
    <s v="Product 1 - Electronics"/>
    <n v="364"/>
  </r>
  <r>
    <d v="2023-01-01T00:00:00"/>
    <n v="13"/>
    <n v="293.05"/>
    <n v="69"/>
    <x v="1"/>
    <x v="0"/>
    <x v="0"/>
    <s v="Low"/>
    <s v="June"/>
    <s v="Valid"/>
    <s v="Product 13"/>
    <s v="West"/>
    <s v="Product 13 - Books"/>
    <n v="364"/>
  </r>
  <r>
    <d v="2023-01-02T00:00:00"/>
    <n v="2"/>
    <n v="385.4"/>
    <n v="32"/>
    <x v="1"/>
    <x v="0"/>
    <x v="0"/>
    <s v="Low"/>
    <s v="October"/>
    <s v="Valid"/>
    <s v="Product 2"/>
    <s v="North"/>
    <s v="Product 2 - Books"/>
    <n v="363"/>
  </r>
  <r>
    <d v="2023-01-04T00:00:00"/>
    <n v="16"/>
    <n v="490.69"/>
    <n v="7"/>
    <x v="0"/>
    <x v="0"/>
    <x v="0"/>
    <s v="Low"/>
    <s v="March"/>
    <s v="Valid"/>
    <s v="Product 16"/>
    <s v="West"/>
    <s v="Product 16 - Electronics"/>
    <n v="361"/>
  </r>
  <r>
    <d v="2023-01-09T00:00:00"/>
    <n v="14"/>
    <n v="169.95"/>
    <n v="70"/>
    <x v="0"/>
    <x v="0"/>
    <x v="0"/>
    <s v="Low"/>
    <s v="August"/>
    <s v="Valid"/>
    <s v="Product 14"/>
    <s v="West"/>
    <s v="Product 14 - Electronics"/>
    <n v="356"/>
  </r>
  <r>
    <d v="2023-01-10T00:00:00"/>
    <n v="18"/>
    <n v="245.45"/>
    <n v="18"/>
    <x v="2"/>
    <x v="0"/>
    <x v="0"/>
    <s v="Low"/>
    <s v="May"/>
    <s v="Valid"/>
    <s v="Product 18"/>
    <s v="West"/>
    <s v="Product 18 - Home &amp; Kitchen"/>
    <n v="355"/>
  </r>
  <r>
    <d v="2023-01-10T00:00:00"/>
    <n v="12"/>
    <n v="341.82"/>
    <n v="1"/>
    <x v="2"/>
    <x v="0"/>
    <x v="0"/>
    <s v="Low"/>
    <s v="June"/>
    <s v="Valid"/>
    <s v="Product 12"/>
    <s v="West"/>
    <s v="Product 12 - Home &amp; Kitchen"/>
    <n v="355"/>
  </r>
  <r>
    <d v="2023-01-10T00:00:00"/>
    <n v="9"/>
    <n v="195.05"/>
    <n v="94"/>
    <x v="2"/>
    <x v="0"/>
    <x v="0"/>
    <s v="Low"/>
    <s v="July"/>
    <s v="Valid"/>
    <s v="Product 9"/>
    <s v="East"/>
    <s v="Product 9 - Home &amp; Kitchen"/>
    <n v="355"/>
  </r>
  <r>
    <d v="2023-01-11T00:00:00"/>
    <n v="6"/>
    <n v="283.97000000000003"/>
    <n v="36"/>
    <x v="1"/>
    <x v="0"/>
    <x v="0"/>
    <s v="Low"/>
    <s v="July"/>
    <s v="Valid"/>
    <s v="Product 6"/>
    <s v="South"/>
    <s v="Product 6 - Books"/>
    <n v="354"/>
  </r>
  <r>
    <d v="2023-01-11T00:00:00"/>
    <n v="14"/>
    <n v="393.94"/>
    <n v="94"/>
    <x v="0"/>
    <x v="0"/>
    <x v="0"/>
    <s v="Low"/>
    <s v="March"/>
    <s v="Valid"/>
    <s v="Product 14"/>
    <s v="East"/>
    <s v="Product 14 - Electronics"/>
    <n v="354"/>
  </r>
  <r>
    <d v="2023-01-12T00:00:00"/>
    <n v="4"/>
    <n v="120.25"/>
    <n v="91"/>
    <x v="2"/>
    <x v="0"/>
    <x v="0"/>
    <s v="Low"/>
    <s v="October"/>
    <s v="Valid"/>
    <s v="Product 4"/>
    <s v="North"/>
    <s v="Product 4 - Home &amp; Kitchen"/>
    <n v="353"/>
  </r>
  <r>
    <d v="2023-01-13T00:00:00"/>
    <n v="8"/>
    <n v="164.71"/>
    <n v="35"/>
    <x v="0"/>
    <x v="0"/>
    <x v="0"/>
    <s v="Low"/>
    <s v="January"/>
    <s v="Valid"/>
    <s v="Product 8"/>
    <s v="South"/>
    <s v="Product 8 - Electronics"/>
    <n v="352"/>
  </r>
  <r>
    <d v="2023-01-13T00:00:00"/>
    <n v="7"/>
    <n v="223.11"/>
    <n v="34"/>
    <x v="3"/>
    <x v="0"/>
    <x v="0"/>
    <s v="Low"/>
    <s v="March"/>
    <s v="Valid"/>
    <s v="Product 7"/>
    <s v="West"/>
    <s v="Product 7 - Clothing"/>
    <n v="352"/>
  </r>
  <r>
    <d v="2023-01-15T00:00:00"/>
    <n v="1"/>
    <n v="382.05"/>
    <n v="44"/>
    <x v="0"/>
    <x v="0"/>
    <x v="0"/>
    <s v="Low"/>
    <s v="February"/>
    <s v="Valid"/>
    <s v="Product 1"/>
    <s v="East"/>
    <s v="Product 1 - Electronics"/>
    <n v="350"/>
  </r>
  <r>
    <d v="2023-01-16T00:00:00"/>
    <n v="13"/>
    <n v="412.68"/>
    <n v="36"/>
    <x v="1"/>
    <x v="0"/>
    <x v="0"/>
    <s v="Low"/>
    <s v="November"/>
    <s v="Valid"/>
    <s v="Product 13"/>
    <s v="South"/>
    <s v="Product 13 - Books"/>
    <n v="349"/>
  </r>
  <r>
    <d v="2023-01-17T00:00:00"/>
    <n v="1"/>
    <n v="205.24"/>
    <n v="61"/>
    <x v="0"/>
    <x v="0"/>
    <x v="0"/>
    <s v="Low"/>
    <s v="April"/>
    <s v="Valid"/>
    <s v="Product 1"/>
    <s v="East"/>
    <s v="Product 1 - Electronics"/>
    <n v="348"/>
  </r>
  <r>
    <d v="2023-01-18T00:00:00"/>
    <n v="5"/>
    <n v="175.21"/>
    <n v="85"/>
    <x v="0"/>
    <x v="0"/>
    <x v="0"/>
    <s v="Low"/>
    <s v="September"/>
    <s v="Valid"/>
    <s v="Product 5"/>
    <s v="West"/>
    <s v="Product 5 - Electronics"/>
    <n v="347"/>
  </r>
  <r>
    <d v="2023-01-20T00:00:00"/>
    <n v="20"/>
    <n v="377.95"/>
    <n v="18"/>
    <x v="0"/>
    <x v="0"/>
    <x v="0"/>
    <s v="Low"/>
    <s v="October"/>
    <s v="Valid"/>
    <s v="Product 20"/>
    <s v="West"/>
    <s v="Product 20 - Electronics"/>
    <n v="345"/>
  </r>
  <r>
    <d v="2023-01-20T00:00:00"/>
    <n v="11"/>
    <n v="204.93"/>
    <n v="70"/>
    <x v="1"/>
    <x v="0"/>
    <x v="0"/>
    <s v="Low"/>
    <s v="July"/>
    <s v="Valid"/>
    <s v="Product 11"/>
    <s v="West"/>
    <s v="Product 11 - Books"/>
    <n v="345"/>
  </r>
  <r>
    <d v="2023-01-21T00:00:00"/>
    <n v="16"/>
    <n v="451.96"/>
    <n v="49"/>
    <x v="0"/>
    <x v="0"/>
    <x v="0"/>
    <s v="Low"/>
    <s v="July"/>
    <s v="Valid"/>
    <s v="Product 16"/>
    <s v="West"/>
    <s v="Product 16 - Electronics"/>
    <n v="344"/>
  </r>
  <r>
    <d v="2023-01-21T00:00:00"/>
    <n v="19"/>
    <n v="449.15"/>
    <n v="53"/>
    <x v="0"/>
    <x v="0"/>
    <x v="0"/>
    <s v="Low"/>
    <s v="September"/>
    <s v="Valid"/>
    <s v="Product 19"/>
    <s v="West"/>
    <s v="Product 19 - Electronics"/>
    <n v="344"/>
  </r>
  <r>
    <d v="2023-01-21T00:00:00"/>
    <n v="12"/>
    <n v="465.11"/>
    <n v="50"/>
    <x v="2"/>
    <x v="0"/>
    <x v="0"/>
    <s v="Low"/>
    <s v="December"/>
    <s v="Valid"/>
    <s v="Product 12"/>
    <s v="East"/>
    <s v="Product 12 - Home &amp; Kitchen"/>
    <n v="344"/>
  </r>
  <r>
    <d v="2023-01-21T00:00:00"/>
    <n v="8"/>
    <n v="197.61"/>
    <n v="91"/>
    <x v="0"/>
    <x v="0"/>
    <x v="0"/>
    <s v="Low"/>
    <s v="January"/>
    <s v="Valid"/>
    <s v="Product 8"/>
    <s v="North"/>
    <s v="Product 8 - Electronics"/>
    <n v="344"/>
  </r>
  <r>
    <d v="2023-01-22T00:00:00"/>
    <n v="1"/>
    <n v="425.2"/>
    <n v="7"/>
    <x v="0"/>
    <x v="0"/>
    <x v="0"/>
    <s v="Low"/>
    <s v="March"/>
    <s v="Valid"/>
    <s v="Product 1"/>
    <s v="West"/>
    <s v="Product 1 - Electronics"/>
    <n v="343"/>
  </r>
  <r>
    <d v="2023-01-23T00:00:00"/>
    <n v="9"/>
    <n v="365.52"/>
    <n v="54"/>
    <x v="2"/>
    <x v="0"/>
    <x v="0"/>
    <s v="Low"/>
    <s v="November"/>
    <s v="Valid"/>
    <s v="Product 9"/>
    <s v="North"/>
    <s v="Product 9 - Home &amp; Kitchen"/>
    <n v="342"/>
  </r>
  <r>
    <d v="2023-01-24T00:00:00"/>
    <n v="2"/>
    <n v="419.49"/>
    <n v="33"/>
    <x v="1"/>
    <x v="0"/>
    <x v="0"/>
    <s v="Low"/>
    <s v="February"/>
    <s v="Valid"/>
    <s v="Product 2"/>
    <s v="South"/>
    <s v="Product 2 - Books"/>
    <n v="341"/>
  </r>
  <r>
    <d v="2023-01-24T00:00:00"/>
    <n v="1"/>
    <n v="414.66"/>
    <n v="8"/>
    <x v="0"/>
    <x v="0"/>
    <x v="0"/>
    <s v="Low"/>
    <s v="June"/>
    <s v="Valid"/>
    <s v="Product 1"/>
    <s v="East"/>
    <s v="Product 1 - Electronics"/>
    <n v="341"/>
  </r>
  <r>
    <d v="2023-01-25T00:00:00"/>
    <n v="14"/>
    <n v="130.25"/>
    <n v="67"/>
    <x v="0"/>
    <x v="0"/>
    <x v="0"/>
    <s v="Low"/>
    <s v="November"/>
    <s v="Valid"/>
    <s v="Product 14"/>
    <s v="South"/>
    <s v="Product 14 - Electronics"/>
    <n v="340"/>
  </r>
  <r>
    <d v="2023-01-25T00:00:00"/>
    <n v="19"/>
    <n v="289.98"/>
    <n v="19"/>
    <x v="0"/>
    <x v="0"/>
    <x v="0"/>
    <s v="Low"/>
    <s v="June"/>
    <s v="Valid"/>
    <s v="Product 19"/>
    <s v="West"/>
    <s v="Product 19 - Electronics"/>
    <n v="340"/>
  </r>
  <r>
    <d v="2023-01-26T00:00:00"/>
    <n v="14"/>
    <n v="293.13"/>
    <n v="81"/>
    <x v="0"/>
    <x v="0"/>
    <x v="0"/>
    <s v="Low"/>
    <s v="April"/>
    <s v="Valid"/>
    <s v="Product 14"/>
    <s v="East"/>
    <s v="Product 14 - Electronics"/>
    <n v="339"/>
  </r>
  <r>
    <d v="2023-01-28T00:00:00"/>
    <n v="7"/>
    <n v="499.9"/>
    <n v="53"/>
    <x v="3"/>
    <x v="0"/>
    <x v="0"/>
    <s v="Low"/>
    <s v="November"/>
    <s v="Valid"/>
    <s v="Product 7"/>
    <s v="West"/>
    <s v="Product 7 - Clothing"/>
    <n v="337"/>
  </r>
  <r>
    <d v="2023-01-30T00:00:00"/>
    <n v="7"/>
    <n v="154.25"/>
    <n v="69"/>
    <x v="3"/>
    <x v="0"/>
    <x v="0"/>
    <s v="Low"/>
    <s v="February"/>
    <s v="Valid"/>
    <s v="Product 7"/>
    <s v="West"/>
    <s v="Product 7 - Clothing"/>
    <n v="335"/>
  </r>
  <r>
    <d v="2023-01-30T00:00:00"/>
    <n v="15"/>
    <n v="370.13"/>
    <n v="86"/>
    <x v="1"/>
    <x v="0"/>
    <x v="0"/>
    <s v="Low"/>
    <s v="May"/>
    <s v="Valid"/>
    <s v="Product 15"/>
    <s v="West"/>
    <s v="Product 15 - Books"/>
    <n v="335"/>
  </r>
  <r>
    <d v="2023-01-31T00:00:00"/>
    <n v="6"/>
    <n v="440.34"/>
    <n v="85"/>
    <x v="1"/>
    <x v="0"/>
    <x v="0"/>
    <s v="Low"/>
    <s v="November"/>
    <s v="Valid"/>
    <s v="Product 6"/>
    <s v="West"/>
    <s v="Product 6 - Books"/>
    <n v="334"/>
  </r>
  <r>
    <d v="2023-02-02T00:00:00"/>
    <n v="13"/>
    <n v="163.97"/>
    <n v="95"/>
    <x v="1"/>
    <x v="1"/>
    <x v="0"/>
    <s v="Low"/>
    <s v="May"/>
    <s v="Valid"/>
    <s v="Product 13"/>
    <s v="West"/>
    <s v="Product 13 - Books"/>
    <n v="332"/>
  </r>
  <r>
    <d v="2023-02-02T00:00:00"/>
    <n v="4"/>
    <n v="337.45"/>
    <n v="1"/>
    <x v="2"/>
    <x v="1"/>
    <x v="0"/>
    <s v="Low"/>
    <s v="November"/>
    <s v="Valid"/>
    <s v="Product 4"/>
    <s v="West"/>
    <s v="Product 4 - Home &amp; Kitchen"/>
    <n v="332"/>
  </r>
  <r>
    <d v="2023-02-02T00:00:00"/>
    <n v="12"/>
    <n v="484.8"/>
    <n v="38"/>
    <x v="2"/>
    <x v="1"/>
    <x v="0"/>
    <s v="Low"/>
    <s v="February"/>
    <s v="Valid"/>
    <s v="Product 12"/>
    <s v="West"/>
    <s v="Product 12 - Home &amp; Kitchen"/>
    <n v="332"/>
  </r>
  <r>
    <d v="2023-02-02T00:00:00"/>
    <n v="12"/>
    <n v="42.64"/>
    <n v="46"/>
    <x v="2"/>
    <x v="1"/>
    <x v="0"/>
    <s v="Low"/>
    <s v="December"/>
    <s v="Invalid"/>
    <s v="Product 12"/>
    <s v="North"/>
    <s v="Product 12 - Home &amp; Kitchen"/>
    <n v="332"/>
  </r>
  <r>
    <d v="2023-02-04T00:00:00"/>
    <n v="9"/>
    <n v="485.05"/>
    <n v="92"/>
    <x v="2"/>
    <x v="1"/>
    <x v="0"/>
    <s v="Low"/>
    <s v="December"/>
    <s v="Valid"/>
    <s v="Product 9"/>
    <s v="East"/>
    <s v="Product 9 - Home &amp; Kitchen"/>
    <n v="330"/>
  </r>
  <r>
    <d v="2023-02-04T00:00:00"/>
    <n v="6"/>
    <n v="469.16"/>
    <n v="26"/>
    <x v="1"/>
    <x v="1"/>
    <x v="0"/>
    <s v="Low"/>
    <s v="August"/>
    <s v="Valid"/>
    <s v="Product 6"/>
    <s v="North"/>
    <s v="Product 6 - Books"/>
    <n v="330"/>
  </r>
  <r>
    <d v="2023-02-06T00:00:00"/>
    <n v="14"/>
    <n v="282.92"/>
    <n v="63"/>
    <x v="0"/>
    <x v="1"/>
    <x v="0"/>
    <s v="Low"/>
    <s v="April"/>
    <s v="Valid"/>
    <s v="Product 14"/>
    <s v="South"/>
    <s v="Product 14 - Electronics"/>
    <n v="328"/>
  </r>
  <r>
    <d v="2023-02-07T00:00:00"/>
    <n v="5"/>
    <n v="262.2"/>
    <n v="21"/>
    <x v="0"/>
    <x v="1"/>
    <x v="0"/>
    <s v="Low"/>
    <s v="May"/>
    <s v="Valid"/>
    <s v="Product 5"/>
    <s v="West"/>
    <s v="Product 5 - Electronics"/>
    <n v="327"/>
  </r>
  <r>
    <d v="2023-02-08T00:00:00"/>
    <n v="20"/>
    <n v="71.95"/>
    <n v="16"/>
    <x v="0"/>
    <x v="1"/>
    <x v="0"/>
    <s v="Low"/>
    <s v="November"/>
    <s v="Invalid"/>
    <s v="Product 20"/>
    <s v="East"/>
    <s v="Product 20 - Electronics"/>
    <n v="326"/>
  </r>
  <r>
    <d v="2023-02-08T00:00:00"/>
    <n v="14"/>
    <n v="174.96"/>
    <n v="12"/>
    <x v="0"/>
    <x v="1"/>
    <x v="0"/>
    <s v="Low"/>
    <s v="October"/>
    <s v="Valid"/>
    <s v="Product 14"/>
    <s v="East"/>
    <s v="Product 14 - Electronics"/>
    <n v="326"/>
  </r>
  <r>
    <d v="2023-02-09T00:00:00"/>
    <n v="14"/>
    <n v="356.58"/>
    <n v="31"/>
    <x v="0"/>
    <x v="1"/>
    <x v="0"/>
    <s v="Low"/>
    <s v="September"/>
    <s v="Valid"/>
    <s v="Product 14"/>
    <s v="North"/>
    <s v="Product 14 - Electronics"/>
    <n v="325"/>
  </r>
  <r>
    <d v="2023-02-09T00:00:00"/>
    <n v="12"/>
    <n v="35.44"/>
    <n v="97"/>
    <x v="2"/>
    <x v="1"/>
    <x v="0"/>
    <s v="Low"/>
    <s v="September"/>
    <s v="Invalid"/>
    <s v="Product 12"/>
    <s v="West"/>
    <s v="Product 12 - Home &amp; Kitchen"/>
    <n v="325"/>
  </r>
  <r>
    <d v="2023-02-09T00:00:00"/>
    <n v="16"/>
    <n v="429.81"/>
    <n v="63"/>
    <x v="0"/>
    <x v="1"/>
    <x v="0"/>
    <s v="Low"/>
    <s v="October"/>
    <s v="Valid"/>
    <s v="Product 16"/>
    <s v="South"/>
    <s v="Product 16 - Electronics"/>
    <n v="325"/>
  </r>
  <r>
    <d v="2023-02-09T00:00:00"/>
    <n v="3"/>
    <n v="187.57"/>
    <n v="86"/>
    <x v="3"/>
    <x v="1"/>
    <x v="0"/>
    <s v="Low"/>
    <s v="December"/>
    <s v="Valid"/>
    <s v="Product 3"/>
    <s v="West"/>
    <s v="Product 3 - Clothing"/>
    <n v="325"/>
  </r>
  <r>
    <d v="2023-02-10T00:00:00"/>
    <n v="8"/>
    <n v="419.29"/>
    <n v="26"/>
    <x v="0"/>
    <x v="1"/>
    <x v="0"/>
    <s v="Low"/>
    <s v="May"/>
    <s v="Valid"/>
    <s v="Product 8"/>
    <s v="North"/>
    <s v="Product 8 - Electronics"/>
    <n v="324"/>
  </r>
  <r>
    <d v="2023-02-11T00:00:00"/>
    <n v="10"/>
    <n v="103.36"/>
    <n v="52"/>
    <x v="3"/>
    <x v="1"/>
    <x v="0"/>
    <s v="Low"/>
    <s v="February"/>
    <s v="Valid"/>
    <s v="Product 10"/>
    <s v="West"/>
    <s v="Product 10 - Clothing"/>
    <n v="323"/>
  </r>
  <r>
    <d v="2023-02-11T00:00:00"/>
    <n v="5"/>
    <n v="400.47"/>
    <n v="35"/>
    <x v="0"/>
    <x v="1"/>
    <x v="0"/>
    <s v="Low"/>
    <s v="July"/>
    <s v="Valid"/>
    <s v="Product 5"/>
    <s v="South"/>
    <s v="Product 5 - Electronics"/>
    <n v="323"/>
  </r>
  <r>
    <d v="2023-02-12T00:00:00"/>
    <n v="8"/>
    <n v="255.73"/>
    <n v="35"/>
    <x v="0"/>
    <x v="1"/>
    <x v="0"/>
    <s v="Low"/>
    <s v="January"/>
    <s v="Valid"/>
    <s v="Product 8"/>
    <s v="South"/>
    <s v="Product 8 - Electronics"/>
    <n v="322"/>
  </r>
  <r>
    <d v="2023-02-16T00:00:00"/>
    <n v="9"/>
    <n v="173.67"/>
    <n v="71"/>
    <x v="2"/>
    <x v="1"/>
    <x v="0"/>
    <s v="Low"/>
    <s v="January"/>
    <s v="Valid"/>
    <s v="Product 9"/>
    <s v="South"/>
    <s v="Product 9 - Home &amp; Kitchen"/>
    <n v="318"/>
  </r>
  <r>
    <d v="2023-02-18T00:00:00"/>
    <n v="7"/>
    <n v="224.57"/>
    <n v="57"/>
    <x v="3"/>
    <x v="1"/>
    <x v="0"/>
    <s v="Low"/>
    <s v="August"/>
    <s v="Valid"/>
    <s v="Product 7"/>
    <s v="West"/>
    <s v="Product 7 - Clothing"/>
    <n v="316"/>
  </r>
  <r>
    <d v="2023-02-18T00:00:00"/>
    <n v="1"/>
    <n v="257.56"/>
    <n v="12"/>
    <x v="0"/>
    <x v="1"/>
    <x v="0"/>
    <s v="Low"/>
    <s v="January"/>
    <s v="Valid"/>
    <s v="Product 1"/>
    <s v="East"/>
    <s v="Product 1 - Electronics"/>
    <n v="316"/>
  </r>
  <r>
    <d v="2023-02-18T00:00:00"/>
    <n v="20"/>
    <n v="429.89"/>
    <n v="92"/>
    <x v="0"/>
    <x v="1"/>
    <x v="0"/>
    <s v="Low"/>
    <s v="July"/>
    <s v="Valid"/>
    <s v="Product 20"/>
    <s v="East"/>
    <s v="Product 20 - Electronics"/>
    <n v="316"/>
  </r>
  <r>
    <d v="2023-02-18T00:00:00"/>
    <n v="14"/>
    <n v="108.69"/>
    <n v="71"/>
    <x v="0"/>
    <x v="1"/>
    <x v="0"/>
    <s v="Low"/>
    <s v="August"/>
    <s v="Valid"/>
    <s v="Product 14"/>
    <s v="South"/>
    <s v="Product 14 - Electronics"/>
    <n v="316"/>
  </r>
  <r>
    <d v="2023-02-22T00:00:00"/>
    <n v="12"/>
    <n v="185.25"/>
    <n v="79"/>
    <x v="2"/>
    <x v="1"/>
    <x v="0"/>
    <s v="Low"/>
    <s v="June"/>
    <s v="Valid"/>
    <s v="Product 12"/>
    <s v="East"/>
    <s v="Product 12 - Home &amp; Kitchen"/>
    <n v="312"/>
  </r>
  <r>
    <d v="2023-02-23T00:00:00"/>
    <n v="13"/>
    <n v="445.64"/>
    <n v="40"/>
    <x v="1"/>
    <x v="1"/>
    <x v="0"/>
    <s v="Low"/>
    <s v="July"/>
    <s v="Valid"/>
    <s v="Product 13"/>
    <s v="South"/>
    <s v="Product 13 - Books"/>
    <n v="311"/>
  </r>
  <r>
    <d v="2023-02-23T00:00:00"/>
    <n v="2"/>
    <n v="83.88"/>
    <n v="36"/>
    <x v="1"/>
    <x v="1"/>
    <x v="0"/>
    <s v="Low"/>
    <s v="July"/>
    <s v="Invalid"/>
    <s v="Product 2"/>
    <s v="South"/>
    <s v="Product 2 - Books"/>
    <n v="311"/>
  </r>
  <r>
    <d v="2023-02-23T00:00:00"/>
    <n v="15"/>
    <n v="216.69"/>
    <n v="25"/>
    <x v="1"/>
    <x v="1"/>
    <x v="0"/>
    <s v="Low"/>
    <s v="December"/>
    <s v="Valid"/>
    <s v="Product 15"/>
    <s v="West"/>
    <s v="Product 15 - Books"/>
    <n v="311"/>
  </r>
  <r>
    <d v="2023-02-24T00:00:00"/>
    <n v="7"/>
    <n v="498.83"/>
    <n v="46"/>
    <x v="3"/>
    <x v="1"/>
    <x v="0"/>
    <s v="Low"/>
    <s v="January"/>
    <s v="Valid"/>
    <s v="Product 7"/>
    <s v="North"/>
    <s v="Product 7 - Clothing"/>
    <n v="310"/>
  </r>
  <r>
    <d v="2023-02-25T00:00:00"/>
    <n v="17"/>
    <n v="62.53"/>
    <n v="69"/>
    <x v="1"/>
    <x v="1"/>
    <x v="0"/>
    <s v="Low"/>
    <s v="August"/>
    <s v="Invalid"/>
    <s v="Product 17"/>
    <s v="West"/>
    <s v="Product 17 - Books"/>
    <n v="309"/>
  </r>
  <r>
    <d v="2023-02-26T00:00:00"/>
    <n v="18"/>
    <n v="97.38"/>
    <n v="81"/>
    <x v="2"/>
    <x v="1"/>
    <x v="0"/>
    <s v="Low"/>
    <s v="December"/>
    <s v="Invalid"/>
    <s v="Product 18"/>
    <s v="East"/>
    <s v="Product 18 - Home &amp; Kitchen"/>
    <n v="308"/>
  </r>
  <r>
    <d v="2023-02-27T00:00:00"/>
    <n v="7"/>
    <n v="415.54"/>
    <n v="55"/>
    <x v="3"/>
    <x v="1"/>
    <x v="0"/>
    <s v="Low"/>
    <s v="January"/>
    <s v="Valid"/>
    <s v="Product 7"/>
    <s v="North"/>
    <s v="Product 7 - Clothing"/>
    <n v="307"/>
  </r>
  <r>
    <d v="2023-02-28T00:00:00"/>
    <n v="1"/>
    <n v="486.42"/>
    <n v="21"/>
    <x v="0"/>
    <x v="1"/>
    <x v="0"/>
    <s v="Low"/>
    <s v="April"/>
    <s v="Valid"/>
    <s v="Product 1"/>
    <s v="West"/>
    <s v="Product 1 - Electronics"/>
    <n v="306"/>
  </r>
  <r>
    <d v="2023-02-28T00:00:00"/>
    <n v="3"/>
    <n v="406.61"/>
    <n v="59"/>
    <x v="3"/>
    <x v="1"/>
    <x v="0"/>
    <s v="Low"/>
    <s v="August"/>
    <s v="Valid"/>
    <s v="Product 3"/>
    <s v="North"/>
    <s v="Product 3 - Clothing"/>
    <n v="306"/>
  </r>
  <r>
    <d v="2023-03-01T00:00:00"/>
    <n v="8"/>
    <n v="18.11"/>
    <n v="80"/>
    <x v="0"/>
    <x v="2"/>
    <x v="0"/>
    <s v="Low"/>
    <s v="July"/>
    <s v="Invalid"/>
    <s v="Product 8"/>
    <s v="North"/>
    <s v="Product 8 - Electronics"/>
    <n v="305"/>
  </r>
  <r>
    <d v="2023-03-03T00:00:00"/>
    <n v="9"/>
    <n v="43"/>
    <n v="9"/>
    <x v="2"/>
    <x v="2"/>
    <x v="0"/>
    <s v="Low"/>
    <s v="May"/>
    <s v="Invalid"/>
    <s v="Product 9"/>
    <s v="East"/>
    <s v="Product 9 - Home &amp; Kitchen"/>
    <n v="303"/>
  </r>
  <r>
    <d v="2023-03-04T00:00:00"/>
    <n v="9"/>
    <n v="398.67"/>
    <n v="75"/>
    <x v="2"/>
    <x v="2"/>
    <x v="0"/>
    <s v="Low"/>
    <s v="September"/>
    <s v="Valid"/>
    <s v="Product 9"/>
    <s v="North"/>
    <s v="Product 9 - Home &amp; Kitchen"/>
    <n v="302"/>
  </r>
  <r>
    <d v="2023-03-05T00:00:00"/>
    <n v="18"/>
    <n v="31.53"/>
    <n v="54"/>
    <x v="2"/>
    <x v="2"/>
    <x v="0"/>
    <s v="Low"/>
    <s v="December"/>
    <s v="Invalid"/>
    <s v="Product 18"/>
    <s v="North"/>
    <s v="Product 18 - Home &amp; Kitchen"/>
    <n v="301"/>
  </r>
  <r>
    <d v="2023-03-05T00:00:00"/>
    <n v="20"/>
    <n v="212.69"/>
    <n v="16"/>
    <x v="0"/>
    <x v="2"/>
    <x v="0"/>
    <s v="Low"/>
    <s v="June"/>
    <s v="Valid"/>
    <s v="Product 20"/>
    <s v="East"/>
    <s v="Product 20 - Electronics"/>
    <n v="301"/>
  </r>
  <r>
    <d v="2023-03-06T00:00:00"/>
    <n v="8"/>
    <n v="394.7"/>
    <n v="3"/>
    <x v="0"/>
    <x v="2"/>
    <x v="0"/>
    <s v="Low"/>
    <s v="December"/>
    <s v="Valid"/>
    <s v="Product 8"/>
    <s v="East"/>
    <s v="Product 8 - Electronics"/>
    <n v="300"/>
  </r>
  <r>
    <d v="2023-03-06T00:00:00"/>
    <n v="4"/>
    <n v="185.76"/>
    <n v="70"/>
    <x v="2"/>
    <x v="2"/>
    <x v="0"/>
    <s v="Low"/>
    <s v="February"/>
    <s v="Valid"/>
    <s v="Product 4"/>
    <s v="West"/>
    <s v="Product 4 - Home &amp; Kitchen"/>
    <n v="300"/>
  </r>
  <r>
    <d v="2023-03-06T00:00:00"/>
    <n v="18"/>
    <n v="57.51"/>
    <n v="59"/>
    <x v="2"/>
    <x v="2"/>
    <x v="0"/>
    <s v="Low"/>
    <s v="June"/>
    <s v="Invalid"/>
    <s v="Product 18"/>
    <s v="North"/>
    <s v="Product 18 - Home &amp; Kitchen"/>
    <n v="300"/>
  </r>
  <r>
    <d v="2023-03-07T00:00:00"/>
    <n v="16"/>
    <n v="23.55"/>
    <n v="80"/>
    <x v="0"/>
    <x v="2"/>
    <x v="0"/>
    <s v="Low"/>
    <s v="February"/>
    <s v="Invalid"/>
    <s v="Product 16"/>
    <s v="North"/>
    <s v="Product 16 - Electronics"/>
    <n v="299"/>
  </r>
  <r>
    <d v="2023-03-09T00:00:00"/>
    <n v="7"/>
    <n v="348.39"/>
    <n v="72"/>
    <x v="3"/>
    <x v="2"/>
    <x v="0"/>
    <s v="Low"/>
    <s v="January"/>
    <s v="Valid"/>
    <s v="Product 7"/>
    <s v="East"/>
    <s v="Product 7 - Clothing"/>
    <n v="297"/>
  </r>
  <r>
    <d v="2023-03-09T00:00:00"/>
    <n v="5"/>
    <n v="40.46"/>
    <n v="34"/>
    <x v="0"/>
    <x v="2"/>
    <x v="0"/>
    <s v="Low"/>
    <s v="May"/>
    <s v="Invalid"/>
    <s v="Product 5"/>
    <s v="West"/>
    <s v="Product 5 - Electronics"/>
    <n v="297"/>
  </r>
  <r>
    <d v="2023-03-11T00:00:00"/>
    <n v="18"/>
    <n v="339.08"/>
    <n v="95"/>
    <x v="2"/>
    <x v="2"/>
    <x v="0"/>
    <s v="Low"/>
    <s v="November"/>
    <s v="Valid"/>
    <s v="Product 18"/>
    <s v="West"/>
    <s v="Product 18 - Home &amp; Kitchen"/>
    <n v="295"/>
  </r>
  <r>
    <d v="2023-03-11T00:00:00"/>
    <n v="13"/>
    <n v="280.73"/>
    <n v="77"/>
    <x v="1"/>
    <x v="2"/>
    <x v="0"/>
    <s v="Low"/>
    <s v="November"/>
    <s v="Valid"/>
    <s v="Product 13"/>
    <s v="East"/>
    <s v="Product 13 - Books"/>
    <n v="295"/>
  </r>
  <r>
    <d v="2023-03-13T00:00:00"/>
    <n v="20"/>
    <n v="221.62"/>
    <n v="41"/>
    <x v="0"/>
    <x v="2"/>
    <x v="0"/>
    <s v="Low"/>
    <s v="September"/>
    <s v="Valid"/>
    <s v="Product 20"/>
    <s v="North"/>
    <s v="Product 20 - Electronics"/>
    <n v="293"/>
  </r>
  <r>
    <d v="2023-03-13T00:00:00"/>
    <n v="20"/>
    <n v="75.87"/>
    <n v="84"/>
    <x v="0"/>
    <x v="2"/>
    <x v="0"/>
    <s v="Low"/>
    <s v="June"/>
    <s v="Invalid"/>
    <s v="Product 20"/>
    <s v="East"/>
    <s v="Product 20 - Electronics"/>
    <n v="293"/>
  </r>
  <r>
    <d v="2023-03-13T00:00:00"/>
    <n v="19"/>
    <n v="256.56"/>
    <n v="95"/>
    <x v="0"/>
    <x v="2"/>
    <x v="0"/>
    <s v="Low"/>
    <s v="April"/>
    <s v="Valid"/>
    <s v="Product 19"/>
    <s v="West"/>
    <s v="Product 19 - Electronics"/>
    <n v="293"/>
  </r>
  <r>
    <d v="2023-03-14T00:00:00"/>
    <n v="17"/>
    <n v="304.45999999999998"/>
    <n v="57"/>
    <x v="1"/>
    <x v="2"/>
    <x v="0"/>
    <s v="Low"/>
    <s v="January"/>
    <s v="Valid"/>
    <s v="Product 17"/>
    <s v="West"/>
    <s v="Product 17 - Books"/>
    <n v="292"/>
  </r>
  <r>
    <d v="2023-03-15T00:00:00"/>
    <n v="13"/>
    <n v="266.23"/>
    <n v="50"/>
    <x v="1"/>
    <x v="2"/>
    <x v="0"/>
    <s v="Low"/>
    <s v="February"/>
    <s v="Valid"/>
    <s v="Product 13"/>
    <s v="East"/>
    <s v="Product 13 - Books"/>
    <n v="291"/>
  </r>
  <r>
    <d v="2023-03-16T00:00:00"/>
    <n v="20"/>
    <n v="472.68"/>
    <n v="40"/>
    <x v="0"/>
    <x v="2"/>
    <x v="0"/>
    <s v="Low"/>
    <s v="January"/>
    <s v="Valid"/>
    <s v="Product 20"/>
    <s v="South"/>
    <s v="Product 20 - Electronics"/>
    <n v="290"/>
  </r>
  <r>
    <d v="2023-03-16T00:00:00"/>
    <n v="11"/>
    <n v="125.2"/>
    <n v="76"/>
    <x v="1"/>
    <x v="2"/>
    <x v="0"/>
    <s v="Low"/>
    <s v="April"/>
    <s v="Valid"/>
    <s v="Product 11"/>
    <s v="South"/>
    <s v="Product 11 - Books"/>
    <n v="290"/>
  </r>
  <r>
    <d v="2023-03-16T00:00:00"/>
    <n v="2"/>
    <n v="68.91"/>
    <n v="16"/>
    <x v="1"/>
    <x v="2"/>
    <x v="0"/>
    <s v="Low"/>
    <s v="May"/>
    <s v="Invalid"/>
    <s v="Product 2"/>
    <s v="East"/>
    <s v="Product 2 - Books"/>
    <n v="290"/>
  </r>
  <r>
    <d v="2023-03-17T00:00:00"/>
    <n v="17"/>
    <n v="149.08000000000001"/>
    <n v="87"/>
    <x v="1"/>
    <x v="2"/>
    <x v="0"/>
    <s v="Low"/>
    <s v="June"/>
    <s v="Valid"/>
    <s v="Product 17"/>
    <s v="East"/>
    <s v="Product 17 - Books"/>
    <n v="289"/>
  </r>
  <r>
    <d v="2023-03-17T00:00:00"/>
    <n v="5"/>
    <n v="223.72"/>
    <n v="4"/>
    <x v="0"/>
    <x v="2"/>
    <x v="0"/>
    <s v="Low"/>
    <s v="May"/>
    <s v="Valid"/>
    <s v="Product 5"/>
    <s v="South"/>
    <s v="Product 5 - Electronics"/>
    <n v="289"/>
  </r>
  <r>
    <d v="2023-03-19T00:00:00"/>
    <n v="10"/>
    <n v="495.28"/>
    <n v="7"/>
    <x v="3"/>
    <x v="2"/>
    <x v="0"/>
    <s v="Low"/>
    <s v="October"/>
    <s v="Valid"/>
    <s v="Product 10"/>
    <s v="West"/>
    <s v="Product 10 - Clothing"/>
    <n v="287"/>
  </r>
  <r>
    <d v="2023-03-19T00:00:00"/>
    <n v="16"/>
    <n v="76.680000000000007"/>
    <n v="100"/>
    <x v="0"/>
    <x v="2"/>
    <x v="0"/>
    <s v="Low"/>
    <s v="February"/>
    <s v="Invalid"/>
    <s v="Product 16"/>
    <s v="North"/>
    <s v="Product 16 - Electronics"/>
    <n v="287"/>
  </r>
  <r>
    <d v="2023-03-20T00:00:00"/>
    <n v="10"/>
    <n v="307.70999999999998"/>
    <n v="98"/>
    <x v="3"/>
    <x v="2"/>
    <x v="0"/>
    <s v="Low"/>
    <s v="October"/>
    <s v="Valid"/>
    <s v="Product 10"/>
    <s v="West"/>
    <s v="Product 10 - Clothing"/>
    <n v="286"/>
  </r>
  <r>
    <d v="2023-03-20T00:00:00"/>
    <n v="18"/>
    <n v="27.29"/>
    <n v="79"/>
    <x v="2"/>
    <x v="2"/>
    <x v="0"/>
    <s v="Low"/>
    <s v="January"/>
    <s v="Invalid"/>
    <s v="Product 18"/>
    <s v="East"/>
    <s v="Product 18 - Home &amp; Kitchen"/>
    <n v="286"/>
  </r>
  <r>
    <d v="2023-03-21T00:00:00"/>
    <n v="4"/>
    <n v="366.24"/>
    <n v="30"/>
    <x v="2"/>
    <x v="2"/>
    <x v="0"/>
    <s v="Low"/>
    <s v="July"/>
    <s v="Valid"/>
    <s v="Product 4"/>
    <s v="South"/>
    <s v="Product 4 - Home &amp; Kitchen"/>
    <n v="285"/>
  </r>
  <r>
    <d v="2023-03-21T00:00:00"/>
    <n v="4"/>
    <n v="413.48"/>
    <n v="10"/>
    <x v="2"/>
    <x v="2"/>
    <x v="0"/>
    <s v="Low"/>
    <s v="April"/>
    <s v="Valid"/>
    <s v="Product 4"/>
    <s v="West"/>
    <s v="Product 4 - Home &amp; Kitchen"/>
    <n v="285"/>
  </r>
  <r>
    <d v="2023-03-22T00:00:00"/>
    <n v="13"/>
    <n v="263.58999999999997"/>
    <n v="12"/>
    <x v="1"/>
    <x v="2"/>
    <x v="0"/>
    <s v="Low"/>
    <s v="September"/>
    <s v="Valid"/>
    <s v="Product 13"/>
    <s v="East"/>
    <s v="Product 13 - Books"/>
    <n v="284"/>
  </r>
  <r>
    <d v="2023-03-22T00:00:00"/>
    <n v="13"/>
    <n v="230.56"/>
    <n v="55"/>
    <x v="1"/>
    <x v="2"/>
    <x v="0"/>
    <s v="Low"/>
    <s v="November"/>
    <s v="Valid"/>
    <s v="Product 13"/>
    <s v="North"/>
    <s v="Product 13 - Books"/>
    <n v="284"/>
  </r>
  <r>
    <d v="2023-03-23T00:00:00"/>
    <n v="1"/>
    <n v="330.09"/>
    <n v="51"/>
    <x v="0"/>
    <x v="2"/>
    <x v="0"/>
    <s v="Low"/>
    <s v="July"/>
    <s v="Valid"/>
    <s v="Product 1"/>
    <s v="East"/>
    <s v="Product 1 - Electronics"/>
    <n v="283"/>
  </r>
  <r>
    <d v="2023-03-23T00:00:00"/>
    <n v="12"/>
    <n v="228.59"/>
    <n v="45"/>
    <x v="2"/>
    <x v="2"/>
    <x v="0"/>
    <s v="Low"/>
    <s v="March"/>
    <s v="Valid"/>
    <s v="Product 12"/>
    <s v="North"/>
    <s v="Product 12 - Home &amp; Kitchen"/>
    <n v="283"/>
  </r>
  <r>
    <d v="2023-03-24T00:00:00"/>
    <n v="3"/>
    <n v="243.11"/>
    <n v="66"/>
    <x v="3"/>
    <x v="2"/>
    <x v="0"/>
    <s v="Low"/>
    <s v="August"/>
    <s v="Valid"/>
    <s v="Product 3"/>
    <s v="South"/>
    <s v="Product 3 - Clothing"/>
    <n v="282"/>
  </r>
  <r>
    <d v="2023-03-25T00:00:00"/>
    <n v="5"/>
    <n v="312.73"/>
    <n v="32"/>
    <x v="0"/>
    <x v="2"/>
    <x v="0"/>
    <s v="Low"/>
    <s v="January"/>
    <s v="Valid"/>
    <s v="Product 5"/>
    <s v="North"/>
    <s v="Product 5 - Electronics"/>
    <n v="281"/>
  </r>
  <r>
    <d v="2023-03-25T00:00:00"/>
    <n v="19"/>
    <n v="466.34"/>
    <n v="36"/>
    <x v="0"/>
    <x v="2"/>
    <x v="0"/>
    <s v="Low"/>
    <s v="October"/>
    <s v="Valid"/>
    <s v="Product 19"/>
    <s v="South"/>
    <s v="Product 19 - Electronics"/>
    <n v="281"/>
  </r>
  <r>
    <d v="2023-03-25T00:00:00"/>
    <n v="5"/>
    <n v="305.68"/>
    <n v="26"/>
    <x v="0"/>
    <x v="2"/>
    <x v="0"/>
    <s v="Low"/>
    <s v="November"/>
    <s v="Valid"/>
    <s v="Product 5"/>
    <s v="North"/>
    <s v="Product 5 - Electronics"/>
    <n v="281"/>
  </r>
  <r>
    <d v="2023-03-26T00:00:00"/>
    <n v="10"/>
    <n v="419.95"/>
    <n v="68"/>
    <x v="3"/>
    <x v="2"/>
    <x v="0"/>
    <s v="Low"/>
    <s v="May"/>
    <s v="Valid"/>
    <s v="Product 10"/>
    <s v="East"/>
    <s v="Product 10 - Clothing"/>
    <n v="280"/>
  </r>
  <r>
    <d v="2023-03-27T00:00:00"/>
    <n v="8"/>
    <n v="321.22000000000003"/>
    <n v="41"/>
    <x v="0"/>
    <x v="2"/>
    <x v="0"/>
    <s v="Low"/>
    <s v="December"/>
    <s v="Valid"/>
    <s v="Product 8"/>
    <s v="North"/>
    <s v="Product 8 - Electronics"/>
    <n v="279"/>
  </r>
  <r>
    <d v="2023-03-27T00:00:00"/>
    <n v="17"/>
    <n v="149.61000000000001"/>
    <n v="23"/>
    <x v="1"/>
    <x v="2"/>
    <x v="0"/>
    <s v="Low"/>
    <s v="December"/>
    <s v="Valid"/>
    <s v="Product 17"/>
    <s v="West"/>
    <s v="Product 17 - Books"/>
    <n v="279"/>
  </r>
  <r>
    <d v="2023-03-27T00:00:00"/>
    <n v="20"/>
    <n v="439.83"/>
    <n v="15"/>
    <x v="0"/>
    <x v="2"/>
    <x v="0"/>
    <s v="Low"/>
    <s v="June"/>
    <s v="Valid"/>
    <s v="Product 20"/>
    <s v="East"/>
    <s v="Product 20 - Electronics"/>
    <n v="279"/>
  </r>
  <r>
    <d v="2023-03-28T00:00:00"/>
    <n v="17"/>
    <n v="495.12"/>
    <n v="16"/>
    <x v="1"/>
    <x v="2"/>
    <x v="0"/>
    <s v="Low"/>
    <s v="January"/>
    <s v="Valid"/>
    <s v="Product 17"/>
    <s v="East"/>
    <s v="Product 17 - Books"/>
    <n v="278"/>
  </r>
  <r>
    <d v="2023-03-28T00:00:00"/>
    <n v="17"/>
    <n v="170.6"/>
    <n v="71"/>
    <x v="1"/>
    <x v="2"/>
    <x v="0"/>
    <s v="Low"/>
    <s v="April"/>
    <s v="Valid"/>
    <s v="Product 17"/>
    <s v="South"/>
    <s v="Product 17 - Books"/>
    <n v="278"/>
  </r>
  <r>
    <d v="2023-03-30T00:00:00"/>
    <n v="12"/>
    <n v="91.51"/>
    <n v="50"/>
    <x v="2"/>
    <x v="2"/>
    <x v="0"/>
    <s v="Low"/>
    <s v="February"/>
    <s v="Invalid"/>
    <s v="Product 12"/>
    <s v="East"/>
    <s v="Product 12 - Home &amp; Kitchen"/>
    <n v="276"/>
  </r>
  <r>
    <d v="2023-03-30T00:00:00"/>
    <n v="1"/>
    <n v="125.97"/>
    <n v="75"/>
    <x v="0"/>
    <x v="2"/>
    <x v="0"/>
    <s v="Low"/>
    <s v="August"/>
    <s v="Valid"/>
    <s v="Product 1"/>
    <s v="North"/>
    <s v="Product 1 - Electronics"/>
    <n v="276"/>
  </r>
  <r>
    <d v="2023-03-30T00:00:00"/>
    <n v="19"/>
    <n v="351.31"/>
    <n v="25"/>
    <x v="0"/>
    <x v="2"/>
    <x v="0"/>
    <s v="Low"/>
    <s v="January"/>
    <s v="Valid"/>
    <s v="Product 19"/>
    <s v="West"/>
    <s v="Product 19 - Electronics"/>
    <n v="276"/>
  </r>
  <r>
    <d v="2023-03-31T00:00:00"/>
    <n v="12"/>
    <n v="172.89"/>
    <n v="100"/>
    <x v="2"/>
    <x v="2"/>
    <x v="0"/>
    <s v="Low"/>
    <s v="March"/>
    <s v="Valid"/>
    <s v="Product 12"/>
    <s v="North"/>
    <s v="Product 12 - Home &amp; Kitchen"/>
    <n v="275"/>
  </r>
  <r>
    <d v="2023-03-31T00:00:00"/>
    <n v="3"/>
    <n v="189.81"/>
    <n v="61"/>
    <x v="3"/>
    <x v="2"/>
    <x v="0"/>
    <s v="Low"/>
    <s v="April"/>
    <s v="Valid"/>
    <s v="Product 3"/>
    <s v="East"/>
    <s v="Product 3 - Clothing"/>
    <n v="275"/>
  </r>
  <r>
    <d v="2023-04-01T00:00:00"/>
    <n v="2"/>
    <n v="408.93"/>
    <n v="66"/>
    <x v="1"/>
    <x v="3"/>
    <x v="0"/>
    <s v="Low"/>
    <s v="March"/>
    <s v="Valid"/>
    <s v="Product 2"/>
    <s v="South"/>
    <s v="Product 2 - Books"/>
    <n v="274"/>
  </r>
  <r>
    <d v="2023-04-01T00:00:00"/>
    <n v="15"/>
    <n v="126.57"/>
    <n v="63"/>
    <x v="1"/>
    <x v="3"/>
    <x v="0"/>
    <s v="Low"/>
    <s v="May"/>
    <s v="Valid"/>
    <s v="Product 15"/>
    <s v="South"/>
    <s v="Product 15 - Books"/>
    <n v="274"/>
  </r>
  <r>
    <d v="2023-04-02T00:00:00"/>
    <n v="17"/>
    <n v="151.15"/>
    <n v="50"/>
    <x v="1"/>
    <x v="3"/>
    <x v="0"/>
    <s v="Low"/>
    <s v="November"/>
    <s v="Valid"/>
    <s v="Product 17"/>
    <s v="East"/>
    <s v="Product 17 - Books"/>
    <n v="273"/>
  </r>
  <r>
    <d v="2023-04-03T00:00:00"/>
    <n v="10"/>
    <n v="131.78"/>
    <n v="31"/>
    <x v="3"/>
    <x v="3"/>
    <x v="0"/>
    <s v="Low"/>
    <s v="August"/>
    <s v="Valid"/>
    <s v="Product 10"/>
    <s v="North"/>
    <s v="Product 10 - Clothing"/>
    <n v="272"/>
  </r>
  <r>
    <d v="2023-04-03T00:00:00"/>
    <n v="8"/>
    <n v="37.11"/>
    <n v="41"/>
    <x v="0"/>
    <x v="3"/>
    <x v="0"/>
    <s v="Low"/>
    <s v="September"/>
    <s v="Invalid"/>
    <s v="Product 8"/>
    <s v="North"/>
    <s v="Product 8 - Electronics"/>
    <n v="272"/>
  </r>
  <r>
    <d v="2023-04-03T00:00:00"/>
    <n v="8"/>
    <n v="158.74"/>
    <n v="63"/>
    <x v="0"/>
    <x v="3"/>
    <x v="0"/>
    <s v="Low"/>
    <s v="June"/>
    <s v="Valid"/>
    <s v="Product 8"/>
    <s v="South"/>
    <s v="Product 8 - Electronics"/>
    <n v="272"/>
  </r>
  <r>
    <d v="2023-04-03T00:00:00"/>
    <n v="12"/>
    <n v="271.35000000000002"/>
    <n v="77"/>
    <x v="2"/>
    <x v="3"/>
    <x v="0"/>
    <s v="Low"/>
    <s v="June"/>
    <s v="Valid"/>
    <s v="Product 12"/>
    <s v="East"/>
    <s v="Product 12 - Home &amp; Kitchen"/>
    <n v="272"/>
  </r>
  <r>
    <d v="2023-04-03T00:00:00"/>
    <n v="15"/>
    <n v="160.1"/>
    <n v="54"/>
    <x v="1"/>
    <x v="3"/>
    <x v="0"/>
    <s v="Low"/>
    <s v="February"/>
    <s v="Valid"/>
    <s v="Product 15"/>
    <s v="North"/>
    <s v="Product 15 - Books"/>
    <n v="272"/>
  </r>
  <r>
    <d v="2023-04-04T00:00:00"/>
    <n v="19"/>
    <n v="414.55"/>
    <n v="70"/>
    <x v="0"/>
    <x v="3"/>
    <x v="0"/>
    <s v="Low"/>
    <s v="May"/>
    <s v="Valid"/>
    <s v="Product 19"/>
    <s v="West"/>
    <s v="Product 19 - Electronics"/>
    <n v="271"/>
  </r>
  <r>
    <d v="2023-04-08T00:00:00"/>
    <n v="12"/>
    <n v="318.64"/>
    <n v="3"/>
    <x v="2"/>
    <x v="3"/>
    <x v="0"/>
    <s v="Low"/>
    <s v="August"/>
    <s v="Valid"/>
    <s v="Product 12"/>
    <s v="East"/>
    <s v="Product 12 - Home &amp; Kitchen"/>
    <n v="267"/>
  </r>
  <r>
    <d v="2023-04-08T00:00:00"/>
    <n v="10"/>
    <n v="214.5"/>
    <n v="6"/>
    <x v="3"/>
    <x v="3"/>
    <x v="0"/>
    <s v="Low"/>
    <s v="July"/>
    <s v="Valid"/>
    <s v="Product 10"/>
    <s v="East"/>
    <s v="Product 10 - Clothing"/>
    <n v="267"/>
  </r>
  <r>
    <d v="2023-04-09T00:00:00"/>
    <n v="3"/>
    <n v="495.29"/>
    <n v="13"/>
    <x v="3"/>
    <x v="3"/>
    <x v="0"/>
    <s v="Low"/>
    <s v="July"/>
    <s v="Valid"/>
    <s v="Product 3"/>
    <s v="West"/>
    <s v="Product 3 - Clothing"/>
    <n v="266"/>
  </r>
  <r>
    <d v="2023-04-11T00:00:00"/>
    <n v="12"/>
    <n v="489.22"/>
    <n v="81"/>
    <x v="2"/>
    <x v="3"/>
    <x v="0"/>
    <s v="Low"/>
    <s v="August"/>
    <s v="Valid"/>
    <s v="Product 12"/>
    <s v="East"/>
    <s v="Product 12 - Home &amp; Kitchen"/>
    <n v="264"/>
  </r>
  <r>
    <d v="2023-04-12T00:00:00"/>
    <n v="1"/>
    <n v="445.14"/>
    <n v="39"/>
    <x v="0"/>
    <x v="3"/>
    <x v="0"/>
    <s v="Low"/>
    <s v="May"/>
    <s v="Valid"/>
    <s v="Product 1"/>
    <s v="South"/>
    <s v="Product 1 - Electronics"/>
    <n v="263"/>
  </r>
  <r>
    <d v="2023-04-18T00:00:00"/>
    <n v="1"/>
    <n v="69.23"/>
    <n v="59"/>
    <x v="0"/>
    <x v="3"/>
    <x v="0"/>
    <s v="Low"/>
    <s v="September"/>
    <s v="Invalid"/>
    <s v="Product 1"/>
    <s v="North"/>
    <s v="Product 1 - Electronics"/>
    <n v="257"/>
  </r>
  <r>
    <d v="2023-04-18T00:00:00"/>
    <n v="20"/>
    <n v="207.14"/>
    <n v="58"/>
    <x v="0"/>
    <x v="3"/>
    <x v="0"/>
    <s v="Low"/>
    <s v="July"/>
    <s v="Valid"/>
    <s v="Product 20"/>
    <s v="North"/>
    <s v="Product 20 - Electronics"/>
    <n v="257"/>
  </r>
  <r>
    <d v="2023-04-18T00:00:00"/>
    <n v="14"/>
    <n v="59.61"/>
    <n v="70"/>
    <x v="0"/>
    <x v="3"/>
    <x v="0"/>
    <s v="Low"/>
    <s v="July"/>
    <s v="Invalid"/>
    <s v="Product 14"/>
    <s v="West"/>
    <s v="Product 14 - Electronics"/>
    <n v="257"/>
  </r>
  <r>
    <d v="2023-04-20T00:00:00"/>
    <n v="17"/>
    <n v="384.91"/>
    <n v="23"/>
    <x v="1"/>
    <x v="3"/>
    <x v="0"/>
    <s v="Low"/>
    <s v="October"/>
    <s v="Valid"/>
    <s v="Product 17"/>
    <s v="West"/>
    <s v="Product 17 - Books"/>
    <n v="255"/>
  </r>
  <r>
    <d v="2023-04-20T00:00:00"/>
    <n v="13"/>
    <n v="159.13"/>
    <n v="53"/>
    <x v="1"/>
    <x v="3"/>
    <x v="0"/>
    <s v="Low"/>
    <s v="August"/>
    <s v="Valid"/>
    <s v="Product 13"/>
    <s v="West"/>
    <s v="Product 13 - Books"/>
    <n v="255"/>
  </r>
  <r>
    <d v="2023-04-21T00:00:00"/>
    <n v="12"/>
    <n v="300.29000000000002"/>
    <n v="27"/>
    <x v="2"/>
    <x v="3"/>
    <x v="0"/>
    <s v="Low"/>
    <s v="August"/>
    <s v="Valid"/>
    <s v="Product 12"/>
    <s v="West"/>
    <s v="Product 12 - Home &amp; Kitchen"/>
    <n v="254"/>
  </r>
  <r>
    <d v="2023-04-22T00:00:00"/>
    <n v="7"/>
    <n v="228.67"/>
    <n v="8"/>
    <x v="3"/>
    <x v="3"/>
    <x v="0"/>
    <s v="Low"/>
    <s v="March"/>
    <s v="Valid"/>
    <s v="Product 7"/>
    <s v="East"/>
    <s v="Product 7 - Clothing"/>
    <n v="253"/>
  </r>
  <r>
    <d v="2023-04-22T00:00:00"/>
    <n v="3"/>
    <n v="367.6"/>
    <n v="35"/>
    <x v="3"/>
    <x v="3"/>
    <x v="0"/>
    <s v="Low"/>
    <s v="January"/>
    <s v="Valid"/>
    <s v="Product 3"/>
    <s v="South"/>
    <s v="Product 3 - Clothing"/>
    <n v="253"/>
  </r>
  <r>
    <d v="2023-04-22T00:00:00"/>
    <n v="18"/>
    <n v="161.52000000000001"/>
    <n v="3"/>
    <x v="2"/>
    <x v="3"/>
    <x v="0"/>
    <s v="Low"/>
    <s v="April"/>
    <s v="Valid"/>
    <s v="Product 18"/>
    <s v="East"/>
    <s v="Product 18 - Home &amp; Kitchen"/>
    <n v="253"/>
  </r>
  <r>
    <d v="2023-04-23T00:00:00"/>
    <n v="12"/>
    <n v="189.14"/>
    <n v="14"/>
    <x v="2"/>
    <x v="3"/>
    <x v="0"/>
    <s v="Low"/>
    <s v="August"/>
    <s v="Valid"/>
    <s v="Product 12"/>
    <s v="West"/>
    <s v="Product 12 - Home &amp; Kitchen"/>
    <n v="252"/>
  </r>
  <r>
    <d v="2023-04-24T00:00:00"/>
    <n v="3"/>
    <n v="361.19"/>
    <n v="94"/>
    <x v="3"/>
    <x v="3"/>
    <x v="0"/>
    <s v="Low"/>
    <s v="July"/>
    <s v="Valid"/>
    <s v="Product 3"/>
    <s v="East"/>
    <s v="Product 3 - Clothing"/>
    <n v="251"/>
  </r>
  <r>
    <d v="2023-04-24T00:00:00"/>
    <n v="18"/>
    <n v="170.8"/>
    <n v="21"/>
    <x v="2"/>
    <x v="3"/>
    <x v="0"/>
    <s v="Low"/>
    <s v="February"/>
    <s v="Valid"/>
    <s v="Product 18"/>
    <s v="West"/>
    <s v="Product 18 - Home &amp; Kitchen"/>
    <n v="251"/>
  </r>
  <r>
    <d v="2023-04-25T00:00:00"/>
    <n v="10"/>
    <n v="135.56"/>
    <n v="85"/>
    <x v="3"/>
    <x v="3"/>
    <x v="0"/>
    <s v="Low"/>
    <s v="September"/>
    <s v="Valid"/>
    <s v="Product 10"/>
    <s v="West"/>
    <s v="Product 10 - Clothing"/>
    <n v="250"/>
  </r>
  <r>
    <d v="2023-04-26T00:00:00"/>
    <n v="5"/>
    <n v="150.94"/>
    <n v="7"/>
    <x v="0"/>
    <x v="3"/>
    <x v="0"/>
    <s v="Low"/>
    <s v="April"/>
    <s v="Valid"/>
    <s v="Product 5"/>
    <s v="West"/>
    <s v="Product 5 - Electronics"/>
    <n v="249"/>
  </r>
  <r>
    <d v="2023-04-26T00:00:00"/>
    <n v="19"/>
    <n v="314.81"/>
    <n v="95"/>
    <x v="0"/>
    <x v="3"/>
    <x v="0"/>
    <s v="Low"/>
    <s v="August"/>
    <s v="Valid"/>
    <s v="Product 19"/>
    <s v="West"/>
    <s v="Product 19 - Electronics"/>
    <n v="249"/>
  </r>
  <r>
    <d v="2023-04-26T00:00:00"/>
    <n v="4"/>
    <n v="230.09"/>
    <n v="2"/>
    <x v="2"/>
    <x v="3"/>
    <x v="0"/>
    <s v="Low"/>
    <s v="October"/>
    <s v="Valid"/>
    <s v="Product 4"/>
    <s v="North"/>
    <s v="Product 4 - Home &amp; Kitchen"/>
    <n v="249"/>
  </r>
  <r>
    <d v="2023-04-27T00:00:00"/>
    <n v="14"/>
    <n v="227.68"/>
    <n v="63"/>
    <x v="0"/>
    <x v="3"/>
    <x v="0"/>
    <s v="Low"/>
    <s v="July"/>
    <s v="Valid"/>
    <s v="Product 14"/>
    <s v="South"/>
    <s v="Product 14 - Electronics"/>
    <n v="248"/>
  </r>
  <r>
    <d v="2023-04-27T00:00:00"/>
    <n v="18"/>
    <n v="23.5"/>
    <n v="42"/>
    <x v="2"/>
    <x v="3"/>
    <x v="0"/>
    <s v="Low"/>
    <s v="October"/>
    <s v="Invalid"/>
    <s v="Product 18"/>
    <s v="East"/>
    <s v="Product 18 - Home &amp; Kitchen"/>
    <n v="248"/>
  </r>
  <r>
    <d v="2023-04-28T00:00:00"/>
    <n v="9"/>
    <n v="23.05"/>
    <n v="31"/>
    <x v="2"/>
    <x v="3"/>
    <x v="0"/>
    <s v="Low"/>
    <s v="September"/>
    <s v="Invalid"/>
    <s v="Product 9"/>
    <s v="North"/>
    <s v="Product 9 - Home &amp; Kitchen"/>
    <n v="247"/>
  </r>
  <r>
    <d v="2023-04-29T00:00:00"/>
    <n v="15"/>
    <n v="236.83"/>
    <n v="94"/>
    <x v="1"/>
    <x v="3"/>
    <x v="0"/>
    <s v="Low"/>
    <s v="December"/>
    <s v="Valid"/>
    <s v="Product 15"/>
    <s v="East"/>
    <s v="Product 15 - Books"/>
    <n v="246"/>
  </r>
  <r>
    <d v="2023-04-29T00:00:00"/>
    <n v="4"/>
    <n v="299.35000000000002"/>
    <n v="4"/>
    <x v="2"/>
    <x v="3"/>
    <x v="0"/>
    <s v="Low"/>
    <s v="March"/>
    <s v="Valid"/>
    <s v="Product 4"/>
    <s v="South"/>
    <s v="Product 4 - Home &amp; Kitchen"/>
    <n v="246"/>
  </r>
  <r>
    <d v="2023-04-29T00:00:00"/>
    <n v="12"/>
    <n v="81.86"/>
    <n v="7"/>
    <x v="2"/>
    <x v="3"/>
    <x v="0"/>
    <s v="Low"/>
    <s v="February"/>
    <s v="Invalid"/>
    <s v="Product 12"/>
    <s v="West"/>
    <s v="Product 12 - Home &amp; Kitchen"/>
    <n v="246"/>
  </r>
  <r>
    <d v="2023-04-30T00:00:00"/>
    <n v="18"/>
    <n v="149.77000000000001"/>
    <n v="26"/>
    <x v="2"/>
    <x v="3"/>
    <x v="0"/>
    <s v="Low"/>
    <s v="February"/>
    <s v="Valid"/>
    <s v="Product 18"/>
    <s v="North"/>
    <s v="Product 18 - Home &amp; Kitchen"/>
    <n v="245"/>
  </r>
  <r>
    <d v="2023-05-01T00:00:00"/>
    <n v="15"/>
    <n v="167.69"/>
    <n v="72"/>
    <x v="1"/>
    <x v="4"/>
    <x v="0"/>
    <s v="Low"/>
    <s v="March"/>
    <s v="Valid"/>
    <s v="Product 15"/>
    <s v="East"/>
    <s v="Product 15 - Books"/>
    <n v="244"/>
  </r>
  <r>
    <d v="2023-05-02T00:00:00"/>
    <n v="20"/>
    <n v="101.44"/>
    <n v="7"/>
    <x v="0"/>
    <x v="4"/>
    <x v="0"/>
    <s v="Low"/>
    <s v="January"/>
    <s v="Valid"/>
    <s v="Product 20"/>
    <s v="West"/>
    <s v="Product 20 - Electronics"/>
    <n v="243"/>
  </r>
  <r>
    <d v="2023-05-04T00:00:00"/>
    <n v="13"/>
    <n v="222.53"/>
    <n v="13"/>
    <x v="1"/>
    <x v="4"/>
    <x v="0"/>
    <s v="Low"/>
    <s v="June"/>
    <s v="Valid"/>
    <s v="Product 13"/>
    <s v="West"/>
    <s v="Product 13 - Books"/>
    <n v="241"/>
  </r>
  <r>
    <d v="2023-05-04T00:00:00"/>
    <n v="18"/>
    <n v="219.39"/>
    <n v="70"/>
    <x v="2"/>
    <x v="4"/>
    <x v="0"/>
    <s v="Low"/>
    <s v="January"/>
    <s v="Valid"/>
    <s v="Product 18"/>
    <s v="West"/>
    <s v="Product 18 - Home &amp; Kitchen"/>
    <n v="241"/>
  </r>
  <r>
    <d v="2023-05-05T00:00:00"/>
    <n v="8"/>
    <n v="234"/>
    <n v="80"/>
    <x v="0"/>
    <x v="4"/>
    <x v="0"/>
    <s v="Low"/>
    <s v="April"/>
    <s v="Valid"/>
    <s v="Product 8"/>
    <s v="North"/>
    <s v="Product 8 - Electronics"/>
    <n v="240"/>
  </r>
  <r>
    <d v="2023-05-05T00:00:00"/>
    <n v="2"/>
    <n v="246.61"/>
    <n v="74"/>
    <x v="1"/>
    <x v="4"/>
    <x v="0"/>
    <s v="Low"/>
    <s v="December"/>
    <s v="Valid"/>
    <s v="Product 2"/>
    <s v="West"/>
    <s v="Product 2 - Books"/>
    <n v="240"/>
  </r>
  <r>
    <d v="2023-05-05T00:00:00"/>
    <n v="10"/>
    <n v="256.17"/>
    <n v="85"/>
    <x v="3"/>
    <x v="4"/>
    <x v="0"/>
    <s v="Low"/>
    <s v="March"/>
    <s v="Valid"/>
    <s v="Product 10"/>
    <s v="West"/>
    <s v="Product 10 - Clothing"/>
    <n v="240"/>
  </r>
  <r>
    <d v="2023-05-05T00:00:00"/>
    <n v="3"/>
    <n v="320.16000000000003"/>
    <n v="29"/>
    <x v="3"/>
    <x v="4"/>
    <x v="0"/>
    <s v="Low"/>
    <s v="December"/>
    <s v="Valid"/>
    <s v="Product 3"/>
    <s v="North"/>
    <s v="Product 3 - Clothing"/>
    <n v="240"/>
  </r>
  <r>
    <d v="2023-05-06T00:00:00"/>
    <n v="8"/>
    <n v="155.18"/>
    <n v="95"/>
    <x v="0"/>
    <x v="4"/>
    <x v="0"/>
    <s v="Low"/>
    <s v="June"/>
    <s v="Valid"/>
    <s v="Product 8"/>
    <s v="West"/>
    <s v="Product 8 - Electronics"/>
    <n v="239"/>
  </r>
  <r>
    <d v="2023-05-07T00:00:00"/>
    <n v="20"/>
    <n v="302.82"/>
    <n v="53"/>
    <x v="0"/>
    <x v="4"/>
    <x v="0"/>
    <s v="Low"/>
    <s v="August"/>
    <s v="Valid"/>
    <s v="Product 20"/>
    <s v="West"/>
    <s v="Product 20 - Electronics"/>
    <n v="238"/>
  </r>
  <r>
    <d v="2023-05-08T00:00:00"/>
    <n v="16"/>
    <n v="362.32"/>
    <n v="15"/>
    <x v="0"/>
    <x v="4"/>
    <x v="0"/>
    <s v="Low"/>
    <s v="February"/>
    <s v="Valid"/>
    <s v="Product 16"/>
    <s v="East"/>
    <s v="Product 16 - Electronics"/>
    <n v="237"/>
  </r>
  <r>
    <d v="2023-05-09T00:00:00"/>
    <n v="7"/>
    <n v="229.41"/>
    <n v="19"/>
    <x v="3"/>
    <x v="4"/>
    <x v="0"/>
    <s v="Low"/>
    <s v="November"/>
    <s v="Valid"/>
    <s v="Product 7"/>
    <s v="West"/>
    <s v="Product 7 - Clothing"/>
    <n v="236"/>
  </r>
  <r>
    <d v="2023-05-10T00:00:00"/>
    <n v="11"/>
    <n v="117.37"/>
    <n v="61"/>
    <x v="1"/>
    <x v="4"/>
    <x v="0"/>
    <s v="Low"/>
    <s v="December"/>
    <s v="Valid"/>
    <s v="Product 11"/>
    <s v="East"/>
    <s v="Product 11 - Books"/>
    <n v="235"/>
  </r>
  <r>
    <d v="2023-05-10T00:00:00"/>
    <n v="6"/>
    <n v="150.21"/>
    <n v="23"/>
    <x v="1"/>
    <x v="4"/>
    <x v="0"/>
    <s v="Low"/>
    <s v="October"/>
    <s v="Valid"/>
    <s v="Product 6"/>
    <s v="West"/>
    <s v="Product 6 - Books"/>
    <n v="235"/>
  </r>
  <r>
    <d v="2023-05-10T00:00:00"/>
    <n v="10"/>
    <n v="399"/>
    <n v="60"/>
    <x v="3"/>
    <x v="4"/>
    <x v="0"/>
    <s v="Low"/>
    <s v="December"/>
    <s v="Valid"/>
    <s v="Product 10"/>
    <s v="East"/>
    <s v="Product 10 - Clothing"/>
    <n v="235"/>
  </r>
  <r>
    <d v="2023-05-11T00:00:00"/>
    <n v="13"/>
    <n v="206.37"/>
    <n v="15"/>
    <x v="1"/>
    <x v="4"/>
    <x v="0"/>
    <s v="Low"/>
    <s v="June"/>
    <s v="Valid"/>
    <s v="Product 13"/>
    <s v="East"/>
    <s v="Product 13 - Books"/>
    <n v="234"/>
  </r>
  <r>
    <d v="2023-05-12T00:00:00"/>
    <n v="18"/>
    <n v="257.52"/>
    <n v="80"/>
    <x v="2"/>
    <x v="4"/>
    <x v="0"/>
    <s v="Low"/>
    <s v="April"/>
    <s v="Valid"/>
    <s v="Product 18"/>
    <s v="North"/>
    <s v="Product 18 - Home &amp; Kitchen"/>
    <n v="233"/>
  </r>
  <r>
    <d v="2023-05-15T00:00:00"/>
    <n v="19"/>
    <n v="80.27"/>
    <n v="7"/>
    <x v="0"/>
    <x v="4"/>
    <x v="0"/>
    <s v="Low"/>
    <s v="April"/>
    <s v="Invalid"/>
    <s v="Product 19"/>
    <s v="West"/>
    <s v="Product 19 - Electronics"/>
    <n v="230"/>
  </r>
  <r>
    <d v="2023-05-15T00:00:00"/>
    <n v="5"/>
    <n v="336.65"/>
    <n v="56"/>
    <x v="0"/>
    <x v="4"/>
    <x v="0"/>
    <s v="Low"/>
    <s v="December"/>
    <s v="Valid"/>
    <s v="Product 5"/>
    <s v="East"/>
    <s v="Product 5 - Electronics"/>
    <n v="230"/>
  </r>
  <r>
    <d v="2023-05-16T00:00:00"/>
    <n v="10"/>
    <n v="309.83"/>
    <n v="76"/>
    <x v="3"/>
    <x v="4"/>
    <x v="0"/>
    <s v="Low"/>
    <s v="May"/>
    <s v="Valid"/>
    <s v="Product 10"/>
    <s v="South"/>
    <s v="Product 10 - Clothing"/>
    <n v="229"/>
  </r>
  <r>
    <d v="2023-05-17T00:00:00"/>
    <n v="13"/>
    <n v="310.33999999999997"/>
    <n v="9"/>
    <x v="1"/>
    <x v="4"/>
    <x v="0"/>
    <s v="Low"/>
    <s v="May"/>
    <s v="Valid"/>
    <s v="Product 13"/>
    <s v="East"/>
    <s v="Product 13 - Books"/>
    <n v="228"/>
  </r>
  <r>
    <d v="2023-05-18T00:00:00"/>
    <n v="16"/>
    <n v="256.10000000000002"/>
    <n v="18"/>
    <x v="0"/>
    <x v="4"/>
    <x v="0"/>
    <s v="Low"/>
    <s v="September"/>
    <s v="Valid"/>
    <s v="Product 16"/>
    <s v="West"/>
    <s v="Product 16 - Electronics"/>
    <n v="227"/>
  </r>
  <r>
    <d v="2023-05-18T00:00:00"/>
    <n v="4"/>
    <n v="268.62"/>
    <n v="82"/>
    <x v="2"/>
    <x v="4"/>
    <x v="0"/>
    <s v="Low"/>
    <s v="August"/>
    <s v="Valid"/>
    <s v="Product 4"/>
    <s v="South"/>
    <s v="Product 4 - Home &amp; Kitchen"/>
    <n v="227"/>
  </r>
  <r>
    <d v="2023-05-18T00:00:00"/>
    <n v="7"/>
    <n v="258.49"/>
    <n v="24"/>
    <x v="3"/>
    <x v="4"/>
    <x v="0"/>
    <s v="Low"/>
    <s v="March"/>
    <s v="Valid"/>
    <s v="Product 7"/>
    <s v="East"/>
    <s v="Product 7 - Clothing"/>
    <n v="227"/>
  </r>
  <r>
    <d v="2023-05-20T00:00:00"/>
    <n v="3"/>
    <n v="119.47"/>
    <n v="85"/>
    <x v="3"/>
    <x v="4"/>
    <x v="0"/>
    <s v="Low"/>
    <s v="May"/>
    <s v="Valid"/>
    <s v="Product 3"/>
    <s v="West"/>
    <s v="Product 3 - Clothing"/>
    <n v="225"/>
  </r>
  <r>
    <d v="2023-05-21T00:00:00"/>
    <n v="12"/>
    <n v="174.14"/>
    <n v="37"/>
    <x v="2"/>
    <x v="4"/>
    <x v="0"/>
    <s v="Low"/>
    <s v="July"/>
    <s v="Valid"/>
    <s v="Product 12"/>
    <s v="West"/>
    <s v="Product 12 - Home &amp; Kitchen"/>
    <n v="224"/>
  </r>
  <r>
    <d v="2023-05-21T00:00:00"/>
    <n v="18"/>
    <n v="367.79"/>
    <n v="52"/>
    <x v="2"/>
    <x v="4"/>
    <x v="0"/>
    <s v="Low"/>
    <s v="May"/>
    <s v="Valid"/>
    <s v="Product 18"/>
    <s v="West"/>
    <s v="Product 18 - Home &amp; Kitchen"/>
    <n v="224"/>
  </r>
  <r>
    <d v="2023-05-22T00:00:00"/>
    <n v="12"/>
    <n v="38.03"/>
    <n v="50"/>
    <x v="2"/>
    <x v="4"/>
    <x v="0"/>
    <s v="Low"/>
    <s v="December"/>
    <s v="Invalid"/>
    <s v="Product 12"/>
    <s v="East"/>
    <s v="Product 12 - Home &amp; Kitchen"/>
    <n v="223"/>
  </r>
  <r>
    <d v="2023-05-22T00:00:00"/>
    <n v="19"/>
    <n v="428.93"/>
    <n v="26"/>
    <x v="0"/>
    <x v="4"/>
    <x v="0"/>
    <s v="Low"/>
    <s v="January"/>
    <s v="Valid"/>
    <s v="Product 19"/>
    <s v="North"/>
    <s v="Product 19 - Electronics"/>
    <n v="223"/>
  </r>
  <r>
    <d v="2023-05-23T00:00:00"/>
    <n v="20"/>
    <n v="420.36"/>
    <n v="21"/>
    <x v="0"/>
    <x v="4"/>
    <x v="0"/>
    <s v="Low"/>
    <s v="March"/>
    <s v="Valid"/>
    <s v="Product 20"/>
    <s v="West"/>
    <s v="Product 20 - Electronics"/>
    <n v="222"/>
  </r>
  <r>
    <d v="2023-05-24T00:00:00"/>
    <n v="2"/>
    <n v="106.99"/>
    <n v="2"/>
    <x v="1"/>
    <x v="4"/>
    <x v="0"/>
    <s v="Low"/>
    <s v="February"/>
    <s v="Valid"/>
    <s v="Product 2"/>
    <s v="North"/>
    <s v="Product 2 - Books"/>
    <n v="221"/>
  </r>
  <r>
    <d v="2023-05-25T00:00:00"/>
    <n v="14"/>
    <n v="30.07"/>
    <n v="66"/>
    <x v="0"/>
    <x v="4"/>
    <x v="0"/>
    <s v="Low"/>
    <s v="November"/>
    <s v="Invalid"/>
    <s v="Product 14"/>
    <s v="South"/>
    <s v="Product 14 - Electronics"/>
    <n v="220"/>
  </r>
  <r>
    <d v="2023-05-25T00:00:00"/>
    <n v="11"/>
    <n v="135.91"/>
    <n v="49"/>
    <x v="1"/>
    <x v="4"/>
    <x v="0"/>
    <s v="Low"/>
    <s v="January"/>
    <s v="Valid"/>
    <s v="Product 11"/>
    <s v="West"/>
    <s v="Product 11 - Books"/>
    <n v="220"/>
  </r>
  <r>
    <d v="2023-05-26T00:00:00"/>
    <n v="2"/>
    <n v="453.88"/>
    <n v="44"/>
    <x v="1"/>
    <x v="4"/>
    <x v="0"/>
    <s v="Low"/>
    <s v="December"/>
    <s v="Valid"/>
    <s v="Product 2"/>
    <s v="East"/>
    <s v="Product 2 - Books"/>
    <n v="219"/>
  </r>
  <r>
    <d v="2023-05-27T00:00:00"/>
    <n v="5"/>
    <n v="369.07"/>
    <n v="69"/>
    <x v="0"/>
    <x v="4"/>
    <x v="0"/>
    <s v="Low"/>
    <s v="January"/>
    <s v="Valid"/>
    <s v="Product 5"/>
    <s v="West"/>
    <s v="Product 5 - Electronics"/>
    <n v="218"/>
  </r>
  <r>
    <d v="2023-05-29T00:00:00"/>
    <n v="7"/>
    <n v="265.36"/>
    <n v="100"/>
    <x v="3"/>
    <x v="4"/>
    <x v="0"/>
    <s v="Low"/>
    <s v="September"/>
    <s v="Valid"/>
    <s v="Product 7"/>
    <s v="North"/>
    <s v="Product 7 - Clothing"/>
    <n v="216"/>
  </r>
  <r>
    <d v="2023-05-29T00:00:00"/>
    <n v="20"/>
    <n v="191.06"/>
    <n v="81"/>
    <x v="0"/>
    <x v="4"/>
    <x v="0"/>
    <s v="Low"/>
    <s v="December"/>
    <s v="Valid"/>
    <s v="Product 20"/>
    <s v="East"/>
    <s v="Product 20 - Electronics"/>
    <n v="216"/>
  </r>
  <r>
    <d v="2023-05-29T00:00:00"/>
    <n v="10"/>
    <n v="254.81"/>
    <n v="79"/>
    <x v="3"/>
    <x v="4"/>
    <x v="0"/>
    <s v="Low"/>
    <s v="September"/>
    <s v="Valid"/>
    <s v="Product 10"/>
    <s v="East"/>
    <s v="Product 10 - Clothing"/>
    <n v="216"/>
  </r>
  <r>
    <d v="2023-05-29T00:00:00"/>
    <n v="18"/>
    <n v="287.58999999999997"/>
    <n v="95"/>
    <x v="2"/>
    <x v="4"/>
    <x v="0"/>
    <s v="Low"/>
    <s v="July"/>
    <s v="Valid"/>
    <s v="Product 18"/>
    <s v="West"/>
    <s v="Product 18 - Home &amp; Kitchen"/>
    <n v="216"/>
  </r>
  <r>
    <d v="2023-05-30T00:00:00"/>
    <n v="19"/>
    <n v="281.87"/>
    <n v="15"/>
    <x v="0"/>
    <x v="4"/>
    <x v="0"/>
    <s v="Low"/>
    <s v="August"/>
    <s v="Valid"/>
    <s v="Product 19"/>
    <s v="East"/>
    <s v="Product 19 - Electronics"/>
    <n v="215"/>
  </r>
  <r>
    <d v="2023-05-30T00:00:00"/>
    <n v="3"/>
    <n v="410.02"/>
    <n v="33"/>
    <x v="3"/>
    <x v="4"/>
    <x v="0"/>
    <s v="Low"/>
    <s v="September"/>
    <s v="Valid"/>
    <s v="Product 3"/>
    <s v="South"/>
    <s v="Product 3 - Clothing"/>
    <n v="215"/>
  </r>
  <r>
    <d v="2023-05-31T00:00:00"/>
    <n v="4"/>
    <n v="348.11"/>
    <n v="93"/>
    <x v="2"/>
    <x v="4"/>
    <x v="0"/>
    <s v="Low"/>
    <s v="May"/>
    <s v="Valid"/>
    <s v="Product 4"/>
    <s v="East"/>
    <s v="Product 4 - Home &amp; Kitchen"/>
    <n v="214"/>
  </r>
  <r>
    <d v="2023-06-01T00:00:00"/>
    <n v="10"/>
    <n v="87.53"/>
    <n v="20"/>
    <x v="3"/>
    <x v="5"/>
    <x v="0"/>
    <s v="Low"/>
    <s v="November"/>
    <s v="Invalid"/>
    <s v="Product 10"/>
    <s v="South"/>
    <s v="Product 10 - Clothing"/>
    <n v="213"/>
  </r>
  <r>
    <d v="2023-06-01T00:00:00"/>
    <n v="2"/>
    <n v="455.39"/>
    <n v="23"/>
    <x v="1"/>
    <x v="5"/>
    <x v="0"/>
    <s v="Low"/>
    <s v="October"/>
    <s v="Valid"/>
    <s v="Product 2"/>
    <s v="West"/>
    <s v="Product 2 - Books"/>
    <n v="213"/>
  </r>
  <r>
    <d v="2023-06-02T00:00:00"/>
    <n v="12"/>
    <n v="230.28"/>
    <n v="28"/>
    <x v="2"/>
    <x v="5"/>
    <x v="0"/>
    <s v="Low"/>
    <s v="October"/>
    <s v="Valid"/>
    <s v="Product 12"/>
    <s v="South"/>
    <s v="Product 12 - Home &amp; Kitchen"/>
    <n v="212"/>
  </r>
  <r>
    <d v="2023-06-02T00:00:00"/>
    <n v="15"/>
    <n v="241"/>
    <n v="46"/>
    <x v="1"/>
    <x v="5"/>
    <x v="0"/>
    <s v="Low"/>
    <s v="March"/>
    <s v="Valid"/>
    <s v="Product 15"/>
    <s v="North"/>
    <s v="Product 15 - Books"/>
    <n v="212"/>
  </r>
  <r>
    <d v="2023-06-03T00:00:00"/>
    <n v="13"/>
    <n v="221.72"/>
    <n v="87"/>
    <x v="1"/>
    <x v="5"/>
    <x v="0"/>
    <s v="Low"/>
    <s v="March"/>
    <s v="Valid"/>
    <s v="Product 13"/>
    <s v="East"/>
    <s v="Product 13 - Books"/>
    <n v="211"/>
  </r>
  <r>
    <d v="2023-06-05T00:00:00"/>
    <n v="17"/>
    <n v="369.78"/>
    <n v="56"/>
    <x v="1"/>
    <x v="5"/>
    <x v="0"/>
    <s v="Low"/>
    <s v="September"/>
    <s v="Valid"/>
    <s v="Product 17"/>
    <s v="East"/>
    <s v="Product 17 - Books"/>
    <n v="209"/>
  </r>
  <r>
    <d v="2023-06-05T00:00:00"/>
    <n v="5"/>
    <n v="481.75"/>
    <n v="52"/>
    <x v="0"/>
    <x v="5"/>
    <x v="0"/>
    <s v="Low"/>
    <s v="January"/>
    <s v="Valid"/>
    <s v="Product 5"/>
    <s v="West"/>
    <s v="Product 5 - Electronics"/>
    <n v="209"/>
  </r>
  <r>
    <d v="2023-06-05T00:00:00"/>
    <n v="6"/>
    <n v="423.93"/>
    <n v="8"/>
    <x v="1"/>
    <x v="5"/>
    <x v="0"/>
    <s v="Low"/>
    <s v="March"/>
    <s v="Valid"/>
    <s v="Product 6"/>
    <s v="East"/>
    <s v="Product 6 - Books"/>
    <n v="209"/>
  </r>
  <r>
    <d v="2023-06-05T00:00:00"/>
    <n v="8"/>
    <n v="441.51"/>
    <n v="15"/>
    <x v="0"/>
    <x v="5"/>
    <x v="0"/>
    <s v="Low"/>
    <s v="January"/>
    <s v="Valid"/>
    <s v="Product 8"/>
    <s v="East"/>
    <s v="Product 8 - Electronics"/>
    <n v="209"/>
  </r>
  <r>
    <d v="2023-06-06T00:00:00"/>
    <n v="6"/>
    <n v="291.43"/>
    <n v="61"/>
    <x v="1"/>
    <x v="5"/>
    <x v="0"/>
    <s v="Low"/>
    <s v="July"/>
    <s v="Valid"/>
    <s v="Product 6"/>
    <s v="East"/>
    <s v="Product 6 - Books"/>
    <n v="208"/>
  </r>
  <r>
    <d v="2023-06-06T00:00:00"/>
    <n v="5"/>
    <n v="195.41"/>
    <n v="33"/>
    <x v="0"/>
    <x v="5"/>
    <x v="0"/>
    <s v="Low"/>
    <s v="October"/>
    <s v="Valid"/>
    <s v="Product 5"/>
    <s v="South"/>
    <s v="Product 5 - Electronics"/>
    <n v="208"/>
  </r>
  <r>
    <d v="2023-06-08T00:00:00"/>
    <n v="6"/>
    <n v="93.91"/>
    <n v="13"/>
    <x v="1"/>
    <x v="5"/>
    <x v="0"/>
    <s v="Low"/>
    <s v="November"/>
    <s v="Invalid"/>
    <s v="Product 6"/>
    <s v="West"/>
    <s v="Product 6 - Books"/>
    <n v="206"/>
  </r>
  <r>
    <d v="2023-06-09T00:00:00"/>
    <n v="5"/>
    <n v="237.46"/>
    <n v="86"/>
    <x v="0"/>
    <x v="5"/>
    <x v="0"/>
    <s v="Low"/>
    <s v="April"/>
    <s v="Valid"/>
    <s v="Product 5"/>
    <s v="West"/>
    <s v="Product 5 - Electronics"/>
    <n v="205"/>
  </r>
  <r>
    <d v="2023-06-10T00:00:00"/>
    <n v="19"/>
    <n v="379.24"/>
    <n v="36"/>
    <x v="0"/>
    <x v="5"/>
    <x v="0"/>
    <s v="Low"/>
    <s v="August"/>
    <s v="Valid"/>
    <s v="Product 19"/>
    <s v="South"/>
    <s v="Product 19 - Electronics"/>
    <n v="204"/>
  </r>
  <r>
    <d v="2023-06-11T00:00:00"/>
    <n v="7"/>
    <n v="449.25"/>
    <n v="25"/>
    <x v="3"/>
    <x v="5"/>
    <x v="0"/>
    <s v="Low"/>
    <s v="October"/>
    <s v="Valid"/>
    <s v="Product 7"/>
    <s v="West"/>
    <s v="Product 7 - Clothing"/>
    <n v="203"/>
  </r>
  <r>
    <d v="2023-06-12T00:00:00"/>
    <n v="12"/>
    <n v="399.62"/>
    <n v="65"/>
    <x v="2"/>
    <x v="5"/>
    <x v="0"/>
    <s v="Low"/>
    <s v="October"/>
    <s v="Valid"/>
    <s v="Product 12"/>
    <s v="East"/>
    <s v="Product 12 - Home &amp; Kitchen"/>
    <n v="202"/>
  </r>
  <r>
    <d v="2023-06-13T00:00:00"/>
    <n v="14"/>
    <n v="481.56"/>
    <n v="16"/>
    <x v="0"/>
    <x v="5"/>
    <x v="0"/>
    <s v="Low"/>
    <s v="December"/>
    <s v="Valid"/>
    <s v="Product 14"/>
    <s v="East"/>
    <s v="Product 14 - Electronics"/>
    <n v="201"/>
  </r>
  <r>
    <d v="2023-06-14T00:00:00"/>
    <n v="3"/>
    <n v="375.48"/>
    <n v="99"/>
    <x v="3"/>
    <x v="5"/>
    <x v="0"/>
    <s v="Low"/>
    <s v="July"/>
    <s v="Valid"/>
    <s v="Product 3"/>
    <s v="South"/>
    <s v="Product 3 - Clothing"/>
    <n v="200"/>
  </r>
  <r>
    <d v="2023-06-14T00:00:00"/>
    <n v="7"/>
    <n v="475.17"/>
    <n v="96"/>
    <x v="3"/>
    <x v="5"/>
    <x v="0"/>
    <s v="Low"/>
    <s v="November"/>
    <s v="Valid"/>
    <s v="Product 7"/>
    <s v="West"/>
    <s v="Product 7 - Clothing"/>
    <n v="200"/>
  </r>
  <r>
    <d v="2023-06-16T00:00:00"/>
    <n v="3"/>
    <n v="489.22"/>
    <n v="76"/>
    <x v="3"/>
    <x v="5"/>
    <x v="0"/>
    <s v="Low"/>
    <s v="August"/>
    <s v="Valid"/>
    <s v="Product 3"/>
    <s v="South"/>
    <s v="Product 3 - Clothing"/>
    <n v="198"/>
  </r>
  <r>
    <d v="2023-06-17T00:00:00"/>
    <n v="2"/>
    <n v="216.36"/>
    <n v="77"/>
    <x v="1"/>
    <x v="5"/>
    <x v="0"/>
    <s v="Low"/>
    <s v="February"/>
    <s v="Valid"/>
    <s v="Product 2"/>
    <s v="East"/>
    <s v="Product 2 - Books"/>
    <n v="197"/>
  </r>
  <r>
    <d v="2023-06-17T00:00:00"/>
    <n v="4"/>
    <n v="198.73"/>
    <n v="64"/>
    <x v="2"/>
    <x v="5"/>
    <x v="0"/>
    <s v="Low"/>
    <s v="October"/>
    <s v="Valid"/>
    <s v="Product 4"/>
    <s v="East"/>
    <s v="Product 4 - Home &amp; Kitchen"/>
    <n v="197"/>
  </r>
  <r>
    <d v="2023-06-18T00:00:00"/>
    <n v="18"/>
    <n v="112.22"/>
    <n v="42"/>
    <x v="2"/>
    <x v="5"/>
    <x v="0"/>
    <s v="Low"/>
    <s v="October"/>
    <s v="Valid"/>
    <s v="Product 18"/>
    <s v="East"/>
    <s v="Product 18 - Home &amp; Kitchen"/>
    <n v="196"/>
  </r>
  <r>
    <d v="2023-06-19T00:00:00"/>
    <n v="4"/>
    <n v="279.08999999999997"/>
    <n v="32"/>
    <x v="2"/>
    <x v="5"/>
    <x v="0"/>
    <s v="Low"/>
    <s v="November"/>
    <s v="Valid"/>
    <s v="Product 4"/>
    <s v="North"/>
    <s v="Product 4 - Home &amp; Kitchen"/>
    <n v="195"/>
  </r>
  <r>
    <d v="2023-06-19T00:00:00"/>
    <n v="16"/>
    <n v="273.85000000000002"/>
    <n v="34"/>
    <x v="0"/>
    <x v="5"/>
    <x v="0"/>
    <s v="Low"/>
    <s v="December"/>
    <s v="Valid"/>
    <s v="Product 16"/>
    <s v="West"/>
    <s v="Product 16 - Electronics"/>
    <n v="195"/>
  </r>
  <r>
    <d v="2023-06-19T00:00:00"/>
    <n v="4"/>
    <n v="358.21"/>
    <n v="63"/>
    <x v="2"/>
    <x v="5"/>
    <x v="0"/>
    <s v="Low"/>
    <s v="June"/>
    <s v="Valid"/>
    <s v="Product 4"/>
    <s v="South"/>
    <s v="Product 4 - Home &amp; Kitchen"/>
    <n v="195"/>
  </r>
  <r>
    <d v="2023-06-21T00:00:00"/>
    <n v="11"/>
    <n v="178.4"/>
    <n v="17"/>
    <x v="1"/>
    <x v="5"/>
    <x v="0"/>
    <s v="Low"/>
    <s v="March"/>
    <s v="Valid"/>
    <s v="Product 11"/>
    <s v="South"/>
    <s v="Product 11 - Books"/>
    <n v="193"/>
  </r>
  <r>
    <d v="2023-06-22T00:00:00"/>
    <n v="17"/>
    <n v="180.52"/>
    <n v="99"/>
    <x v="1"/>
    <x v="5"/>
    <x v="0"/>
    <s v="Low"/>
    <s v="November"/>
    <s v="Valid"/>
    <s v="Product 17"/>
    <s v="South"/>
    <s v="Product 17 - Books"/>
    <n v="192"/>
  </r>
  <r>
    <d v="2023-06-23T00:00:00"/>
    <n v="8"/>
    <n v="284.19"/>
    <n v="43"/>
    <x v="0"/>
    <x v="5"/>
    <x v="0"/>
    <s v="Low"/>
    <s v="August"/>
    <s v="Valid"/>
    <s v="Product 8"/>
    <s v="East"/>
    <s v="Product 8 - Electronics"/>
    <n v="191"/>
  </r>
  <r>
    <d v="2023-06-23T00:00:00"/>
    <n v="19"/>
    <n v="297.88"/>
    <n v="32"/>
    <x v="0"/>
    <x v="5"/>
    <x v="0"/>
    <s v="Low"/>
    <s v="May"/>
    <s v="Valid"/>
    <s v="Product 19"/>
    <s v="North"/>
    <s v="Product 19 - Electronics"/>
    <n v="191"/>
  </r>
  <r>
    <d v="2023-06-24T00:00:00"/>
    <n v="14"/>
    <n v="362.72"/>
    <n v="43"/>
    <x v="0"/>
    <x v="5"/>
    <x v="0"/>
    <s v="Low"/>
    <s v="October"/>
    <s v="Valid"/>
    <s v="Product 14"/>
    <s v="East"/>
    <s v="Product 14 - Electronics"/>
    <n v="190"/>
  </r>
  <r>
    <d v="2023-06-25T00:00:00"/>
    <n v="11"/>
    <n v="146.4"/>
    <n v="34"/>
    <x v="1"/>
    <x v="5"/>
    <x v="0"/>
    <s v="Low"/>
    <s v="August"/>
    <s v="Valid"/>
    <s v="Product 11"/>
    <s v="West"/>
    <s v="Product 11 - Books"/>
    <n v="189"/>
  </r>
  <r>
    <d v="2023-06-25T00:00:00"/>
    <n v="15"/>
    <n v="369.61"/>
    <n v="35"/>
    <x v="1"/>
    <x v="5"/>
    <x v="0"/>
    <s v="Low"/>
    <s v="December"/>
    <s v="Valid"/>
    <s v="Product 15"/>
    <s v="South"/>
    <s v="Product 15 - Books"/>
    <n v="189"/>
  </r>
  <r>
    <d v="2023-06-27T00:00:00"/>
    <n v="4"/>
    <n v="103.09"/>
    <n v="82"/>
    <x v="2"/>
    <x v="5"/>
    <x v="0"/>
    <s v="Low"/>
    <s v="July"/>
    <s v="Valid"/>
    <s v="Product 4"/>
    <s v="South"/>
    <s v="Product 4 - Home &amp; Kitchen"/>
    <n v="187"/>
  </r>
  <r>
    <d v="2023-06-27T00:00:00"/>
    <n v="5"/>
    <n v="448.12"/>
    <n v="70"/>
    <x v="0"/>
    <x v="5"/>
    <x v="0"/>
    <s v="Low"/>
    <s v="September"/>
    <s v="Valid"/>
    <s v="Product 5"/>
    <s v="West"/>
    <s v="Product 5 - Electronics"/>
    <n v="187"/>
  </r>
  <r>
    <d v="2023-06-28T00:00:00"/>
    <n v="4"/>
    <n v="59.14"/>
    <n v="32"/>
    <x v="2"/>
    <x v="5"/>
    <x v="0"/>
    <s v="Low"/>
    <s v="March"/>
    <s v="Invalid"/>
    <s v="Product 4"/>
    <s v="North"/>
    <s v="Product 4 - Home &amp; Kitchen"/>
    <n v="186"/>
  </r>
  <r>
    <d v="2023-06-30T00:00:00"/>
    <n v="19"/>
    <n v="471.65"/>
    <n v="49"/>
    <x v="0"/>
    <x v="5"/>
    <x v="0"/>
    <s v="Low"/>
    <s v="January"/>
    <s v="Valid"/>
    <s v="Product 19"/>
    <s v="West"/>
    <s v="Product 19 - Electronics"/>
    <n v="184"/>
  </r>
  <r>
    <d v="2023-07-01T00:00:00"/>
    <n v="1"/>
    <n v="56.25"/>
    <n v="65"/>
    <x v="0"/>
    <x v="6"/>
    <x v="0"/>
    <s v="Low"/>
    <s v="October"/>
    <s v="Invalid"/>
    <s v="Product 1"/>
    <s v="East"/>
    <s v="Product 1 - Electronics"/>
    <n v="183"/>
  </r>
  <r>
    <d v="2023-07-01T00:00:00"/>
    <n v="3"/>
    <n v="56.95"/>
    <n v="71"/>
    <x v="3"/>
    <x v="6"/>
    <x v="0"/>
    <s v="Low"/>
    <s v="March"/>
    <s v="Invalid"/>
    <s v="Product 3"/>
    <s v="South"/>
    <s v="Product 3 - Clothing"/>
    <n v="183"/>
  </r>
  <r>
    <d v="2023-07-02T00:00:00"/>
    <n v="18"/>
    <n v="52.7"/>
    <n v="41"/>
    <x v="2"/>
    <x v="6"/>
    <x v="0"/>
    <s v="Low"/>
    <s v="June"/>
    <s v="Invalid"/>
    <s v="Product 18"/>
    <s v="North"/>
    <s v="Product 18 - Home &amp; Kitchen"/>
    <n v="182"/>
  </r>
  <r>
    <d v="2023-07-03T00:00:00"/>
    <n v="1"/>
    <n v="91.85"/>
    <n v="24"/>
    <x v="0"/>
    <x v="6"/>
    <x v="0"/>
    <s v="Low"/>
    <s v="March"/>
    <s v="Invalid"/>
    <s v="Product 1"/>
    <s v="East"/>
    <s v="Product 1 - Electronics"/>
    <n v="181"/>
  </r>
  <r>
    <d v="2023-07-03T00:00:00"/>
    <n v="19"/>
    <n v="63.1"/>
    <n v="43"/>
    <x v="0"/>
    <x v="6"/>
    <x v="0"/>
    <s v="Low"/>
    <s v="April"/>
    <s v="Invalid"/>
    <s v="Product 19"/>
    <s v="East"/>
    <s v="Product 19 - Electronics"/>
    <n v="181"/>
  </r>
  <r>
    <d v="2023-07-03T00:00:00"/>
    <n v="19"/>
    <n v="114.19"/>
    <n v="33"/>
    <x v="0"/>
    <x v="6"/>
    <x v="0"/>
    <s v="Low"/>
    <s v="August"/>
    <s v="Valid"/>
    <s v="Product 19"/>
    <s v="South"/>
    <s v="Product 19 - Electronics"/>
    <n v="181"/>
  </r>
  <r>
    <d v="2023-07-04T00:00:00"/>
    <n v="11"/>
    <n v="198.76"/>
    <n v="13"/>
    <x v="1"/>
    <x v="6"/>
    <x v="0"/>
    <s v="Low"/>
    <s v="July"/>
    <s v="Valid"/>
    <s v="Product 11"/>
    <s v="West"/>
    <s v="Product 11 - Books"/>
    <n v="180"/>
  </r>
  <r>
    <d v="2023-07-06T00:00:00"/>
    <n v="20"/>
    <n v="87.96"/>
    <n v="86"/>
    <x v="0"/>
    <x v="6"/>
    <x v="0"/>
    <s v="Low"/>
    <s v="May"/>
    <s v="Invalid"/>
    <s v="Product 20"/>
    <s v="West"/>
    <s v="Product 20 - Electronics"/>
    <n v="178"/>
  </r>
  <r>
    <d v="2023-07-07T00:00:00"/>
    <n v="9"/>
    <n v="355.54"/>
    <n v="80"/>
    <x v="2"/>
    <x v="6"/>
    <x v="0"/>
    <s v="Low"/>
    <s v="March"/>
    <s v="Valid"/>
    <s v="Product 9"/>
    <s v="North"/>
    <s v="Product 9 - Home &amp; Kitchen"/>
    <n v="177"/>
  </r>
  <r>
    <d v="2023-07-08T00:00:00"/>
    <n v="11"/>
    <n v="126.06"/>
    <n v="51"/>
    <x v="1"/>
    <x v="6"/>
    <x v="0"/>
    <s v="Low"/>
    <s v="February"/>
    <s v="Valid"/>
    <s v="Product 11"/>
    <s v="East"/>
    <s v="Product 11 - Books"/>
    <n v="176"/>
  </r>
  <r>
    <d v="2023-07-09T00:00:00"/>
    <n v="1"/>
    <n v="265.97000000000003"/>
    <n v="64"/>
    <x v="0"/>
    <x v="6"/>
    <x v="0"/>
    <s v="Low"/>
    <s v="February"/>
    <s v="Valid"/>
    <s v="Product 1"/>
    <s v="East"/>
    <s v="Product 1 - Electronics"/>
    <n v="175"/>
  </r>
  <r>
    <d v="2023-07-10T00:00:00"/>
    <n v="7"/>
    <n v="117.41"/>
    <n v="65"/>
    <x v="3"/>
    <x v="6"/>
    <x v="0"/>
    <s v="Low"/>
    <s v="May"/>
    <s v="Valid"/>
    <s v="Product 7"/>
    <s v="East"/>
    <s v="Product 7 - Clothing"/>
    <n v="174"/>
  </r>
  <r>
    <d v="2023-07-11T00:00:00"/>
    <n v="18"/>
    <n v="313.5"/>
    <n v="88"/>
    <x v="2"/>
    <x v="6"/>
    <x v="0"/>
    <s v="Low"/>
    <s v="April"/>
    <s v="Valid"/>
    <s v="Product 18"/>
    <s v="East"/>
    <s v="Product 18 - Home &amp; Kitchen"/>
    <n v="173"/>
  </r>
  <r>
    <d v="2023-07-12T00:00:00"/>
    <n v="15"/>
    <n v="122.86"/>
    <n v="54"/>
    <x v="1"/>
    <x v="6"/>
    <x v="0"/>
    <s v="Low"/>
    <s v="December"/>
    <s v="Valid"/>
    <s v="Product 15"/>
    <s v="North"/>
    <s v="Product 15 - Books"/>
    <n v="172"/>
  </r>
  <r>
    <d v="2023-07-12T00:00:00"/>
    <n v="18"/>
    <n v="305.05"/>
    <n v="15"/>
    <x v="2"/>
    <x v="6"/>
    <x v="0"/>
    <s v="Low"/>
    <s v="July"/>
    <s v="Valid"/>
    <s v="Product 18"/>
    <s v="East"/>
    <s v="Product 18 - Home &amp; Kitchen"/>
    <n v="172"/>
  </r>
  <r>
    <d v="2023-07-13T00:00:00"/>
    <n v="13"/>
    <n v="398.63"/>
    <n v="63"/>
    <x v="1"/>
    <x v="6"/>
    <x v="0"/>
    <s v="Low"/>
    <s v="October"/>
    <s v="Valid"/>
    <s v="Product 13"/>
    <s v="South"/>
    <s v="Product 13 - Books"/>
    <n v="171"/>
  </r>
  <r>
    <d v="2023-07-14T00:00:00"/>
    <n v="6"/>
    <n v="229.15"/>
    <n v="42"/>
    <x v="1"/>
    <x v="6"/>
    <x v="0"/>
    <s v="Low"/>
    <s v="March"/>
    <s v="Valid"/>
    <s v="Product 6"/>
    <s v="East"/>
    <s v="Product 6 - Books"/>
    <n v="170"/>
  </r>
  <r>
    <d v="2023-07-14T00:00:00"/>
    <n v="1"/>
    <n v="125.82"/>
    <n v="34"/>
    <x v="0"/>
    <x v="6"/>
    <x v="0"/>
    <s v="Low"/>
    <s v="August"/>
    <s v="Valid"/>
    <s v="Product 1"/>
    <s v="West"/>
    <s v="Product 1 - Electronics"/>
    <n v="170"/>
  </r>
  <r>
    <d v="2023-07-14T00:00:00"/>
    <n v="20"/>
    <n v="49.86"/>
    <n v="84"/>
    <x v="0"/>
    <x v="6"/>
    <x v="0"/>
    <s v="Low"/>
    <s v="September"/>
    <s v="Invalid"/>
    <s v="Product 20"/>
    <s v="East"/>
    <s v="Product 20 - Electronics"/>
    <n v="170"/>
  </r>
  <r>
    <d v="2023-07-14T00:00:00"/>
    <n v="9"/>
    <n v="50.23"/>
    <n v="63"/>
    <x v="2"/>
    <x v="6"/>
    <x v="0"/>
    <s v="Low"/>
    <s v="October"/>
    <s v="Invalid"/>
    <s v="Product 9"/>
    <s v="South"/>
    <s v="Product 9 - Home &amp; Kitchen"/>
    <n v="170"/>
  </r>
  <r>
    <d v="2023-07-14T00:00:00"/>
    <n v="15"/>
    <n v="44.08"/>
    <n v="85"/>
    <x v="1"/>
    <x v="6"/>
    <x v="0"/>
    <s v="Low"/>
    <s v="January"/>
    <s v="Invalid"/>
    <s v="Product 15"/>
    <s v="West"/>
    <s v="Product 15 - Books"/>
    <n v="170"/>
  </r>
  <r>
    <d v="2023-07-16T00:00:00"/>
    <n v="7"/>
    <n v="273.56"/>
    <n v="56"/>
    <x v="3"/>
    <x v="6"/>
    <x v="0"/>
    <s v="Low"/>
    <s v="March"/>
    <s v="Valid"/>
    <s v="Product 7"/>
    <s v="East"/>
    <s v="Product 7 - Clothing"/>
    <n v="168"/>
  </r>
  <r>
    <d v="2023-07-17T00:00:00"/>
    <n v="2"/>
    <n v="349.94"/>
    <n v="58"/>
    <x v="1"/>
    <x v="6"/>
    <x v="0"/>
    <s v="Low"/>
    <s v="October"/>
    <s v="Valid"/>
    <s v="Product 2"/>
    <s v="North"/>
    <s v="Product 2 - Books"/>
    <n v="167"/>
  </r>
  <r>
    <d v="2023-07-17T00:00:00"/>
    <n v="7"/>
    <n v="394.23"/>
    <n v="63"/>
    <x v="3"/>
    <x v="6"/>
    <x v="0"/>
    <s v="Low"/>
    <s v="August"/>
    <s v="Valid"/>
    <s v="Product 7"/>
    <s v="South"/>
    <s v="Product 7 - Clothing"/>
    <n v="167"/>
  </r>
  <r>
    <d v="2023-07-19T00:00:00"/>
    <n v="5"/>
    <n v="431.11"/>
    <n v="53"/>
    <x v="0"/>
    <x v="6"/>
    <x v="0"/>
    <s v="Low"/>
    <s v="September"/>
    <s v="Valid"/>
    <s v="Product 5"/>
    <s v="West"/>
    <s v="Product 5 - Electronics"/>
    <n v="165"/>
  </r>
  <r>
    <d v="2023-07-19T00:00:00"/>
    <n v="13"/>
    <n v="196.69"/>
    <n v="35"/>
    <x v="1"/>
    <x v="6"/>
    <x v="0"/>
    <s v="Low"/>
    <s v="March"/>
    <s v="Valid"/>
    <s v="Product 13"/>
    <s v="South"/>
    <s v="Product 13 - Books"/>
    <n v="165"/>
  </r>
  <r>
    <d v="2023-07-19T00:00:00"/>
    <n v="6"/>
    <n v="475.18"/>
    <n v="13"/>
    <x v="1"/>
    <x v="6"/>
    <x v="0"/>
    <s v="Low"/>
    <s v="October"/>
    <s v="Valid"/>
    <s v="Product 6"/>
    <s v="West"/>
    <s v="Product 6 - Books"/>
    <n v="165"/>
  </r>
  <r>
    <d v="2023-07-19T00:00:00"/>
    <n v="14"/>
    <n v="15.24"/>
    <n v="100"/>
    <x v="0"/>
    <x v="6"/>
    <x v="0"/>
    <s v="Low"/>
    <s v="December"/>
    <s v="Invalid"/>
    <s v="Product 14"/>
    <s v="North"/>
    <s v="Product 14 - Electronics"/>
    <n v="165"/>
  </r>
  <r>
    <d v="2023-07-20T00:00:00"/>
    <n v="14"/>
    <n v="88.14"/>
    <n v="77"/>
    <x v="0"/>
    <x v="6"/>
    <x v="0"/>
    <s v="Low"/>
    <s v="November"/>
    <s v="Invalid"/>
    <s v="Product 14"/>
    <s v="East"/>
    <s v="Product 14 - Electronics"/>
    <n v="164"/>
  </r>
  <r>
    <d v="2023-07-20T00:00:00"/>
    <n v="10"/>
    <n v="434.41"/>
    <n v="22"/>
    <x v="3"/>
    <x v="6"/>
    <x v="0"/>
    <s v="Low"/>
    <s v="June"/>
    <s v="Valid"/>
    <s v="Product 10"/>
    <s v="West"/>
    <s v="Product 10 - Clothing"/>
    <n v="164"/>
  </r>
  <r>
    <d v="2023-07-20T00:00:00"/>
    <n v="16"/>
    <n v="294.14999999999998"/>
    <n v="7"/>
    <x v="0"/>
    <x v="6"/>
    <x v="0"/>
    <s v="Low"/>
    <s v="January"/>
    <s v="Valid"/>
    <s v="Product 16"/>
    <s v="West"/>
    <s v="Product 16 - Electronics"/>
    <n v="164"/>
  </r>
  <r>
    <d v="2023-07-20T00:00:00"/>
    <n v="3"/>
    <n v="378.62"/>
    <n v="50"/>
    <x v="3"/>
    <x v="6"/>
    <x v="0"/>
    <s v="Low"/>
    <s v="June"/>
    <s v="Valid"/>
    <s v="Product 3"/>
    <s v="East"/>
    <s v="Product 3 - Clothing"/>
    <n v="164"/>
  </r>
  <r>
    <d v="2023-07-21T00:00:00"/>
    <n v="10"/>
    <n v="67.38"/>
    <n v="96"/>
    <x v="3"/>
    <x v="6"/>
    <x v="0"/>
    <s v="Low"/>
    <s v="July"/>
    <s v="Invalid"/>
    <s v="Product 10"/>
    <s v="West"/>
    <s v="Product 10 - Clothing"/>
    <n v="163"/>
  </r>
  <r>
    <d v="2023-07-21T00:00:00"/>
    <n v="19"/>
    <n v="265.81"/>
    <n v="8"/>
    <x v="0"/>
    <x v="6"/>
    <x v="0"/>
    <s v="Low"/>
    <s v="January"/>
    <s v="Valid"/>
    <s v="Product 19"/>
    <s v="East"/>
    <s v="Product 19 - Electronics"/>
    <n v="163"/>
  </r>
  <r>
    <d v="2023-07-21T00:00:00"/>
    <n v="11"/>
    <n v="396.04"/>
    <n v="99"/>
    <x v="1"/>
    <x v="6"/>
    <x v="0"/>
    <s v="Low"/>
    <s v="September"/>
    <s v="Valid"/>
    <s v="Product 11"/>
    <s v="South"/>
    <s v="Product 11 - Books"/>
    <n v="163"/>
  </r>
  <r>
    <d v="2023-07-22T00:00:00"/>
    <n v="4"/>
    <n v="204.67"/>
    <n v="50"/>
    <x v="2"/>
    <x v="6"/>
    <x v="0"/>
    <s v="Low"/>
    <s v="October"/>
    <s v="Valid"/>
    <s v="Product 4"/>
    <s v="East"/>
    <s v="Product 4 - Home &amp; Kitchen"/>
    <n v="162"/>
  </r>
  <r>
    <d v="2023-07-23T00:00:00"/>
    <n v="6"/>
    <n v="490.75"/>
    <n v="9"/>
    <x v="1"/>
    <x v="6"/>
    <x v="0"/>
    <s v="Low"/>
    <s v="April"/>
    <s v="Valid"/>
    <s v="Product 6"/>
    <s v="East"/>
    <s v="Product 6 - Books"/>
    <n v="161"/>
  </r>
  <r>
    <d v="2023-07-23T00:00:00"/>
    <n v="8"/>
    <n v="356.52"/>
    <n v="16"/>
    <x v="0"/>
    <x v="6"/>
    <x v="0"/>
    <s v="Low"/>
    <s v="May"/>
    <s v="Valid"/>
    <s v="Product 8"/>
    <s v="East"/>
    <s v="Product 8 - Electronics"/>
    <n v="161"/>
  </r>
  <r>
    <d v="2023-07-24T00:00:00"/>
    <n v="17"/>
    <n v="225.98"/>
    <n v="4"/>
    <x v="1"/>
    <x v="6"/>
    <x v="0"/>
    <s v="Low"/>
    <s v="March"/>
    <s v="Valid"/>
    <s v="Product 17"/>
    <s v="South"/>
    <s v="Product 17 - Books"/>
    <n v="160"/>
  </r>
  <r>
    <d v="2023-07-25T00:00:00"/>
    <n v="19"/>
    <n v="181.84"/>
    <n v="53"/>
    <x v="0"/>
    <x v="6"/>
    <x v="0"/>
    <s v="Low"/>
    <s v="May"/>
    <s v="Valid"/>
    <s v="Product 19"/>
    <s v="West"/>
    <s v="Product 19 - Electronics"/>
    <n v="159"/>
  </r>
  <r>
    <d v="2023-07-25T00:00:00"/>
    <n v="1"/>
    <n v="139.86000000000001"/>
    <n v="59"/>
    <x v="0"/>
    <x v="6"/>
    <x v="0"/>
    <s v="Low"/>
    <s v="March"/>
    <s v="Valid"/>
    <s v="Product 1"/>
    <s v="North"/>
    <s v="Product 1 - Electronics"/>
    <n v="159"/>
  </r>
  <r>
    <d v="2023-07-25T00:00:00"/>
    <n v="18"/>
    <n v="179.26"/>
    <n v="76"/>
    <x v="2"/>
    <x v="6"/>
    <x v="0"/>
    <s v="Low"/>
    <s v="August"/>
    <s v="Valid"/>
    <s v="Product 18"/>
    <s v="South"/>
    <s v="Product 18 - Home &amp; Kitchen"/>
    <n v="159"/>
  </r>
  <r>
    <d v="2023-07-27T00:00:00"/>
    <n v="14"/>
    <n v="490.49"/>
    <n v="33"/>
    <x v="0"/>
    <x v="6"/>
    <x v="0"/>
    <s v="Low"/>
    <s v="March"/>
    <s v="Valid"/>
    <s v="Product 14"/>
    <s v="South"/>
    <s v="Product 14 - Electronics"/>
    <n v="157"/>
  </r>
  <r>
    <d v="2023-07-27T00:00:00"/>
    <n v="6"/>
    <n v="254.18"/>
    <n v="63"/>
    <x v="1"/>
    <x v="6"/>
    <x v="0"/>
    <s v="Low"/>
    <s v="August"/>
    <s v="Valid"/>
    <s v="Product 6"/>
    <s v="South"/>
    <s v="Product 6 - Books"/>
    <n v="157"/>
  </r>
  <r>
    <d v="2023-07-27T00:00:00"/>
    <n v="20"/>
    <n v="409.19"/>
    <n v="94"/>
    <x v="0"/>
    <x v="6"/>
    <x v="0"/>
    <s v="Low"/>
    <s v="June"/>
    <s v="Valid"/>
    <s v="Product 20"/>
    <s v="East"/>
    <s v="Product 20 - Electronics"/>
    <n v="157"/>
  </r>
  <r>
    <d v="2023-07-29T00:00:00"/>
    <n v="14"/>
    <n v="64.319999999999993"/>
    <n v="42"/>
    <x v="0"/>
    <x v="6"/>
    <x v="0"/>
    <s v="Low"/>
    <s v="October"/>
    <s v="Invalid"/>
    <s v="Product 14"/>
    <s v="East"/>
    <s v="Product 14 - Electronics"/>
    <n v="155"/>
  </r>
  <r>
    <d v="2023-07-30T00:00:00"/>
    <n v="12"/>
    <n v="59.19"/>
    <n v="5"/>
    <x v="2"/>
    <x v="6"/>
    <x v="0"/>
    <s v="Low"/>
    <s v="September"/>
    <s v="Invalid"/>
    <s v="Product 12"/>
    <s v="West"/>
    <s v="Product 12 - Home &amp; Kitchen"/>
    <n v="154"/>
  </r>
  <r>
    <d v="2023-07-30T00:00:00"/>
    <n v="8"/>
    <n v="257.04000000000002"/>
    <n v="7"/>
    <x v="0"/>
    <x v="6"/>
    <x v="0"/>
    <s v="Low"/>
    <s v="May"/>
    <s v="Valid"/>
    <s v="Product 8"/>
    <s v="West"/>
    <s v="Product 8 - Electronics"/>
    <n v="154"/>
  </r>
  <r>
    <d v="2023-07-30T00:00:00"/>
    <n v="18"/>
    <n v="72.97"/>
    <n v="87"/>
    <x v="2"/>
    <x v="6"/>
    <x v="0"/>
    <s v="Low"/>
    <s v="June"/>
    <s v="Invalid"/>
    <s v="Product 18"/>
    <s v="East"/>
    <s v="Product 18 - Home &amp; Kitchen"/>
    <n v="154"/>
  </r>
  <r>
    <d v="2023-08-02T00:00:00"/>
    <n v="2"/>
    <n v="398.47"/>
    <n v="88"/>
    <x v="1"/>
    <x v="7"/>
    <x v="0"/>
    <s v="Low"/>
    <s v="February"/>
    <s v="Valid"/>
    <s v="Product 2"/>
    <s v="East"/>
    <s v="Product 2 - Books"/>
    <n v="151"/>
  </r>
  <r>
    <d v="2023-08-02T00:00:00"/>
    <n v="7"/>
    <n v="297.81"/>
    <n v="69"/>
    <x v="3"/>
    <x v="7"/>
    <x v="0"/>
    <s v="Low"/>
    <s v="June"/>
    <s v="Valid"/>
    <s v="Product 7"/>
    <s v="West"/>
    <s v="Product 7 - Clothing"/>
    <n v="151"/>
  </r>
  <r>
    <d v="2023-08-03T00:00:00"/>
    <n v="5"/>
    <n v="164.76"/>
    <n v="44"/>
    <x v="0"/>
    <x v="7"/>
    <x v="0"/>
    <s v="Low"/>
    <s v="November"/>
    <s v="Valid"/>
    <s v="Product 5"/>
    <s v="East"/>
    <s v="Product 5 - Electronics"/>
    <n v="150"/>
  </r>
  <r>
    <d v="2023-08-04T00:00:00"/>
    <n v="9"/>
    <n v="323.27999999999997"/>
    <n v="78"/>
    <x v="2"/>
    <x v="7"/>
    <x v="0"/>
    <s v="Low"/>
    <s v="March"/>
    <s v="Valid"/>
    <s v="Product 9"/>
    <s v="East"/>
    <s v="Product 9 - Home &amp; Kitchen"/>
    <n v="149"/>
  </r>
  <r>
    <d v="2023-08-04T00:00:00"/>
    <n v="18"/>
    <n v="15.06"/>
    <n v="81"/>
    <x v="2"/>
    <x v="7"/>
    <x v="0"/>
    <s v="Low"/>
    <s v="January"/>
    <s v="Invalid"/>
    <s v="Product 18"/>
    <s v="East"/>
    <s v="Product 18 - Home &amp; Kitchen"/>
    <n v="149"/>
  </r>
  <r>
    <d v="2023-08-05T00:00:00"/>
    <n v="5"/>
    <n v="317.7"/>
    <n v="77"/>
    <x v="0"/>
    <x v="7"/>
    <x v="0"/>
    <s v="Low"/>
    <s v="June"/>
    <s v="Valid"/>
    <s v="Product 5"/>
    <s v="East"/>
    <s v="Product 5 - Electronics"/>
    <n v="148"/>
  </r>
  <r>
    <d v="2023-08-06T00:00:00"/>
    <n v="4"/>
    <n v="419.73"/>
    <n v="12"/>
    <x v="2"/>
    <x v="7"/>
    <x v="0"/>
    <s v="Low"/>
    <s v="November"/>
    <s v="Valid"/>
    <s v="Product 4"/>
    <s v="East"/>
    <s v="Product 4 - Home &amp; Kitchen"/>
    <n v="147"/>
  </r>
  <r>
    <d v="2023-08-07T00:00:00"/>
    <n v="1"/>
    <n v="209.33"/>
    <n v="81"/>
    <x v="0"/>
    <x v="7"/>
    <x v="0"/>
    <s v="Low"/>
    <s v="December"/>
    <s v="Valid"/>
    <s v="Product 1"/>
    <s v="East"/>
    <s v="Product 1 - Electronics"/>
    <n v="146"/>
  </r>
  <r>
    <d v="2023-08-07T00:00:00"/>
    <n v="12"/>
    <n v="183.42"/>
    <n v="92"/>
    <x v="2"/>
    <x v="7"/>
    <x v="0"/>
    <s v="Low"/>
    <s v="April"/>
    <s v="Valid"/>
    <s v="Product 12"/>
    <s v="East"/>
    <s v="Product 12 - Home &amp; Kitchen"/>
    <n v="146"/>
  </r>
  <r>
    <d v="2023-08-07T00:00:00"/>
    <n v="15"/>
    <n v="407.29"/>
    <n v="79"/>
    <x v="1"/>
    <x v="7"/>
    <x v="0"/>
    <s v="Low"/>
    <s v="February"/>
    <s v="Valid"/>
    <s v="Product 15"/>
    <s v="East"/>
    <s v="Product 15 - Books"/>
    <n v="146"/>
  </r>
  <r>
    <d v="2023-08-08T00:00:00"/>
    <n v="6"/>
    <n v="223.39"/>
    <n v="34"/>
    <x v="1"/>
    <x v="7"/>
    <x v="0"/>
    <s v="Low"/>
    <s v="November"/>
    <s v="Valid"/>
    <s v="Product 6"/>
    <s v="West"/>
    <s v="Product 6 - Books"/>
    <n v="145"/>
  </r>
  <r>
    <d v="2023-08-09T00:00:00"/>
    <n v="4"/>
    <n v="143.4"/>
    <n v="45"/>
    <x v="2"/>
    <x v="7"/>
    <x v="0"/>
    <s v="Low"/>
    <s v="January"/>
    <s v="Valid"/>
    <s v="Product 4"/>
    <s v="North"/>
    <s v="Product 4 - Home &amp; Kitchen"/>
    <n v="144"/>
  </r>
  <r>
    <d v="2023-08-09T00:00:00"/>
    <n v="9"/>
    <n v="232.5"/>
    <n v="55"/>
    <x v="2"/>
    <x v="7"/>
    <x v="0"/>
    <s v="Low"/>
    <s v="June"/>
    <s v="Valid"/>
    <s v="Product 9"/>
    <s v="North"/>
    <s v="Product 9 - Home &amp; Kitchen"/>
    <n v="144"/>
  </r>
  <r>
    <d v="2023-08-10T00:00:00"/>
    <n v="8"/>
    <n v="417.87"/>
    <n v="14"/>
    <x v="0"/>
    <x v="7"/>
    <x v="0"/>
    <s v="Low"/>
    <s v="May"/>
    <s v="Valid"/>
    <s v="Product 8"/>
    <s v="West"/>
    <s v="Product 8 - Electronics"/>
    <n v="143"/>
  </r>
  <r>
    <d v="2023-08-12T00:00:00"/>
    <n v="19"/>
    <n v="186.38"/>
    <n v="85"/>
    <x v="0"/>
    <x v="7"/>
    <x v="0"/>
    <s v="Low"/>
    <s v="February"/>
    <s v="Valid"/>
    <s v="Product 19"/>
    <s v="West"/>
    <s v="Product 19 - Electronics"/>
    <n v="141"/>
  </r>
  <r>
    <d v="2023-08-12T00:00:00"/>
    <n v="3"/>
    <n v="133.28"/>
    <n v="72"/>
    <x v="3"/>
    <x v="7"/>
    <x v="0"/>
    <s v="Low"/>
    <s v="March"/>
    <s v="Valid"/>
    <s v="Product 3"/>
    <s v="East"/>
    <s v="Product 3 - Clothing"/>
    <n v="141"/>
  </r>
  <r>
    <d v="2023-08-13T00:00:00"/>
    <n v="9"/>
    <n v="386.41"/>
    <n v="42"/>
    <x v="2"/>
    <x v="7"/>
    <x v="0"/>
    <s v="Low"/>
    <s v="June"/>
    <s v="Valid"/>
    <s v="Product 9"/>
    <s v="East"/>
    <s v="Product 9 - Home &amp; Kitchen"/>
    <n v="140"/>
  </r>
  <r>
    <d v="2023-08-14T00:00:00"/>
    <n v="10"/>
    <n v="158.55000000000001"/>
    <n v="36"/>
    <x v="3"/>
    <x v="7"/>
    <x v="0"/>
    <s v="Low"/>
    <s v="June"/>
    <s v="Valid"/>
    <s v="Product 10"/>
    <s v="South"/>
    <s v="Product 10 - Clothing"/>
    <n v="139"/>
  </r>
  <r>
    <d v="2023-08-14T00:00:00"/>
    <n v="9"/>
    <n v="353.73"/>
    <n v="42"/>
    <x v="2"/>
    <x v="7"/>
    <x v="0"/>
    <s v="Low"/>
    <s v="December"/>
    <s v="Valid"/>
    <s v="Product 9"/>
    <s v="East"/>
    <s v="Product 9 - Home &amp; Kitchen"/>
    <n v="139"/>
  </r>
  <r>
    <d v="2023-08-15T00:00:00"/>
    <n v="18"/>
    <n v="148.66999999999999"/>
    <n v="1"/>
    <x v="2"/>
    <x v="7"/>
    <x v="0"/>
    <s v="Low"/>
    <s v="April"/>
    <s v="Valid"/>
    <s v="Product 18"/>
    <s v="West"/>
    <s v="Product 18 - Home &amp; Kitchen"/>
    <n v="138"/>
  </r>
  <r>
    <d v="2023-08-15T00:00:00"/>
    <n v="19"/>
    <n v="299.88"/>
    <n v="29"/>
    <x v="0"/>
    <x v="7"/>
    <x v="0"/>
    <s v="Low"/>
    <s v="November"/>
    <s v="Valid"/>
    <s v="Product 19"/>
    <s v="North"/>
    <s v="Product 19 - Electronics"/>
    <n v="138"/>
  </r>
  <r>
    <d v="2023-08-15T00:00:00"/>
    <n v="12"/>
    <n v="157.57"/>
    <n v="99"/>
    <x v="2"/>
    <x v="7"/>
    <x v="0"/>
    <s v="Low"/>
    <s v="February"/>
    <s v="Valid"/>
    <s v="Product 12"/>
    <s v="South"/>
    <s v="Product 12 - Home &amp; Kitchen"/>
    <n v="138"/>
  </r>
  <r>
    <d v="2023-08-16T00:00:00"/>
    <n v="3"/>
    <n v="59.51"/>
    <n v="90"/>
    <x v="3"/>
    <x v="7"/>
    <x v="0"/>
    <s v="Low"/>
    <s v="March"/>
    <s v="Invalid"/>
    <s v="Product 3"/>
    <s v="East"/>
    <s v="Product 3 - Clothing"/>
    <n v="137"/>
  </r>
  <r>
    <d v="2023-08-16T00:00:00"/>
    <n v="20"/>
    <n v="333.33"/>
    <n v="6"/>
    <x v="0"/>
    <x v="7"/>
    <x v="0"/>
    <s v="Low"/>
    <s v="December"/>
    <s v="Valid"/>
    <s v="Product 20"/>
    <s v="East"/>
    <s v="Product 20 - Electronics"/>
    <n v="137"/>
  </r>
  <r>
    <d v="2023-08-16T00:00:00"/>
    <n v="2"/>
    <n v="472.2"/>
    <n v="29"/>
    <x v="1"/>
    <x v="7"/>
    <x v="0"/>
    <s v="Low"/>
    <s v="December"/>
    <s v="Valid"/>
    <s v="Product 2"/>
    <s v="North"/>
    <s v="Product 2 - Books"/>
    <n v="137"/>
  </r>
  <r>
    <d v="2023-08-16T00:00:00"/>
    <n v="7"/>
    <n v="24.72"/>
    <n v="69"/>
    <x v="3"/>
    <x v="7"/>
    <x v="0"/>
    <s v="Low"/>
    <s v="December"/>
    <s v="Invalid"/>
    <s v="Product 7"/>
    <s v="West"/>
    <s v="Product 7 - Clothing"/>
    <n v="137"/>
  </r>
  <r>
    <d v="2023-08-17T00:00:00"/>
    <n v="19"/>
    <n v="86.91"/>
    <n v="88"/>
    <x v="0"/>
    <x v="7"/>
    <x v="0"/>
    <s v="Low"/>
    <s v="March"/>
    <s v="Invalid"/>
    <s v="Product 19"/>
    <s v="East"/>
    <s v="Product 19 - Electronics"/>
    <n v="136"/>
  </r>
  <r>
    <d v="2023-08-17T00:00:00"/>
    <n v="1"/>
    <n v="85.32"/>
    <n v="9"/>
    <x v="0"/>
    <x v="7"/>
    <x v="0"/>
    <s v="Low"/>
    <s v="September"/>
    <s v="Invalid"/>
    <s v="Product 1"/>
    <s v="East"/>
    <s v="Product 1 - Electronics"/>
    <n v="136"/>
  </r>
  <r>
    <d v="2023-08-18T00:00:00"/>
    <n v="12"/>
    <n v="92.79"/>
    <n v="65"/>
    <x v="2"/>
    <x v="7"/>
    <x v="0"/>
    <s v="Low"/>
    <s v="April"/>
    <s v="Invalid"/>
    <s v="Product 12"/>
    <s v="East"/>
    <s v="Product 12 - Home &amp; Kitchen"/>
    <n v="135"/>
  </r>
  <r>
    <d v="2023-08-18T00:00:00"/>
    <n v="14"/>
    <n v="404.15"/>
    <n v="17"/>
    <x v="0"/>
    <x v="7"/>
    <x v="0"/>
    <s v="Low"/>
    <s v="July"/>
    <s v="Valid"/>
    <s v="Product 14"/>
    <s v="South"/>
    <s v="Product 14 - Electronics"/>
    <n v="135"/>
  </r>
  <r>
    <d v="2023-08-20T00:00:00"/>
    <n v="14"/>
    <n v="217.1"/>
    <n v="77"/>
    <x v="0"/>
    <x v="7"/>
    <x v="0"/>
    <s v="Low"/>
    <s v="August"/>
    <s v="Valid"/>
    <s v="Product 14"/>
    <s v="East"/>
    <s v="Product 14 - Electronics"/>
    <n v="133"/>
  </r>
  <r>
    <d v="2023-08-20T00:00:00"/>
    <n v="6"/>
    <n v="24.39"/>
    <n v="55"/>
    <x v="1"/>
    <x v="7"/>
    <x v="0"/>
    <s v="Low"/>
    <s v="December"/>
    <s v="Invalid"/>
    <s v="Product 6"/>
    <s v="North"/>
    <s v="Product 6 - Books"/>
    <n v="133"/>
  </r>
  <r>
    <d v="2023-08-21T00:00:00"/>
    <n v="6"/>
    <n v="96.38"/>
    <n v="60"/>
    <x v="1"/>
    <x v="7"/>
    <x v="0"/>
    <s v="Low"/>
    <s v="September"/>
    <s v="Invalid"/>
    <s v="Product 6"/>
    <s v="East"/>
    <s v="Product 6 - Books"/>
    <n v="132"/>
  </r>
  <r>
    <d v="2023-08-21T00:00:00"/>
    <n v="10"/>
    <n v="135.91"/>
    <n v="87"/>
    <x v="3"/>
    <x v="7"/>
    <x v="0"/>
    <s v="Low"/>
    <s v="October"/>
    <s v="Valid"/>
    <s v="Product 10"/>
    <s v="East"/>
    <s v="Product 10 - Clothing"/>
    <n v="132"/>
  </r>
  <r>
    <d v="2023-08-22T00:00:00"/>
    <n v="17"/>
    <n v="339.74"/>
    <n v="70"/>
    <x v="1"/>
    <x v="7"/>
    <x v="0"/>
    <s v="Low"/>
    <s v="May"/>
    <s v="Valid"/>
    <s v="Product 17"/>
    <s v="West"/>
    <s v="Product 17 - Books"/>
    <n v="131"/>
  </r>
  <r>
    <d v="2023-08-22T00:00:00"/>
    <n v="9"/>
    <n v="448.63"/>
    <n v="48"/>
    <x v="2"/>
    <x v="7"/>
    <x v="0"/>
    <s v="Low"/>
    <s v="September"/>
    <s v="Valid"/>
    <s v="Product 9"/>
    <s v="East"/>
    <s v="Product 9 - Home &amp; Kitchen"/>
    <n v="131"/>
  </r>
  <r>
    <d v="2023-08-22T00:00:00"/>
    <n v="9"/>
    <n v="322.39"/>
    <n v="90"/>
    <x v="2"/>
    <x v="7"/>
    <x v="0"/>
    <s v="Low"/>
    <s v="July"/>
    <s v="Valid"/>
    <s v="Product 9"/>
    <s v="East"/>
    <s v="Product 9 - Home &amp; Kitchen"/>
    <n v="131"/>
  </r>
  <r>
    <d v="2023-08-24T00:00:00"/>
    <n v="11"/>
    <n v="103.25"/>
    <n v="80"/>
    <x v="1"/>
    <x v="7"/>
    <x v="0"/>
    <s v="Low"/>
    <s v="August"/>
    <s v="Valid"/>
    <s v="Product 11"/>
    <s v="North"/>
    <s v="Product 11 - Books"/>
    <n v="129"/>
  </r>
  <r>
    <d v="2023-08-25T00:00:00"/>
    <n v="4"/>
    <n v="343.02"/>
    <n v="69"/>
    <x v="2"/>
    <x v="7"/>
    <x v="0"/>
    <s v="Low"/>
    <s v="May"/>
    <s v="Valid"/>
    <s v="Product 4"/>
    <s v="West"/>
    <s v="Product 4 - Home &amp; Kitchen"/>
    <n v="128"/>
  </r>
  <r>
    <d v="2023-08-25T00:00:00"/>
    <n v="1"/>
    <n v="49.36"/>
    <n v="94"/>
    <x v="0"/>
    <x v="7"/>
    <x v="0"/>
    <s v="Low"/>
    <s v="May"/>
    <s v="Invalid"/>
    <s v="Product 1"/>
    <s v="East"/>
    <s v="Product 1 - Electronics"/>
    <n v="128"/>
  </r>
  <r>
    <d v="2023-08-26T00:00:00"/>
    <n v="7"/>
    <n v="263.16000000000003"/>
    <n v="44"/>
    <x v="3"/>
    <x v="7"/>
    <x v="0"/>
    <s v="Low"/>
    <s v="June"/>
    <s v="Valid"/>
    <s v="Product 7"/>
    <s v="East"/>
    <s v="Product 7 - Clothing"/>
    <n v="127"/>
  </r>
  <r>
    <d v="2023-08-26T00:00:00"/>
    <n v="19"/>
    <n v="174.42"/>
    <n v="41"/>
    <x v="0"/>
    <x v="7"/>
    <x v="0"/>
    <s v="Low"/>
    <s v="June"/>
    <s v="Valid"/>
    <s v="Product 19"/>
    <s v="North"/>
    <s v="Product 19 - Electronics"/>
    <n v="127"/>
  </r>
  <r>
    <d v="2023-08-26T00:00:00"/>
    <n v="18"/>
    <n v="245.62"/>
    <n v="8"/>
    <x v="2"/>
    <x v="7"/>
    <x v="0"/>
    <s v="Low"/>
    <s v="November"/>
    <s v="Valid"/>
    <s v="Product 18"/>
    <s v="East"/>
    <s v="Product 18 - Home &amp; Kitchen"/>
    <n v="127"/>
  </r>
  <r>
    <d v="2023-08-27T00:00:00"/>
    <n v="15"/>
    <n v="269.64"/>
    <n v="97"/>
    <x v="1"/>
    <x v="7"/>
    <x v="0"/>
    <s v="Low"/>
    <s v="October"/>
    <s v="Valid"/>
    <s v="Product 15"/>
    <s v="West"/>
    <s v="Product 15 - Books"/>
    <n v="126"/>
  </r>
  <r>
    <d v="2023-08-27T00:00:00"/>
    <n v="16"/>
    <n v="239.89"/>
    <n v="74"/>
    <x v="0"/>
    <x v="7"/>
    <x v="0"/>
    <s v="Low"/>
    <s v="October"/>
    <s v="Valid"/>
    <s v="Product 16"/>
    <s v="West"/>
    <s v="Product 16 - Electronics"/>
    <n v="126"/>
  </r>
  <r>
    <d v="2023-08-27T00:00:00"/>
    <n v="10"/>
    <n v="458.89"/>
    <n v="89"/>
    <x v="3"/>
    <x v="7"/>
    <x v="0"/>
    <s v="Low"/>
    <s v="August"/>
    <s v="Valid"/>
    <s v="Product 10"/>
    <s v="West"/>
    <s v="Product 10 - Clothing"/>
    <n v="126"/>
  </r>
  <r>
    <d v="2023-08-28T00:00:00"/>
    <n v="18"/>
    <n v="276.45999999999998"/>
    <n v="20"/>
    <x v="2"/>
    <x v="7"/>
    <x v="0"/>
    <s v="Low"/>
    <s v="August"/>
    <s v="Valid"/>
    <s v="Product 18"/>
    <s v="South"/>
    <s v="Product 18 - Home &amp; Kitchen"/>
    <n v="125"/>
  </r>
  <r>
    <d v="2023-08-28T00:00:00"/>
    <n v="4"/>
    <n v="198.88"/>
    <n v="75"/>
    <x v="2"/>
    <x v="7"/>
    <x v="0"/>
    <s v="Low"/>
    <s v="July"/>
    <s v="Valid"/>
    <s v="Product 4"/>
    <s v="North"/>
    <s v="Product 4 - Home &amp; Kitchen"/>
    <n v="125"/>
  </r>
  <r>
    <d v="2023-08-29T00:00:00"/>
    <n v="7"/>
    <n v="431.48"/>
    <n v="3"/>
    <x v="3"/>
    <x v="7"/>
    <x v="0"/>
    <s v="Low"/>
    <s v="April"/>
    <s v="Valid"/>
    <s v="Product 7"/>
    <s v="East"/>
    <s v="Product 7 - Clothing"/>
    <n v="124"/>
  </r>
  <r>
    <d v="2023-08-29T00:00:00"/>
    <n v="14"/>
    <n v="272.60000000000002"/>
    <n v="94"/>
    <x v="0"/>
    <x v="7"/>
    <x v="0"/>
    <s v="Low"/>
    <s v="May"/>
    <s v="Valid"/>
    <s v="Product 14"/>
    <s v="East"/>
    <s v="Product 14 - Electronics"/>
    <n v="124"/>
  </r>
  <r>
    <d v="2023-08-29T00:00:00"/>
    <n v="7"/>
    <n v="252.96"/>
    <n v="36"/>
    <x v="3"/>
    <x v="7"/>
    <x v="0"/>
    <s v="Low"/>
    <s v="September"/>
    <s v="Valid"/>
    <s v="Product 7"/>
    <s v="South"/>
    <s v="Product 7 - Clothing"/>
    <n v="124"/>
  </r>
  <r>
    <d v="2023-08-29T00:00:00"/>
    <n v="10"/>
    <n v="479.82"/>
    <n v="66"/>
    <x v="3"/>
    <x v="7"/>
    <x v="0"/>
    <s v="Low"/>
    <s v="April"/>
    <s v="Valid"/>
    <s v="Product 10"/>
    <s v="South"/>
    <s v="Product 10 - Clothing"/>
    <n v="124"/>
  </r>
  <r>
    <d v="2023-08-29T00:00:00"/>
    <n v="10"/>
    <n v="497.64"/>
    <n v="48"/>
    <x v="3"/>
    <x v="7"/>
    <x v="0"/>
    <s v="Low"/>
    <s v="May"/>
    <s v="Valid"/>
    <s v="Product 10"/>
    <s v="East"/>
    <s v="Product 10 - Clothing"/>
    <n v="124"/>
  </r>
  <r>
    <d v="2023-08-30T00:00:00"/>
    <n v="1"/>
    <n v="457.15"/>
    <n v="12"/>
    <x v="0"/>
    <x v="7"/>
    <x v="0"/>
    <s v="Low"/>
    <s v="August"/>
    <s v="Valid"/>
    <s v="Product 1"/>
    <s v="East"/>
    <s v="Product 1 - Electronics"/>
    <n v="123"/>
  </r>
  <r>
    <d v="2023-08-31T00:00:00"/>
    <n v="3"/>
    <n v="82.22"/>
    <n v="61"/>
    <x v="3"/>
    <x v="7"/>
    <x v="0"/>
    <s v="Low"/>
    <s v="March"/>
    <s v="Invalid"/>
    <s v="Product 3"/>
    <s v="East"/>
    <s v="Product 3 - Clothing"/>
    <n v="122"/>
  </r>
  <r>
    <d v="2023-09-01T00:00:00"/>
    <n v="20"/>
    <n v="312.42"/>
    <n v="66"/>
    <x v="0"/>
    <x v="8"/>
    <x v="0"/>
    <s v="Low"/>
    <s v="November"/>
    <s v="Valid"/>
    <s v="Product 20"/>
    <s v="South"/>
    <s v="Product 20 - Electronics"/>
    <n v="121"/>
  </r>
  <r>
    <d v="2023-09-02T00:00:00"/>
    <n v="9"/>
    <n v="53.92"/>
    <n v="79"/>
    <x v="2"/>
    <x v="8"/>
    <x v="0"/>
    <s v="Low"/>
    <s v="September"/>
    <s v="Invalid"/>
    <s v="Product 9"/>
    <s v="East"/>
    <s v="Product 9 - Home &amp; Kitchen"/>
    <n v="120"/>
  </r>
  <r>
    <d v="2023-09-03T00:00:00"/>
    <n v="7"/>
    <n v="367.84"/>
    <n v="32"/>
    <x v="3"/>
    <x v="8"/>
    <x v="0"/>
    <s v="Low"/>
    <s v="July"/>
    <s v="Valid"/>
    <s v="Product 7"/>
    <s v="North"/>
    <s v="Product 7 - Clothing"/>
    <n v="119"/>
  </r>
  <r>
    <d v="2023-09-03T00:00:00"/>
    <n v="10"/>
    <n v="351.04"/>
    <n v="86"/>
    <x v="3"/>
    <x v="8"/>
    <x v="0"/>
    <s v="Low"/>
    <s v="January"/>
    <s v="Valid"/>
    <s v="Product 10"/>
    <s v="West"/>
    <s v="Product 10 - Clothing"/>
    <n v="119"/>
  </r>
  <r>
    <d v="2023-09-03T00:00:00"/>
    <n v="11"/>
    <n v="61.76"/>
    <n v="27"/>
    <x v="1"/>
    <x v="8"/>
    <x v="0"/>
    <s v="Low"/>
    <s v="November"/>
    <s v="Invalid"/>
    <s v="Product 11"/>
    <s v="West"/>
    <s v="Product 11 - Books"/>
    <n v="119"/>
  </r>
  <r>
    <d v="2023-09-03T00:00:00"/>
    <n v="19"/>
    <n v="249.56"/>
    <n v="35"/>
    <x v="0"/>
    <x v="8"/>
    <x v="0"/>
    <s v="Low"/>
    <s v="November"/>
    <s v="Valid"/>
    <s v="Product 19"/>
    <s v="South"/>
    <s v="Product 19 - Electronics"/>
    <n v="119"/>
  </r>
  <r>
    <d v="2023-09-03T00:00:00"/>
    <n v="13"/>
    <n v="260.64999999999998"/>
    <n v="20"/>
    <x v="1"/>
    <x v="8"/>
    <x v="0"/>
    <s v="Low"/>
    <s v="March"/>
    <s v="Valid"/>
    <s v="Product 13"/>
    <s v="South"/>
    <s v="Product 13 - Books"/>
    <n v="119"/>
  </r>
  <r>
    <d v="2023-09-04T00:00:00"/>
    <n v="16"/>
    <n v="67.5"/>
    <n v="13"/>
    <x v="0"/>
    <x v="8"/>
    <x v="0"/>
    <s v="Low"/>
    <s v="May"/>
    <s v="Invalid"/>
    <s v="Product 16"/>
    <s v="West"/>
    <s v="Product 16 - Electronics"/>
    <n v="118"/>
  </r>
  <r>
    <d v="2023-09-07T00:00:00"/>
    <n v="1"/>
    <n v="279.58"/>
    <n v="27"/>
    <x v="0"/>
    <x v="8"/>
    <x v="0"/>
    <s v="Low"/>
    <s v="April"/>
    <s v="Valid"/>
    <s v="Product 1"/>
    <s v="West"/>
    <s v="Product 1 - Electronics"/>
    <n v="115"/>
  </r>
  <r>
    <d v="2023-09-07T00:00:00"/>
    <n v="16"/>
    <n v="379.16"/>
    <n v="43"/>
    <x v="0"/>
    <x v="8"/>
    <x v="0"/>
    <s v="Low"/>
    <s v="October"/>
    <s v="Valid"/>
    <s v="Product 16"/>
    <s v="East"/>
    <s v="Product 16 - Electronics"/>
    <n v="115"/>
  </r>
  <r>
    <d v="2023-09-08T00:00:00"/>
    <n v="18"/>
    <n v="42.34"/>
    <n v="78"/>
    <x v="2"/>
    <x v="8"/>
    <x v="0"/>
    <s v="Low"/>
    <s v="November"/>
    <s v="Invalid"/>
    <s v="Product 18"/>
    <s v="East"/>
    <s v="Product 18 - Home &amp; Kitchen"/>
    <n v="114"/>
  </r>
  <r>
    <d v="2023-09-08T00:00:00"/>
    <n v="6"/>
    <n v="54.81"/>
    <n v="14"/>
    <x v="1"/>
    <x v="8"/>
    <x v="0"/>
    <s v="Low"/>
    <s v="January"/>
    <s v="Invalid"/>
    <s v="Product 6"/>
    <s v="West"/>
    <s v="Product 6 - Books"/>
    <n v="114"/>
  </r>
  <r>
    <d v="2023-09-09T00:00:00"/>
    <n v="2"/>
    <n v="205.72"/>
    <n v="64"/>
    <x v="1"/>
    <x v="8"/>
    <x v="0"/>
    <s v="Low"/>
    <s v="June"/>
    <s v="Valid"/>
    <s v="Product 2"/>
    <s v="East"/>
    <s v="Product 2 - Books"/>
    <n v="113"/>
  </r>
  <r>
    <d v="2023-09-10T00:00:00"/>
    <n v="7"/>
    <n v="81.97"/>
    <n v="61"/>
    <x v="3"/>
    <x v="8"/>
    <x v="0"/>
    <s v="Low"/>
    <s v="January"/>
    <s v="Invalid"/>
    <s v="Product 7"/>
    <s v="East"/>
    <s v="Product 7 - Clothing"/>
    <n v="112"/>
  </r>
  <r>
    <d v="2023-09-10T00:00:00"/>
    <n v="8"/>
    <n v="346.1"/>
    <n v="21"/>
    <x v="0"/>
    <x v="8"/>
    <x v="0"/>
    <s v="Low"/>
    <s v="August"/>
    <s v="Valid"/>
    <s v="Product 8"/>
    <s v="West"/>
    <s v="Product 8 - Electronics"/>
    <n v="112"/>
  </r>
  <r>
    <d v="2023-09-11T00:00:00"/>
    <n v="1"/>
    <n v="62.99"/>
    <n v="33"/>
    <x v="0"/>
    <x v="8"/>
    <x v="0"/>
    <s v="Low"/>
    <s v="February"/>
    <s v="Invalid"/>
    <s v="Product 1"/>
    <s v="South"/>
    <s v="Product 1 - Electronics"/>
    <n v="111"/>
  </r>
  <r>
    <d v="2023-09-11T00:00:00"/>
    <n v="13"/>
    <n v="486.21"/>
    <n v="25"/>
    <x v="1"/>
    <x v="8"/>
    <x v="0"/>
    <s v="Low"/>
    <s v="April"/>
    <s v="Valid"/>
    <s v="Product 13"/>
    <s v="West"/>
    <s v="Product 13 - Books"/>
    <n v="111"/>
  </r>
  <r>
    <d v="2023-09-11T00:00:00"/>
    <n v="18"/>
    <n v="224.17"/>
    <n v="13"/>
    <x v="2"/>
    <x v="8"/>
    <x v="0"/>
    <s v="Low"/>
    <s v="February"/>
    <s v="Valid"/>
    <s v="Product 18"/>
    <s v="West"/>
    <s v="Product 18 - Home &amp; Kitchen"/>
    <n v="111"/>
  </r>
  <r>
    <d v="2023-09-12T00:00:00"/>
    <n v="10"/>
    <n v="130.46"/>
    <n v="25"/>
    <x v="3"/>
    <x v="8"/>
    <x v="0"/>
    <s v="Low"/>
    <s v="February"/>
    <s v="Valid"/>
    <s v="Product 10"/>
    <s v="West"/>
    <s v="Product 10 - Clothing"/>
    <n v="110"/>
  </r>
  <r>
    <d v="2023-09-13T00:00:00"/>
    <n v="11"/>
    <n v="342.51"/>
    <n v="12"/>
    <x v="1"/>
    <x v="8"/>
    <x v="0"/>
    <s v="Low"/>
    <s v="May"/>
    <s v="Valid"/>
    <s v="Product 11"/>
    <s v="East"/>
    <s v="Product 11 - Books"/>
    <n v="109"/>
  </r>
  <r>
    <d v="2023-09-13T00:00:00"/>
    <n v="20"/>
    <n v="310.64999999999998"/>
    <n v="59"/>
    <x v="0"/>
    <x v="8"/>
    <x v="0"/>
    <s v="Low"/>
    <s v="May"/>
    <s v="Valid"/>
    <s v="Product 20"/>
    <s v="North"/>
    <s v="Product 20 - Electronics"/>
    <n v="109"/>
  </r>
  <r>
    <d v="2023-09-14T00:00:00"/>
    <n v="20"/>
    <n v="16.489999999999998"/>
    <n v="9"/>
    <x v="0"/>
    <x v="8"/>
    <x v="0"/>
    <s v="Low"/>
    <s v="July"/>
    <s v="Invalid"/>
    <s v="Product 20"/>
    <s v="East"/>
    <s v="Product 20 - Electronics"/>
    <n v="108"/>
  </r>
  <r>
    <d v="2023-09-14T00:00:00"/>
    <n v="13"/>
    <n v="156.44999999999999"/>
    <n v="91"/>
    <x v="1"/>
    <x v="8"/>
    <x v="0"/>
    <s v="Low"/>
    <s v="December"/>
    <s v="Valid"/>
    <s v="Product 13"/>
    <s v="North"/>
    <s v="Product 13 - Books"/>
    <n v="108"/>
  </r>
  <r>
    <d v="2023-09-15T00:00:00"/>
    <n v="9"/>
    <n v="283.10000000000002"/>
    <n v="97"/>
    <x v="2"/>
    <x v="8"/>
    <x v="0"/>
    <s v="Low"/>
    <s v="May"/>
    <s v="Valid"/>
    <s v="Product 9"/>
    <s v="West"/>
    <s v="Product 9 - Home &amp; Kitchen"/>
    <n v="107"/>
  </r>
  <r>
    <d v="2023-09-15T00:00:00"/>
    <n v="2"/>
    <n v="138.16"/>
    <n v="87"/>
    <x v="1"/>
    <x v="8"/>
    <x v="0"/>
    <s v="Low"/>
    <s v="March"/>
    <s v="Valid"/>
    <s v="Product 2"/>
    <s v="East"/>
    <s v="Product 2 - Books"/>
    <n v="107"/>
  </r>
  <r>
    <d v="2023-09-16T00:00:00"/>
    <n v="20"/>
    <n v="68.92"/>
    <n v="87"/>
    <x v="0"/>
    <x v="8"/>
    <x v="0"/>
    <s v="Low"/>
    <s v="September"/>
    <s v="Invalid"/>
    <s v="Product 20"/>
    <s v="East"/>
    <s v="Product 20 - Electronics"/>
    <n v="106"/>
  </r>
  <r>
    <d v="2023-09-17T00:00:00"/>
    <n v="3"/>
    <n v="494.43"/>
    <n v="24"/>
    <x v="3"/>
    <x v="8"/>
    <x v="0"/>
    <s v="Low"/>
    <s v="March"/>
    <s v="Valid"/>
    <s v="Product 3"/>
    <s v="East"/>
    <s v="Product 3 - Clothing"/>
    <n v="105"/>
  </r>
  <r>
    <d v="2023-09-18T00:00:00"/>
    <n v="20"/>
    <n v="445.96"/>
    <n v="35"/>
    <x v="0"/>
    <x v="8"/>
    <x v="0"/>
    <s v="Low"/>
    <s v="June"/>
    <s v="Valid"/>
    <s v="Product 20"/>
    <s v="South"/>
    <s v="Product 20 - Electronics"/>
    <n v="104"/>
  </r>
  <r>
    <d v="2023-09-19T00:00:00"/>
    <n v="17"/>
    <n v="394.53"/>
    <n v="86"/>
    <x v="1"/>
    <x v="8"/>
    <x v="0"/>
    <s v="Low"/>
    <s v="April"/>
    <s v="Valid"/>
    <s v="Product 17"/>
    <s v="West"/>
    <s v="Product 17 - Books"/>
    <n v="103"/>
  </r>
  <r>
    <d v="2023-09-21T00:00:00"/>
    <n v="9"/>
    <n v="310.23"/>
    <n v="17"/>
    <x v="2"/>
    <x v="8"/>
    <x v="0"/>
    <s v="Low"/>
    <s v="July"/>
    <s v="Valid"/>
    <s v="Product 9"/>
    <s v="South"/>
    <s v="Product 9 - Home &amp; Kitchen"/>
    <n v="101"/>
  </r>
  <r>
    <d v="2023-09-22T00:00:00"/>
    <n v="16"/>
    <n v="214.09"/>
    <n v="19"/>
    <x v="0"/>
    <x v="8"/>
    <x v="0"/>
    <s v="Low"/>
    <s v="September"/>
    <s v="Valid"/>
    <s v="Product 16"/>
    <s v="West"/>
    <s v="Product 16 - Electronics"/>
    <n v="100"/>
  </r>
  <r>
    <d v="2023-09-22T00:00:00"/>
    <n v="10"/>
    <n v="75.55"/>
    <n v="94"/>
    <x v="3"/>
    <x v="8"/>
    <x v="0"/>
    <s v="Low"/>
    <s v="January"/>
    <s v="Invalid"/>
    <s v="Product 10"/>
    <s v="East"/>
    <s v="Product 10 - Clothing"/>
    <n v="100"/>
  </r>
  <r>
    <d v="2023-09-23T00:00:00"/>
    <n v="2"/>
    <n v="24.01"/>
    <n v="32"/>
    <x v="1"/>
    <x v="8"/>
    <x v="0"/>
    <s v="Low"/>
    <s v="February"/>
    <s v="Invalid"/>
    <s v="Product 2"/>
    <s v="North"/>
    <s v="Product 2 - Books"/>
    <n v="99"/>
  </r>
  <r>
    <d v="2023-09-23T00:00:00"/>
    <n v="17"/>
    <n v="390.63"/>
    <n v="6"/>
    <x v="1"/>
    <x v="8"/>
    <x v="0"/>
    <s v="Low"/>
    <s v="May"/>
    <s v="Valid"/>
    <s v="Product 17"/>
    <s v="East"/>
    <s v="Product 17 - Books"/>
    <n v="99"/>
  </r>
  <r>
    <d v="2023-09-23T00:00:00"/>
    <n v="14"/>
    <n v="362.39"/>
    <n v="75"/>
    <x v="0"/>
    <x v="8"/>
    <x v="0"/>
    <s v="Low"/>
    <s v="April"/>
    <s v="Valid"/>
    <s v="Product 14"/>
    <s v="North"/>
    <s v="Product 14 - Electronics"/>
    <n v="99"/>
  </r>
  <r>
    <d v="2023-09-25T00:00:00"/>
    <n v="9"/>
    <n v="452.7"/>
    <n v="68"/>
    <x v="2"/>
    <x v="8"/>
    <x v="0"/>
    <s v="Low"/>
    <s v="May"/>
    <s v="Valid"/>
    <s v="Product 9"/>
    <s v="East"/>
    <s v="Product 9 - Home &amp; Kitchen"/>
    <n v="97"/>
  </r>
  <r>
    <d v="2023-09-26T00:00:00"/>
    <n v="5"/>
    <n v="208.75"/>
    <n v="49"/>
    <x v="0"/>
    <x v="8"/>
    <x v="0"/>
    <s v="Low"/>
    <s v="June"/>
    <s v="Valid"/>
    <s v="Product 5"/>
    <s v="West"/>
    <s v="Product 5 - Electronics"/>
    <n v="96"/>
  </r>
  <r>
    <d v="2023-09-28T00:00:00"/>
    <n v="8"/>
    <n v="170.6"/>
    <n v="25"/>
    <x v="0"/>
    <x v="8"/>
    <x v="0"/>
    <s v="Low"/>
    <s v="May"/>
    <s v="Valid"/>
    <s v="Product 8"/>
    <s v="West"/>
    <s v="Product 8 - Electronics"/>
    <n v="94"/>
  </r>
  <r>
    <d v="2023-09-28T00:00:00"/>
    <n v="6"/>
    <n v="437.16"/>
    <n v="17"/>
    <x v="1"/>
    <x v="8"/>
    <x v="0"/>
    <s v="Low"/>
    <s v="September"/>
    <s v="Valid"/>
    <s v="Product 6"/>
    <s v="South"/>
    <s v="Product 6 - Books"/>
    <n v="94"/>
  </r>
  <r>
    <d v="2023-09-29T00:00:00"/>
    <n v="1"/>
    <n v="208.05"/>
    <n v="30"/>
    <x v="0"/>
    <x v="8"/>
    <x v="0"/>
    <s v="Low"/>
    <s v="April"/>
    <s v="Valid"/>
    <s v="Product 1"/>
    <s v="South"/>
    <s v="Product 1 - Electronics"/>
    <n v="93"/>
  </r>
  <r>
    <d v="2023-09-29T00:00:00"/>
    <n v="9"/>
    <n v="394.74"/>
    <n v="53"/>
    <x v="2"/>
    <x v="8"/>
    <x v="0"/>
    <s v="Low"/>
    <s v="November"/>
    <s v="Valid"/>
    <s v="Product 9"/>
    <s v="West"/>
    <s v="Product 9 - Home &amp; Kitchen"/>
    <n v="93"/>
  </r>
  <r>
    <d v="2023-10-01T00:00:00"/>
    <n v="20"/>
    <n v="229.38"/>
    <n v="50"/>
    <x v="0"/>
    <x v="9"/>
    <x v="0"/>
    <s v="Low"/>
    <s v="February"/>
    <s v="Valid"/>
    <s v="Product 20"/>
    <s v="East"/>
    <s v="Product 20 - Electronics"/>
    <n v="91"/>
  </r>
  <r>
    <d v="2023-10-02T00:00:00"/>
    <n v="17"/>
    <n v="463.78"/>
    <n v="79"/>
    <x v="1"/>
    <x v="9"/>
    <x v="0"/>
    <s v="Low"/>
    <s v="January"/>
    <s v="Valid"/>
    <s v="Product 17"/>
    <s v="East"/>
    <s v="Product 17 - Books"/>
    <n v="90"/>
  </r>
  <r>
    <d v="2023-10-03T00:00:00"/>
    <n v="1"/>
    <n v="459.77"/>
    <n v="87"/>
    <x v="0"/>
    <x v="9"/>
    <x v="0"/>
    <s v="Low"/>
    <s v="October"/>
    <s v="Valid"/>
    <s v="Product 1"/>
    <s v="East"/>
    <s v="Product 1 - Electronics"/>
    <n v="89"/>
  </r>
  <r>
    <d v="2023-10-04T00:00:00"/>
    <n v="4"/>
    <n v="473.82"/>
    <n v="26"/>
    <x v="2"/>
    <x v="9"/>
    <x v="0"/>
    <s v="Low"/>
    <s v="March"/>
    <s v="Valid"/>
    <s v="Product 4"/>
    <s v="North"/>
    <s v="Product 4 - Home &amp; Kitchen"/>
    <n v="88"/>
  </r>
  <r>
    <d v="2023-10-04T00:00:00"/>
    <n v="19"/>
    <n v="96.41"/>
    <n v="80"/>
    <x v="0"/>
    <x v="9"/>
    <x v="0"/>
    <s v="Low"/>
    <s v="December"/>
    <s v="Invalid"/>
    <s v="Product 19"/>
    <s v="North"/>
    <s v="Product 19 - Electronics"/>
    <n v="88"/>
  </r>
  <r>
    <d v="2023-10-05T00:00:00"/>
    <n v="8"/>
    <n v="310.41000000000003"/>
    <n v="26"/>
    <x v="0"/>
    <x v="9"/>
    <x v="0"/>
    <s v="Low"/>
    <s v="December"/>
    <s v="Valid"/>
    <s v="Product 8"/>
    <s v="North"/>
    <s v="Product 8 - Electronics"/>
    <n v="87"/>
  </r>
  <r>
    <d v="2023-10-05T00:00:00"/>
    <n v="20"/>
    <n v="283.61"/>
    <n v="37"/>
    <x v="0"/>
    <x v="9"/>
    <x v="0"/>
    <s v="Low"/>
    <s v="December"/>
    <s v="Valid"/>
    <s v="Product 20"/>
    <s v="West"/>
    <s v="Product 20 - Electronics"/>
    <n v="87"/>
  </r>
  <r>
    <d v="2023-10-07T00:00:00"/>
    <n v="16"/>
    <n v="379.98"/>
    <n v="59"/>
    <x v="0"/>
    <x v="9"/>
    <x v="0"/>
    <s v="Low"/>
    <s v="February"/>
    <s v="Valid"/>
    <s v="Product 16"/>
    <s v="North"/>
    <s v="Product 16 - Electronics"/>
    <n v="85"/>
  </r>
  <r>
    <d v="2023-10-07T00:00:00"/>
    <n v="10"/>
    <n v="213.73"/>
    <n v="72"/>
    <x v="3"/>
    <x v="9"/>
    <x v="0"/>
    <s v="Low"/>
    <s v="July"/>
    <s v="Valid"/>
    <s v="Product 10"/>
    <s v="East"/>
    <s v="Product 10 - Clothing"/>
    <n v="85"/>
  </r>
  <r>
    <d v="2023-10-08T00:00:00"/>
    <n v="19"/>
    <n v="189.62"/>
    <n v="85"/>
    <x v="0"/>
    <x v="9"/>
    <x v="0"/>
    <s v="Low"/>
    <s v="September"/>
    <s v="Valid"/>
    <s v="Product 19"/>
    <s v="West"/>
    <s v="Product 19 - Electronics"/>
    <n v="84"/>
  </r>
  <r>
    <d v="2023-10-08T00:00:00"/>
    <n v="5"/>
    <n v="12.23"/>
    <n v="91"/>
    <x v="0"/>
    <x v="9"/>
    <x v="0"/>
    <s v="Low"/>
    <s v="December"/>
    <s v="Invalid"/>
    <s v="Product 5"/>
    <s v="North"/>
    <s v="Product 5 - Electronics"/>
    <n v="84"/>
  </r>
  <r>
    <d v="2023-10-09T00:00:00"/>
    <n v="1"/>
    <n v="160.63999999999999"/>
    <n v="90"/>
    <x v="0"/>
    <x v="9"/>
    <x v="0"/>
    <s v="Low"/>
    <s v="September"/>
    <s v="Valid"/>
    <s v="Product 1"/>
    <s v="East"/>
    <s v="Product 1 - Electronics"/>
    <n v="83"/>
  </r>
  <r>
    <d v="2023-10-11T00:00:00"/>
    <n v="20"/>
    <n v="62.75"/>
    <n v="37"/>
    <x v="0"/>
    <x v="9"/>
    <x v="0"/>
    <s v="Low"/>
    <s v="August"/>
    <s v="Invalid"/>
    <s v="Product 20"/>
    <s v="West"/>
    <s v="Product 20 - Electronics"/>
    <n v="81"/>
  </r>
  <r>
    <d v="2023-10-12T00:00:00"/>
    <n v="15"/>
    <n v="258.56"/>
    <n v="45"/>
    <x v="1"/>
    <x v="9"/>
    <x v="0"/>
    <s v="Low"/>
    <s v="June"/>
    <s v="Valid"/>
    <s v="Product 15"/>
    <s v="North"/>
    <s v="Product 15 - Books"/>
    <n v="80"/>
  </r>
  <r>
    <d v="2023-10-12T00:00:00"/>
    <n v="10"/>
    <n v="276.85000000000002"/>
    <n v="86"/>
    <x v="3"/>
    <x v="9"/>
    <x v="0"/>
    <s v="Low"/>
    <s v="April"/>
    <s v="Valid"/>
    <s v="Product 10"/>
    <s v="West"/>
    <s v="Product 10 - Clothing"/>
    <n v="80"/>
  </r>
  <r>
    <d v="2023-10-14T00:00:00"/>
    <n v="14"/>
    <n v="433.8"/>
    <n v="9"/>
    <x v="0"/>
    <x v="9"/>
    <x v="0"/>
    <s v="Low"/>
    <s v="March"/>
    <s v="Valid"/>
    <s v="Product 14"/>
    <s v="East"/>
    <s v="Product 14 - Electronics"/>
    <n v="78"/>
  </r>
  <r>
    <d v="2023-10-15T00:00:00"/>
    <n v="16"/>
    <n v="419.2"/>
    <n v="37"/>
    <x v="0"/>
    <x v="9"/>
    <x v="0"/>
    <s v="Low"/>
    <s v="May"/>
    <s v="Valid"/>
    <s v="Product 16"/>
    <s v="West"/>
    <s v="Product 16 - Electronics"/>
    <n v="77"/>
  </r>
  <r>
    <d v="2023-10-17T00:00:00"/>
    <n v="11"/>
    <n v="116.42"/>
    <n v="58"/>
    <x v="1"/>
    <x v="9"/>
    <x v="0"/>
    <s v="Low"/>
    <s v="November"/>
    <s v="Valid"/>
    <s v="Product 11"/>
    <s v="North"/>
    <s v="Product 11 - Books"/>
    <n v="75"/>
  </r>
  <r>
    <d v="2023-10-19T00:00:00"/>
    <n v="19"/>
    <n v="126.67"/>
    <n v="63"/>
    <x v="0"/>
    <x v="9"/>
    <x v="0"/>
    <s v="Low"/>
    <s v="October"/>
    <s v="Valid"/>
    <s v="Product 19"/>
    <s v="South"/>
    <s v="Product 19 - Electronics"/>
    <n v="73"/>
  </r>
  <r>
    <d v="2023-10-19T00:00:00"/>
    <n v="14"/>
    <n v="125.34"/>
    <n v="76"/>
    <x v="0"/>
    <x v="9"/>
    <x v="0"/>
    <s v="Low"/>
    <s v="September"/>
    <s v="Valid"/>
    <s v="Product 14"/>
    <s v="South"/>
    <s v="Product 14 - Electronics"/>
    <n v="73"/>
  </r>
  <r>
    <d v="2023-10-20T00:00:00"/>
    <n v="8"/>
    <n v="194.66"/>
    <n v="17"/>
    <x v="0"/>
    <x v="9"/>
    <x v="0"/>
    <s v="Low"/>
    <s v="June"/>
    <s v="Valid"/>
    <s v="Product 8"/>
    <s v="South"/>
    <s v="Product 8 - Electronics"/>
    <n v="72"/>
  </r>
  <r>
    <d v="2023-10-22T00:00:00"/>
    <n v="3"/>
    <n v="51.56"/>
    <n v="69"/>
    <x v="3"/>
    <x v="9"/>
    <x v="0"/>
    <s v="Low"/>
    <s v="August"/>
    <s v="Invalid"/>
    <s v="Product 3"/>
    <s v="West"/>
    <s v="Product 3 - Clothing"/>
    <n v="70"/>
  </r>
  <r>
    <d v="2023-10-25T00:00:00"/>
    <n v="9"/>
    <n v="336.03"/>
    <n v="84"/>
    <x v="2"/>
    <x v="9"/>
    <x v="0"/>
    <s v="Low"/>
    <s v="July"/>
    <s v="Valid"/>
    <s v="Product 9"/>
    <s v="East"/>
    <s v="Product 9 - Home &amp; Kitchen"/>
    <n v="67"/>
  </r>
  <r>
    <d v="2023-10-26T00:00:00"/>
    <n v="4"/>
    <n v="265.51"/>
    <n v="41"/>
    <x v="2"/>
    <x v="9"/>
    <x v="0"/>
    <s v="Low"/>
    <s v="February"/>
    <s v="Valid"/>
    <s v="Product 4"/>
    <s v="North"/>
    <s v="Product 4 - Home &amp; Kitchen"/>
    <n v="66"/>
  </r>
  <r>
    <d v="2023-10-26T00:00:00"/>
    <n v="19"/>
    <n v="474.81"/>
    <n v="13"/>
    <x v="0"/>
    <x v="9"/>
    <x v="0"/>
    <s v="Low"/>
    <s v="July"/>
    <s v="Valid"/>
    <s v="Product 19"/>
    <s v="West"/>
    <s v="Product 19 - Electronics"/>
    <n v="66"/>
  </r>
  <r>
    <d v="2023-10-27T00:00:00"/>
    <n v="19"/>
    <n v="170.27"/>
    <n v="60"/>
    <x v="0"/>
    <x v="9"/>
    <x v="0"/>
    <s v="Low"/>
    <s v="December"/>
    <s v="Valid"/>
    <s v="Product 19"/>
    <s v="East"/>
    <s v="Product 19 - Electronics"/>
    <n v="65"/>
  </r>
  <r>
    <d v="2023-10-29T00:00:00"/>
    <n v="12"/>
    <n v="135.16"/>
    <n v="31"/>
    <x v="2"/>
    <x v="9"/>
    <x v="0"/>
    <s v="Low"/>
    <s v="April"/>
    <s v="Valid"/>
    <s v="Product 12"/>
    <s v="North"/>
    <s v="Product 12 - Home &amp; Kitchen"/>
    <n v="63"/>
  </r>
  <r>
    <d v="2023-10-29T00:00:00"/>
    <n v="13"/>
    <n v="444.91"/>
    <n v="13"/>
    <x v="1"/>
    <x v="9"/>
    <x v="0"/>
    <s v="Low"/>
    <s v="January"/>
    <s v="Valid"/>
    <s v="Product 13"/>
    <s v="West"/>
    <s v="Product 13 - Books"/>
    <n v="63"/>
  </r>
  <r>
    <d v="2023-10-30T00:00:00"/>
    <n v="3"/>
    <n v="273.8"/>
    <n v="30"/>
    <x v="3"/>
    <x v="9"/>
    <x v="0"/>
    <s v="Low"/>
    <s v="March"/>
    <s v="Valid"/>
    <s v="Product 3"/>
    <s v="South"/>
    <s v="Product 3 - Clothing"/>
    <n v="62"/>
  </r>
  <r>
    <d v="2023-10-30T00:00:00"/>
    <n v="8"/>
    <n v="75.87"/>
    <n v="55"/>
    <x v="0"/>
    <x v="9"/>
    <x v="0"/>
    <s v="Low"/>
    <s v="November"/>
    <s v="Invalid"/>
    <s v="Product 8"/>
    <s v="North"/>
    <s v="Product 8 - Electronics"/>
    <n v="62"/>
  </r>
  <r>
    <d v="2023-10-30T00:00:00"/>
    <n v="16"/>
    <n v="151.82"/>
    <n v="91"/>
    <x v="0"/>
    <x v="9"/>
    <x v="0"/>
    <s v="Low"/>
    <s v="October"/>
    <s v="Valid"/>
    <s v="Product 16"/>
    <s v="North"/>
    <s v="Product 16 - Electronics"/>
    <n v="62"/>
  </r>
  <r>
    <d v="2023-10-31T00:00:00"/>
    <n v="5"/>
    <n v="311.86"/>
    <n v="56"/>
    <x v="0"/>
    <x v="9"/>
    <x v="0"/>
    <s v="Low"/>
    <s v="October"/>
    <s v="Valid"/>
    <s v="Product 5"/>
    <s v="East"/>
    <s v="Product 5 - Electronics"/>
    <n v="61"/>
  </r>
  <r>
    <d v="2023-10-31T00:00:00"/>
    <n v="4"/>
    <n v="11.82"/>
    <n v="75"/>
    <x v="2"/>
    <x v="9"/>
    <x v="0"/>
    <s v="Low"/>
    <s v="May"/>
    <s v="Invalid"/>
    <s v="Product 4"/>
    <s v="North"/>
    <s v="Product 4 - Home &amp; Kitchen"/>
    <n v="61"/>
  </r>
  <r>
    <d v="2023-10-31T00:00:00"/>
    <n v="20"/>
    <n v="79.63"/>
    <n v="36"/>
    <x v="0"/>
    <x v="9"/>
    <x v="0"/>
    <s v="Low"/>
    <s v="July"/>
    <s v="Invalid"/>
    <s v="Product 20"/>
    <s v="South"/>
    <s v="Product 20 - Electronics"/>
    <n v="61"/>
  </r>
  <r>
    <d v="2023-11-02T00:00:00"/>
    <n v="18"/>
    <n v="404.96"/>
    <n v="46"/>
    <x v="2"/>
    <x v="10"/>
    <x v="0"/>
    <s v="Low"/>
    <s v="August"/>
    <s v="Valid"/>
    <s v="Product 18"/>
    <s v="North"/>
    <s v="Product 18 - Home &amp; Kitchen"/>
    <n v="59"/>
  </r>
  <r>
    <d v="2023-11-02T00:00:00"/>
    <n v="18"/>
    <n v="494.47"/>
    <n v="1"/>
    <x v="2"/>
    <x v="10"/>
    <x v="0"/>
    <s v="Low"/>
    <s v="February"/>
    <s v="Valid"/>
    <s v="Product 18"/>
    <s v="West"/>
    <s v="Product 18 - Home &amp; Kitchen"/>
    <n v="59"/>
  </r>
  <r>
    <d v="2023-11-02T00:00:00"/>
    <n v="10"/>
    <n v="369.63"/>
    <n v="40"/>
    <x v="3"/>
    <x v="10"/>
    <x v="0"/>
    <s v="Low"/>
    <s v="August"/>
    <s v="Valid"/>
    <s v="Product 10"/>
    <s v="South"/>
    <s v="Product 10 - Clothing"/>
    <n v="59"/>
  </r>
  <r>
    <d v="2023-11-04T00:00:00"/>
    <n v="20"/>
    <n v="382.22"/>
    <n v="42"/>
    <x v="0"/>
    <x v="10"/>
    <x v="0"/>
    <s v="Low"/>
    <s v="November"/>
    <s v="Valid"/>
    <s v="Product 20"/>
    <s v="East"/>
    <s v="Product 20 - Electronics"/>
    <n v="57"/>
  </r>
  <r>
    <d v="2023-11-05T00:00:00"/>
    <n v="16"/>
    <n v="48.93"/>
    <n v="40"/>
    <x v="0"/>
    <x v="10"/>
    <x v="0"/>
    <s v="Low"/>
    <s v="November"/>
    <s v="Invalid"/>
    <s v="Product 16"/>
    <s v="South"/>
    <s v="Product 16 - Electronics"/>
    <n v="56"/>
  </r>
  <r>
    <d v="2023-11-05T00:00:00"/>
    <n v="16"/>
    <n v="211.13"/>
    <n v="53"/>
    <x v="0"/>
    <x v="10"/>
    <x v="0"/>
    <s v="Low"/>
    <s v="January"/>
    <s v="Valid"/>
    <s v="Product 16"/>
    <s v="West"/>
    <s v="Product 16 - Electronics"/>
    <n v="56"/>
  </r>
  <r>
    <d v="2023-11-05T00:00:00"/>
    <n v="20"/>
    <n v="227.06"/>
    <n v="45"/>
    <x v="0"/>
    <x v="10"/>
    <x v="0"/>
    <s v="Low"/>
    <s v="January"/>
    <s v="Valid"/>
    <s v="Product 20"/>
    <s v="North"/>
    <s v="Product 20 - Electronics"/>
    <n v="56"/>
  </r>
  <r>
    <d v="2023-11-05T00:00:00"/>
    <n v="2"/>
    <n v="436.7"/>
    <n v="22"/>
    <x v="1"/>
    <x v="10"/>
    <x v="0"/>
    <s v="Low"/>
    <s v="April"/>
    <s v="Valid"/>
    <s v="Product 2"/>
    <s v="West"/>
    <s v="Product 2 - Books"/>
    <n v="56"/>
  </r>
  <r>
    <d v="2023-11-05T00:00:00"/>
    <n v="16"/>
    <n v="108.16"/>
    <n v="98"/>
    <x v="0"/>
    <x v="10"/>
    <x v="0"/>
    <s v="Low"/>
    <s v="May"/>
    <s v="Valid"/>
    <s v="Product 16"/>
    <s v="West"/>
    <s v="Product 16 - Electronics"/>
    <n v="56"/>
  </r>
  <r>
    <d v="2023-11-06T00:00:00"/>
    <n v="7"/>
    <n v="48.06"/>
    <n v="43"/>
    <x v="3"/>
    <x v="10"/>
    <x v="0"/>
    <s v="Low"/>
    <s v="May"/>
    <s v="Invalid"/>
    <s v="Product 7"/>
    <s v="East"/>
    <s v="Product 7 - Clothing"/>
    <n v="55"/>
  </r>
  <r>
    <d v="2023-11-07T00:00:00"/>
    <n v="7"/>
    <n v="273.26"/>
    <n v="93"/>
    <x v="3"/>
    <x v="10"/>
    <x v="0"/>
    <s v="Low"/>
    <s v="February"/>
    <s v="Valid"/>
    <s v="Product 7"/>
    <s v="East"/>
    <s v="Product 7 - Clothing"/>
    <n v="54"/>
  </r>
  <r>
    <d v="2023-11-08T00:00:00"/>
    <n v="13"/>
    <n v="161.47999999999999"/>
    <n v="50"/>
    <x v="1"/>
    <x v="10"/>
    <x v="0"/>
    <s v="Low"/>
    <s v="April"/>
    <s v="Valid"/>
    <s v="Product 13"/>
    <s v="East"/>
    <s v="Product 13 - Books"/>
    <n v="53"/>
  </r>
  <r>
    <d v="2023-11-08T00:00:00"/>
    <n v="8"/>
    <n v="281.92"/>
    <n v="25"/>
    <x v="0"/>
    <x v="10"/>
    <x v="0"/>
    <s v="Low"/>
    <s v="February"/>
    <s v="Valid"/>
    <s v="Product 8"/>
    <s v="West"/>
    <s v="Product 8 - Electronics"/>
    <n v="53"/>
  </r>
  <r>
    <d v="2023-11-08T00:00:00"/>
    <n v="9"/>
    <n v="469.88"/>
    <n v="45"/>
    <x v="2"/>
    <x v="10"/>
    <x v="0"/>
    <s v="Low"/>
    <s v="October"/>
    <s v="Valid"/>
    <s v="Product 9"/>
    <s v="North"/>
    <s v="Product 9 - Home &amp; Kitchen"/>
    <n v="53"/>
  </r>
  <r>
    <d v="2023-11-09T00:00:00"/>
    <n v="19"/>
    <n v="443.16"/>
    <n v="7"/>
    <x v="0"/>
    <x v="10"/>
    <x v="0"/>
    <s v="Low"/>
    <s v="April"/>
    <s v="Valid"/>
    <s v="Product 19"/>
    <s v="West"/>
    <s v="Product 19 - Electronics"/>
    <n v="52"/>
  </r>
  <r>
    <d v="2023-11-10T00:00:00"/>
    <n v="6"/>
    <n v="144.69"/>
    <n v="54"/>
    <x v="1"/>
    <x v="10"/>
    <x v="0"/>
    <s v="Low"/>
    <s v="February"/>
    <s v="Valid"/>
    <s v="Product 6"/>
    <s v="North"/>
    <s v="Product 6 - Books"/>
    <n v="51"/>
  </r>
  <r>
    <d v="2023-11-12T00:00:00"/>
    <n v="9"/>
    <n v="185.86"/>
    <n v="18"/>
    <x v="2"/>
    <x v="10"/>
    <x v="0"/>
    <s v="Low"/>
    <s v="April"/>
    <s v="Valid"/>
    <s v="Product 9"/>
    <s v="West"/>
    <s v="Product 9 - Home &amp; Kitchen"/>
    <n v="49"/>
  </r>
  <r>
    <d v="2023-11-14T00:00:00"/>
    <n v="15"/>
    <n v="177.36"/>
    <n v="72"/>
    <x v="1"/>
    <x v="10"/>
    <x v="0"/>
    <s v="Low"/>
    <s v="April"/>
    <s v="Valid"/>
    <s v="Product 15"/>
    <s v="East"/>
    <s v="Product 15 - Books"/>
    <n v="47"/>
  </r>
  <r>
    <d v="2023-11-16T00:00:00"/>
    <n v="10"/>
    <n v="278.67"/>
    <n v="19"/>
    <x v="3"/>
    <x v="10"/>
    <x v="0"/>
    <s v="Low"/>
    <s v="June"/>
    <s v="Valid"/>
    <s v="Product 10"/>
    <s v="West"/>
    <s v="Product 10 - Clothing"/>
    <n v="45"/>
  </r>
  <r>
    <d v="2023-11-17T00:00:00"/>
    <n v="11"/>
    <n v="218.27"/>
    <n v="94"/>
    <x v="1"/>
    <x v="10"/>
    <x v="0"/>
    <s v="Low"/>
    <s v="November"/>
    <s v="Valid"/>
    <s v="Product 11"/>
    <s v="East"/>
    <s v="Product 11 - Books"/>
    <n v="44"/>
  </r>
  <r>
    <d v="2023-11-17T00:00:00"/>
    <n v="12"/>
    <n v="310.95"/>
    <n v="15"/>
    <x v="2"/>
    <x v="10"/>
    <x v="0"/>
    <s v="Low"/>
    <s v="July"/>
    <s v="Valid"/>
    <s v="Product 12"/>
    <s v="East"/>
    <s v="Product 12 - Home &amp; Kitchen"/>
    <n v="44"/>
  </r>
  <r>
    <d v="2023-11-18T00:00:00"/>
    <n v="3"/>
    <n v="181.04"/>
    <n v="28"/>
    <x v="3"/>
    <x v="10"/>
    <x v="0"/>
    <s v="Low"/>
    <s v="July"/>
    <s v="Valid"/>
    <s v="Product 3"/>
    <s v="South"/>
    <s v="Product 3 - Clothing"/>
    <n v="43"/>
  </r>
  <r>
    <d v="2023-11-18T00:00:00"/>
    <n v="6"/>
    <n v="236.14"/>
    <n v="41"/>
    <x v="1"/>
    <x v="10"/>
    <x v="0"/>
    <s v="Low"/>
    <s v="April"/>
    <s v="Valid"/>
    <s v="Product 6"/>
    <s v="North"/>
    <s v="Product 6 - Books"/>
    <n v="43"/>
  </r>
  <r>
    <d v="2023-11-18T00:00:00"/>
    <n v="17"/>
    <n v="166.42"/>
    <n v="31"/>
    <x v="1"/>
    <x v="10"/>
    <x v="0"/>
    <s v="Low"/>
    <s v="September"/>
    <s v="Valid"/>
    <s v="Product 17"/>
    <s v="North"/>
    <s v="Product 17 - Books"/>
    <n v="43"/>
  </r>
  <r>
    <d v="2023-11-18T00:00:00"/>
    <n v="14"/>
    <n v="372.54"/>
    <n v="36"/>
    <x v="0"/>
    <x v="10"/>
    <x v="0"/>
    <s v="Low"/>
    <s v="February"/>
    <s v="Valid"/>
    <s v="Product 14"/>
    <s v="South"/>
    <s v="Product 14 - Electronics"/>
    <n v="43"/>
  </r>
  <r>
    <d v="2023-11-19T00:00:00"/>
    <n v="14"/>
    <n v="237.39"/>
    <n v="21"/>
    <x v="0"/>
    <x v="10"/>
    <x v="0"/>
    <s v="Low"/>
    <s v="September"/>
    <s v="Valid"/>
    <s v="Product 14"/>
    <s v="West"/>
    <s v="Product 14 - Electronics"/>
    <n v="42"/>
  </r>
  <r>
    <d v="2023-11-19T00:00:00"/>
    <n v="6"/>
    <n v="44.23"/>
    <n v="64"/>
    <x v="1"/>
    <x v="10"/>
    <x v="0"/>
    <s v="Low"/>
    <s v="December"/>
    <s v="Invalid"/>
    <s v="Product 6"/>
    <s v="East"/>
    <s v="Product 6 - Books"/>
    <n v="42"/>
  </r>
  <r>
    <d v="2023-11-19T00:00:00"/>
    <n v="18"/>
    <n v="323.13"/>
    <n v="96"/>
    <x v="2"/>
    <x v="10"/>
    <x v="0"/>
    <s v="Low"/>
    <s v="December"/>
    <s v="Valid"/>
    <s v="Product 18"/>
    <s v="West"/>
    <s v="Product 18 - Home &amp; Kitchen"/>
    <n v="42"/>
  </r>
  <r>
    <d v="2023-11-20T00:00:00"/>
    <n v="6"/>
    <n v="58.69"/>
    <n v="96"/>
    <x v="1"/>
    <x v="10"/>
    <x v="0"/>
    <s v="Low"/>
    <s v="March"/>
    <s v="Invalid"/>
    <s v="Product 6"/>
    <s v="West"/>
    <s v="Product 6 - Books"/>
    <n v="41"/>
  </r>
  <r>
    <d v="2023-11-20T00:00:00"/>
    <n v="13"/>
    <n v="108.28"/>
    <n v="19"/>
    <x v="1"/>
    <x v="10"/>
    <x v="0"/>
    <s v="Low"/>
    <s v="April"/>
    <s v="Valid"/>
    <s v="Product 13"/>
    <s v="West"/>
    <s v="Product 13 - Books"/>
    <n v="41"/>
  </r>
  <r>
    <d v="2023-11-21T00:00:00"/>
    <n v="9"/>
    <n v="324.41000000000003"/>
    <n v="34"/>
    <x v="2"/>
    <x v="10"/>
    <x v="0"/>
    <s v="Low"/>
    <s v="December"/>
    <s v="Valid"/>
    <s v="Product 9"/>
    <s v="West"/>
    <s v="Product 9 - Home &amp; Kitchen"/>
    <n v="40"/>
  </r>
  <r>
    <d v="2023-11-21T00:00:00"/>
    <n v="3"/>
    <n v="153.56"/>
    <n v="25"/>
    <x v="3"/>
    <x v="10"/>
    <x v="0"/>
    <s v="Low"/>
    <s v="March"/>
    <s v="Valid"/>
    <s v="Product 3"/>
    <s v="West"/>
    <s v="Product 3 - Clothing"/>
    <n v="40"/>
  </r>
  <r>
    <d v="2023-11-22T00:00:00"/>
    <n v="15"/>
    <n v="276.01"/>
    <n v="10"/>
    <x v="1"/>
    <x v="10"/>
    <x v="0"/>
    <s v="Low"/>
    <s v="June"/>
    <s v="Valid"/>
    <s v="Product 15"/>
    <s v="West"/>
    <s v="Product 15 - Books"/>
    <n v="39"/>
  </r>
  <r>
    <d v="2023-11-24T00:00:00"/>
    <n v="1"/>
    <n v="40.78"/>
    <n v="86"/>
    <x v="0"/>
    <x v="10"/>
    <x v="0"/>
    <s v="Low"/>
    <s v="January"/>
    <s v="Invalid"/>
    <s v="Product 1"/>
    <s v="West"/>
    <s v="Product 1 - Electronics"/>
    <n v="37"/>
  </r>
  <r>
    <d v="2023-11-25T00:00:00"/>
    <n v="12"/>
    <n v="44.53"/>
    <n v="44"/>
    <x v="2"/>
    <x v="10"/>
    <x v="0"/>
    <s v="Low"/>
    <s v="January"/>
    <s v="Invalid"/>
    <s v="Product 12"/>
    <s v="East"/>
    <s v="Product 12 - Home &amp; Kitchen"/>
    <n v="36"/>
  </r>
  <r>
    <d v="2023-11-25T00:00:00"/>
    <n v="3"/>
    <n v="130.97999999999999"/>
    <n v="96"/>
    <x v="3"/>
    <x v="10"/>
    <x v="0"/>
    <s v="Low"/>
    <s v="September"/>
    <s v="Valid"/>
    <s v="Product 3"/>
    <s v="West"/>
    <s v="Product 3 - Clothing"/>
    <n v="36"/>
  </r>
  <r>
    <d v="2023-11-27T00:00:00"/>
    <n v="14"/>
    <n v="82.74"/>
    <n v="92"/>
    <x v="0"/>
    <x v="10"/>
    <x v="0"/>
    <s v="Low"/>
    <s v="November"/>
    <s v="Invalid"/>
    <s v="Product 14"/>
    <s v="East"/>
    <s v="Product 14 - Electronics"/>
    <n v="34"/>
  </r>
  <r>
    <d v="2023-11-27T00:00:00"/>
    <n v="18"/>
    <n v="400.43"/>
    <n v="41"/>
    <x v="2"/>
    <x v="10"/>
    <x v="0"/>
    <s v="Low"/>
    <s v="October"/>
    <s v="Valid"/>
    <s v="Product 18"/>
    <s v="North"/>
    <s v="Product 18 - Home &amp; Kitchen"/>
    <n v="34"/>
  </r>
  <r>
    <d v="2023-11-27T00:00:00"/>
    <n v="5"/>
    <n v="94.41"/>
    <n v="1"/>
    <x v="0"/>
    <x v="10"/>
    <x v="0"/>
    <s v="Low"/>
    <s v="February"/>
    <s v="Invalid"/>
    <s v="Product 5"/>
    <s v="West"/>
    <s v="Product 5 - Electronics"/>
    <n v="34"/>
  </r>
  <r>
    <d v="2023-11-28T00:00:00"/>
    <n v="8"/>
    <n v="129.47"/>
    <n v="60"/>
    <x v="0"/>
    <x v="10"/>
    <x v="0"/>
    <s v="Low"/>
    <s v="July"/>
    <s v="Valid"/>
    <s v="Product 8"/>
    <s v="East"/>
    <s v="Product 8 - Electronics"/>
    <n v="33"/>
  </r>
  <r>
    <d v="2023-11-28T00:00:00"/>
    <n v="12"/>
    <n v="378.25"/>
    <n v="39"/>
    <x v="2"/>
    <x v="10"/>
    <x v="0"/>
    <s v="Low"/>
    <s v="November"/>
    <s v="Valid"/>
    <s v="Product 12"/>
    <s v="South"/>
    <s v="Product 12 - Home &amp; Kitchen"/>
    <n v="33"/>
  </r>
  <r>
    <d v="2023-11-29T00:00:00"/>
    <n v="15"/>
    <n v="10.76"/>
    <n v="2"/>
    <x v="1"/>
    <x v="10"/>
    <x v="0"/>
    <s v="Low"/>
    <s v="November"/>
    <s v="Invalid"/>
    <s v="Product 15"/>
    <s v="North"/>
    <s v="Product 15 - Books"/>
    <n v="32"/>
  </r>
  <r>
    <d v="2023-12-01T00:00:00"/>
    <n v="3"/>
    <n v="239.17"/>
    <n v="56"/>
    <x v="3"/>
    <x v="11"/>
    <x v="0"/>
    <s v="Low"/>
    <s v="May"/>
    <s v="Valid"/>
    <s v="Product 3"/>
    <s v="East"/>
    <s v="Product 3 - Clothing"/>
    <n v="30"/>
  </r>
  <r>
    <d v="2023-12-02T00:00:00"/>
    <n v="5"/>
    <n v="151.1"/>
    <n v="59"/>
    <x v="0"/>
    <x v="11"/>
    <x v="0"/>
    <s v="Low"/>
    <s v="December"/>
    <s v="Valid"/>
    <s v="Product 5"/>
    <s v="North"/>
    <s v="Product 5 - Electronics"/>
    <n v="29"/>
  </r>
  <r>
    <d v="2023-12-02T00:00:00"/>
    <n v="4"/>
    <n v="256.52"/>
    <n v="14"/>
    <x v="2"/>
    <x v="11"/>
    <x v="0"/>
    <s v="Low"/>
    <s v="February"/>
    <s v="Valid"/>
    <s v="Product 4"/>
    <s v="West"/>
    <s v="Product 4 - Home &amp; Kitchen"/>
    <n v="29"/>
  </r>
  <r>
    <d v="2023-12-04T00:00:00"/>
    <n v="14"/>
    <n v="233.18"/>
    <n v="41"/>
    <x v="0"/>
    <x v="11"/>
    <x v="0"/>
    <s v="Low"/>
    <s v="February"/>
    <s v="Valid"/>
    <s v="Product 14"/>
    <s v="North"/>
    <s v="Product 14 - Electronics"/>
    <n v="27"/>
  </r>
  <r>
    <d v="2023-12-07T00:00:00"/>
    <n v="15"/>
    <n v="252"/>
    <n v="3"/>
    <x v="1"/>
    <x v="11"/>
    <x v="0"/>
    <s v="Low"/>
    <s v="July"/>
    <s v="Valid"/>
    <s v="Product 15"/>
    <s v="East"/>
    <s v="Product 15 - Books"/>
    <n v="24"/>
  </r>
  <r>
    <d v="2023-12-07T00:00:00"/>
    <n v="11"/>
    <n v="314.64"/>
    <n v="38"/>
    <x v="1"/>
    <x v="11"/>
    <x v="0"/>
    <s v="Low"/>
    <s v="April"/>
    <s v="Valid"/>
    <s v="Product 11"/>
    <s v="West"/>
    <s v="Product 11 - Books"/>
    <n v="24"/>
  </r>
  <r>
    <d v="2023-12-07T00:00:00"/>
    <n v="3"/>
    <n v="181.44"/>
    <n v="44"/>
    <x v="3"/>
    <x v="11"/>
    <x v="0"/>
    <s v="Low"/>
    <s v="April"/>
    <s v="Valid"/>
    <s v="Product 3"/>
    <s v="East"/>
    <s v="Product 3 - Clothing"/>
    <n v="24"/>
  </r>
  <r>
    <d v="2023-12-08T00:00:00"/>
    <n v="17"/>
    <n v="97.61"/>
    <n v="78"/>
    <x v="1"/>
    <x v="11"/>
    <x v="0"/>
    <s v="Low"/>
    <s v="July"/>
    <s v="Invalid"/>
    <s v="Product 17"/>
    <s v="East"/>
    <s v="Product 17 - Books"/>
    <n v="23"/>
  </r>
  <r>
    <d v="2023-12-09T00:00:00"/>
    <n v="10"/>
    <n v="486.91"/>
    <n v="88"/>
    <x v="3"/>
    <x v="11"/>
    <x v="0"/>
    <s v="Low"/>
    <s v="February"/>
    <s v="Valid"/>
    <s v="Product 10"/>
    <s v="East"/>
    <s v="Product 10 - Clothing"/>
    <n v="22"/>
  </r>
  <r>
    <d v="2023-12-09T00:00:00"/>
    <n v="1"/>
    <n v="420.58"/>
    <n v="50"/>
    <x v="0"/>
    <x v="11"/>
    <x v="0"/>
    <s v="Low"/>
    <s v="September"/>
    <s v="Valid"/>
    <s v="Product 1"/>
    <s v="East"/>
    <s v="Product 1 - Electronics"/>
    <n v="22"/>
  </r>
  <r>
    <d v="2023-12-10T00:00:00"/>
    <n v="19"/>
    <n v="94.55"/>
    <n v="26"/>
    <x v="0"/>
    <x v="11"/>
    <x v="0"/>
    <s v="Low"/>
    <s v="February"/>
    <s v="Invalid"/>
    <s v="Product 19"/>
    <s v="North"/>
    <s v="Product 19 - Electronics"/>
    <n v="21"/>
  </r>
  <r>
    <d v="2023-12-10T00:00:00"/>
    <n v="15"/>
    <n v="29.27"/>
    <n v="35"/>
    <x v="1"/>
    <x v="11"/>
    <x v="0"/>
    <s v="Low"/>
    <s v="September"/>
    <s v="Invalid"/>
    <s v="Product 15"/>
    <s v="South"/>
    <s v="Product 15 - Books"/>
    <n v="21"/>
  </r>
  <r>
    <d v="2023-12-10T00:00:00"/>
    <n v="5"/>
    <n v="84.93"/>
    <n v="23"/>
    <x v="0"/>
    <x v="11"/>
    <x v="0"/>
    <s v="Low"/>
    <s v="November"/>
    <s v="Invalid"/>
    <s v="Product 5"/>
    <s v="West"/>
    <s v="Product 5 - Electronics"/>
    <n v="21"/>
  </r>
  <r>
    <d v="2023-12-11T00:00:00"/>
    <n v="4"/>
    <n v="221.7"/>
    <n v="78"/>
    <x v="2"/>
    <x v="11"/>
    <x v="0"/>
    <s v="Low"/>
    <s v="July"/>
    <s v="Valid"/>
    <s v="Product 4"/>
    <s v="East"/>
    <s v="Product 4 - Home &amp; Kitchen"/>
    <n v="20"/>
  </r>
  <r>
    <d v="2023-12-11T00:00:00"/>
    <n v="15"/>
    <n v="423.77"/>
    <n v="74"/>
    <x v="1"/>
    <x v="11"/>
    <x v="0"/>
    <s v="Low"/>
    <s v="August"/>
    <s v="Valid"/>
    <s v="Product 15"/>
    <s v="West"/>
    <s v="Product 15 - Books"/>
    <n v="20"/>
  </r>
  <r>
    <d v="2023-12-12T00:00:00"/>
    <n v="1"/>
    <n v="279.08"/>
    <n v="98"/>
    <x v="0"/>
    <x v="11"/>
    <x v="0"/>
    <s v="Low"/>
    <s v="June"/>
    <s v="Valid"/>
    <s v="Product 1"/>
    <s v="West"/>
    <s v="Product 1 - Electronics"/>
    <n v="19"/>
  </r>
  <r>
    <d v="2023-12-12T00:00:00"/>
    <n v="8"/>
    <n v="99.17"/>
    <n v="47"/>
    <x v="0"/>
    <x v="11"/>
    <x v="0"/>
    <s v="Low"/>
    <s v="October"/>
    <s v="Invalid"/>
    <s v="Product 8"/>
    <s v="West"/>
    <s v="Product 8 - Electronics"/>
    <n v="19"/>
  </r>
  <r>
    <d v="2023-12-13T00:00:00"/>
    <n v="20"/>
    <n v="227.36"/>
    <n v="27"/>
    <x v="0"/>
    <x v="11"/>
    <x v="0"/>
    <s v="Low"/>
    <s v="September"/>
    <s v="Valid"/>
    <s v="Product 20"/>
    <s v="West"/>
    <s v="Product 20 - Electronics"/>
    <n v="18"/>
  </r>
  <r>
    <d v="2023-12-13T00:00:00"/>
    <n v="11"/>
    <n v="180.97"/>
    <n v="83"/>
    <x v="1"/>
    <x v="11"/>
    <x v="0"/>
    <s v="Low"/>
    <s v="April"/>
    <s v="Valid"/>
    <s v="Product 11"/>
    <s v="East"/>
    <s v="Product 11 - Books"/>
    <n v="18"/>
  </r>
  <r>
    <d v="2023-12-13T00:00:00"/>
    <n v="10"/>
    <n v="277.5"/>
    <n v="7"/>
    <x v="3"/>
    <x v="11"/>
    <x v="0"/>
    <s v="Low"/>
    <s v="January"/>
    <s v="Valid"/>
    <s v="Product 10"/>
    <s v="West"/>
    <s v="Product 10 - Clothing"/>
    <n v="18"/>
  </r>
  <r>
    <d v="2023-12-13T00:00:00"/>
    <n v="17"/>
    <n v="36.950000000000003"/>
    <n v="97"/>
    <x v="1"/>
    <x v="11"/>
    <x v="0"/>
    <s v="Low"/>
    <s v="October"/>
    <s v="Invalid"/>
    <s v="Product 17"/>
    <s v="West"/>
    <s v="Product 17 - Books"/>
    <n v="18"/>
  </r>
  <r>
    <d v="2023-12-13T00:00:00"/>
    <n v="6"/>
    <n v="429.64"/>
    <n v="99"/>
    <x v="1"/>
    <x v="11"/>
    <x v="0"/>
    <s v="Low"/>
    <s v="March"/>
    <s v="Valid"/>
    <s v="Product 6"/>
    <s v="South"/>
    <s v="Product 6 - Books"/>
    <n v="18"/>
  </r>
  <r>
    <d v="2023-12-15T00:00:00"/>
    <n v="10"/>
    <n v="129.97999999999999"/>
    <n v="52"/>
    <x v="3"/>
    <x v="11"/>
    <x v="0"/>
    <s v="Low"/>
    <s v="August"/>
    <s v="Valid"/>
    <s v="Product 10"/>
    <s v="West"/>
    <s v="Product 10 - Clothing"/>
    <n v="16"/>
  </r>
  <r>
    <d v="2023-12-15T00:00:00"/>
    <n v="19"/>
    <n v="470.47"/>
    <n v="57"/>
    <x v="0"/>
    <x v="11"/>
    <x v="0"/>
    <s v="Low"/>
    <s v="April"/>
    <s v="Valid"/>
    <s v="Product 19"/>
    <s v="West"/>
    <s v="Product 19 - Electronics"/>
    <n v="16"/>
  </r>
  <r>
    <d v="2023-12-15T00:00:00"/>
    <n v="13"/>
    <n v="433.62"/>
    <n v="15"/>
    <x v="1"/>
    <x v="11"/>
    <x v="0"/>
    <s v="Low"/>
    <s v="August"/>
    <s v="Valid"/>
    <s v="Product 13"/>
    <s v="East"/>
    <s v="Product 13 - Books"/>
    <n v="16"/>
  </r>
  <r>
    <d v="2023-12-16T00:00:00"/>
    <n v="14"/>
    <n v="227.32"/>
    <n v="14"/>
    <x v="0"/>
    <x v="11"/>
    <x v="0"/>
    <s v="Low"/>
    <s v="August"/>
    <s v="Valid"/>
    <s v="Product 14"/>
    <s v="West"/>
    <s v="Product 14 - Electronics"/>
    <n v="15"/>
  </r>
  <r>
    <d v="2023-12-16T00:00:00"/>
    <n v="19"/>
    <n v="298.77"/>
    <n v="48"/>
    <x v="0"/>
    <x v="11"/>
    <x v="0"/>
    <s v="Low"/>
    <s v="June"/>
    <s v="Valid"/>
    <s v="Product 19"/>
    <s v="East"/>
    <s v="Product 19 - Electronics"/>
    <n v="15"/>
  </r>
  <r>
    <d v="2023-12-17T00:00:00"/>
    <n v="4"/>
    <n v="442.3"/>
    <n v="85"/>
    <x v="2"/>
    <x v="11"/>
    <x v="0"/>
    <s v="Low"/>
    <s v="August"/>
    <s v="Valid"/>
    <s v="Product 4"/>
    <s v="West"/>
    <s v="Product 4 - Home &amp; Kitchen"/>
    <n v="14"/>
  </r>
  <r>
    <d v="2023-12-17T00:00:00"/>
    <n v="6"/>
    <n v="398.36"/>
    <n v="84"/>
    <x v="1"/>
    <x v="11"/>
    <x v="0"/>
    <s v="Low"/>
    <s v="January"/>
    <s v="Valid"/>
    <s v="Product 6"/>
    <s v="East"/>
    <s v="Product 6 - Books"/>
    <n v="14"/>
  </r>
  <r>
    <d v="2023-12-19T00:00:00"/>
    <n v="9"/>
    <n v="494.14"/>
    <n v="57"/>
    <x v="2"/>
    <x v="11"/>
    <x v="0"/>
    <s v="Low"/>
    <s v="July"/>
    <s v="Valid"/>
    <s v="Product 9"/>
    <s v="West"/>
    <s v="Product 9 - Home &amp; Kitchen"/>
    <n v="12"/>
  </r>
  <r>
    <d v="2023-12-19T00:00:00"/>
    <n v="17"/>
    <n v="58.35"/>
    <n v="53"/>
    <x v="1"/>
    <x v="11"/>
    <x v="0"/>
    <s v="Low"/>
    <s v="January"/>
    <s v="Invalid"/>
    <s v="Product 17"/>
    <s v="West"/>
    <s v="Product 17 - Books"/>
    <n v="12"/>
  </r>
  <r>
    <d v="2023-12-20T00:00:00"/>
    <n v="19"/>
    <n v="268.14"/>
    <n v="25"/>
    <x v="0"/>
    <x v="11"/>
    <x v="0"/>
    <s v="Low"/>
    <s v="December"/>
    <s v="Valid"/>
    <s v="Product 19"/>
    <s v="West"/>
    <s v="Product 19 - Electronics"/>
    <n v="11"/>
  </r>
  <r>
    <d v="2023-12-21T00:00:00"/>
    <n v="1"/>
    <n v="210.85"/>
    <n v="75"/>
    <x v="0"/>
    <x v="11"/>
    <x v="0"/>
    <s v="Low"/>
    <s v="June"/>
    <s v="Valid"/>
    <s v="Product 1"/>
    <s v="North"/>
    <s v="Product 1 - Electronics"/>
    <n v="10"/>
  </r>
  <r>
    <d v="2023-12-21T00:00:00"/>
    <n v="7"/>
    <n v="398.55"/>
    <n v="86"/>
    <x v="3"/>
    <x v="11"/>
    <x v="0"/>
    <s v="Low"/>
    <s v="February"/>
    <s v="Valid"/>
    <s v="Product 7"/>
    <s v="West"/>
    <s v="Product 7 - Clothing"/>
    <n v="10"/>
  </r>
  <r>
    <d v="2023-12-23T00:00:00"/>
    <n v="11"/>
    <n v="274.99"/>
    <n v="78"/>
    <x v="1"/>
    <x v="11"/>
    <x v="0"/>
    <s v="Low"/>
    <s v="January"/>
    <s v="Valid"/>
    <s v="Product 11"/>
    <s v="East"/>
    <s v="Product 11 - Books"/>
    <n v="8"/>
  </r>
  <r>
    <d v="2023-12-23T00:00:00"/>
    <n v="1"/>
    <n v="349.35"/>
    <n v="39"/>
    <x v="0"/>
    <x v="11"/>
    <x v="0"/>
    <s v="Low"/>
    <s v="September"/>
    <s v="Valid"/>
    <s v="Product 1"/>
    <s v="South"/>
    <s v="Product 1 - Electronics"/>
    <n v="8"/>
  </r>
  <r>
    <d v="2023-12-24T00:00:00"/>
    <n v="18"/>
    <n v="62.15"/>
    <n v="32"/>
    <x v="2"/>
    <x v="11"/>
    <x v="0"/>
    <s v="Low"/>
    <s v="March"/>
    <s v="Invalid"/>
    <s v="Product 18"/>
    <s v="North"/>
    <s v="Product 18 - Home &amp; Kitchen"/>
    <n v="7"/>
  </r>
  <r>
    <d v="2023-12-25T00:00:00"/>
    <n v="10"/>
    <n v="425.9"/>
    <n v="42"/>
    <x v="3"/>
    <x v="11"/>
    <x v="0"/>
    <s v="Low"/>
    <s v="November"/>
    <s v="Valid"/>
    <s v="Product 10"/>
    <s v="East"/>
    <s v="Product 10 - Clothing"/>
    <n v="6"/>
  </r>
  <r>
    <d v="2023-12-25T00:00:00"/>
    <n v="5"/>
    <n v="268.83999999999997"/>
    <n v="42"/>
    <x v="0"/>
    <x v="11"/>
    <x v="0"/>
    <s v="Low"/>
    <s v="September"/>
    <s v="Valid"/>
    <s v="Product 5"/>
    <s v="East"/>
    <s v="Product 5 - Electronics"/>
    <n v="6"/>
  </r>
  <r>
    <d v="2023-12-26T00:00:00"/>
    <n v="13"/>
    <n v="60.1"/>
    <n v="12"/>
    <x v="1"/>
    <x v="11"/>
    <x v="0"/>
    <s v="Low"/>
    <s v="June"/>
    <s v="Invalid"/>
    <s v="Product 13"/>
    <s v="East"/>
    <s v="Product 13 - Books"/>
    <n v="5"/>
  </r>
  <r>
    <d v="2023-12-26T00:00:00"/>
    <n v="9"/>
    <n v="321.74"/>
    <n v="63"/>
    <x v="2"/>
    <x v="11"/>
    <x v="0"/>
    <s v="Low"/>
    <s v="September"/>
    <s v="Valid"/>
    <s v="Product 9"/>
    <s v="South"/>
    <s v="Product 9 - Home &amp; Kitchen"/>
    <n v="5"/>
  </r>
  <r>
    <d v="2023-12-28T00:00:00"/>
    <n v="18"/>
    <n v="124.98"/>
    <n v="90"/>
    <x v="2"/>
    <x v="11"/>
    <x v="0"/>
    <s v="Low"/>
    <s v="October"/>
    <s v="Valid"/>
    <s v="Product 18"/>
    <s v="East"/>
    <s v="Product 18 - Home &amp; Kitchen"/>
    <n v="3"/>
  </r>
  <r>
    <d v="2023-12-28T00:00:00"/>
    <n v="14"/>
    <n v="417.9"/>
    <n v="77"/>
    <x v="0"/>
    <x v="11"/>
    <x v="0"/>
    <s v="Low"/>
    <s v="October"/>
    <s v="Valid"/>
    <s v="Product 14"/>
    <s v="East"/>
    <s v="Product 14 - Electronics"/>
    <n v="3"/>
  </r>
  <r>
    <d v="2023-12-28T00:00:00"/>
    <n v="16"/>
    <n v="310.73"/>
    <n v="74"/>
    <x v="0"/>
    <x v="11"/>
    <x v="0"/>
    <s v="Low"/>
    <s v="April"/>
    <s v="Valid"/>
    <s v="Product 16"/>
    <s v="West"/>
    <s v="Product 16 - Electronics"/>
    <n v="3"/>
  </r>
  <r>
    <d v="2023-12-30T00:00:00"/>
    <n v="15"/>
    <n v="76.64"/>
    <n v="9"/>
    <x v="1"/>
    <x v="11"/>
    <x v="0"/>
    <s v="Low"/>
    <s v="February"/>
    <s v="Invalid"/>
    <s v="Product 15"/>
    <s v="East"/>
    <s v="Product 15 - Books"/>
    <n v="1"/>
  </r>
  <r>
    <d v="2023-12-31T00:00:00"/>
    <n v="13"/>
    <n v="396.99"/>
    <n v="63"/>
    <x v="1"/>
    <x v="11"/>
    <x v="0"/>
    <s v="Low"/>
    <s v="June"/>
    <s v="Valid"/>
    <s v="Product 13"/>
    <s v="South"/>
    <s v="Product 13 - Books"/>
    <n v="0"/>
  </r>
  <r>
    <d v="2023-12-31T00:00:00"/>
    <n v="8"/>
    <n v="140.66"/>
    <n v="60"/>
    <x v="0"/>
    <x v="11"/>
    <x v="0"/>
    <s v="Low"/>
    <s v="June"/>
    <s v="Valid"/>
    <s v="Product 8"/>
    <s v="East"/>
    <s v="Product 8 - Electronics"/>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057B19-6A41-4D54-9F7F-83E6FB0E07F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7" firstHeaderRow="1" firstDataRow="1" firstDataCol="1"/>
  <pivotFields count="14">
    <pivotField numFmtId="22" showAll="0"/>
    <pivotField showAll="0"/>
    <pivotField dataField="1" showAll="0"/>
    <pivotField showAll="0"/>
    <pivotField showAll="0"/>
    <pivotField axis="axisRow" showAll="0">
      <items count="13">
        <item x="0"/>
        <item x="1"/>
        <item x="2"/>
        <item x="3"/>
        <item x="4"/>
        <item x="5"/>
        <item x="6"/>
        <item x="7"/>
        <item x="8"/>
        <item x="9"/>
        <item x="10"/>
        <item x="11"/>
        <item t="default"/>
      </items>
    </pivotField>
    <pivotField axis="axisRow" showAll="0">
      <items count="2">
        <item x="0"/>
        <item t="default"/>
      </items>
    </pivotField>
    <pivotField showAll="0"/>
    <pivotField showAll="0"/>
    <pivotField showAll="0"/>
    <pivotField showAll="0"/>
    <pivotField showAll="0"/>
    <pivotField showAll="0"/>
    <pivotField showAll="0"/>
  </pivotFields>
  <rowFields count="2">
    <field x="6"/>
    <field x="5"/>
  </rowFields>
  <rowItems count="14">
    <i>
      <x/>
    </i>
    <i r="1">
      <x/>
    </i>
    <i r="1">
      <x v="1"/>
    </i>
    <i r="1">
      <x v="2"/>
    </i>
    <i r="1">
      <x v="3"/>
    </i>
    <i r="1">
      <x v="4"/>
    </i>
    <i r="1">
      <x v="5"/>
    </i>
    <i r="1">
      <x v="6"/>
    </i>
    <i r="1">
      <x v="7"/>
    </i>
    <i r="1">
      <x v="8"/>
    </i>
    <i r="1">
      <x v="9"/>
    </i>
    <i r="1">
      <x v="10"/>
    </i>
    <i r="1">
      <x v="11"/>
    </i>
    <i t="grand">
      <x/>
    </i>
  </rowItems>
  <colItems count="1">
    <i/>
  </colItems>
  <dataFields count="1">
    <dataField name="Sum of Sales_Amount"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3B182C-A7BD-45FC-8759-26B29448DE2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Category">
  <location ref="A3:B8" firstHeaderRow="1" firstDataRow="1" firstDataCol="1"/>
  <pivotFields count="14">
    <pivotField numFmtId="22" showAll="0"/>
    <pivotField showAll="0"/>
    <pivotField dataField="1" showAll="0"/>
    <pivotField showAll="0"/>
    <pivotField axis="axisRow" showAll="0">
      <items count="5">
        <item x="1"/>
        <item x="3"/>
        <item x="0"/>
        <item x="2"/>
        <item t="default"/>
      </items>
    </pivotField>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Sum of Sales_Amount" fld="2" baseField="0" baseItem="0"/>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3"/>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0" format="4">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74C4BE-976C-4407-9B97-82E93FAA2F88}" name="PivotTable3"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3:C17" firstHeaderRow="0" firstDataRow="1" firstDataCol="1"/>
  <pivotFields count="4">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defaultAttributeDrillState="1">
      <items count="1">
        <item x="0"/>
      </items>
    </pivotField>
    <pivotField dataField="1" subtotalTop="0" showAll="0" defaultSubtotal="0"/>
    <pivotField dataField="1" subtotalTop="0" showAll="0" defaultSubtotal="0"/>
  </pivotFields>
  <rowFields count="2">
    <field x="1"/>
    <field x="0"/>
  </rowFields>
  <rowItems count="14">
    <i>
      <x/>
    </i>
    <i r="1">
      <x/>
    </i>
    <i r="1">
      <x v="1"/>
    </i>
    <i r="1">
      <x v="2"/>
    </i>
    <i r="1">
      <x v="3"/>
    </i>
    <i r="1">
      <x v="4"/>
    </i>
    <i r="1">
      <x v="5"/>
    </i>
    <i r="1">
      <x v="6"/>
    </i>
    <i r="1">
      <x v="7"/>
    </i>
    <i r="1">
      <x v="8"/>
    </i>
    <i r="1">
      <x v="9"/>
    </i>
    <i r="1">
      <x v="10"/>
    </i>
    <i r="1">
      <x v="11"/>
    </i>
    <i t="grand">
      <x/>
    </i>
  </rowItems>
  <colFields count="1">
    <field x="-2"/>
  </colFields>
  <colItems count="2">
    <i>
      <x/>
    </i>
    <i i="1">
      <x v="1"/>
    </i>
  </colItems>
  <dataFields count="2">
    <dataField name="Sum of Sales_Amount" fld="2" baseField="0" baseItem="0"/>
    <dataField name="Count of Sales_Amount" fld="3" subtotal="count" baseField="1" baseItem="0"/>
  </dataFields>
  <chartFormats count="1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3">
          <reference field="4294967294" count="1" selected="0">
            <x v="0"/>
          </reference>
          <reference field="0" count="1" selected="0">
            <x v="0"/>
          </reference>
          <reference field="1" count="1" selected="0">
            <x v="0"/>
          </reference>
        </references>
      </pivotArea>
    </chartFormat>
    <chartFormat chart="0" format="3">
      <pivotArea type="data" outline="0" fieldPosition="0">
        <references count="3">
          <reference field="4294967294" count="1" selected="0">
            <x v="0"/>
          </reference>
          <reference field="0" count="1" selected="0">
            <x v="1"/>
          </reference>
          <reference field="1" count="1" selected="0">
            <x v="0"/>
          </reference>
        </references>
      </pivotArea>
    </chartFormat>
    <chartFormat chart="0" format="4">
      <pivotArea type="data" outline="0" fieldPosition="0">
        <references count="3">
          <reference field="4294967294" count="1" selected="0">
            <x v="0"/>
          </reference>
          <reference field="0" count="1" selected="0">
            <x v="2"/>
          </reference>
          <reference field="1" count="1" selected="0">
            <x v="0"/>
          </reference>
        </references>
      </pivotArea>
    </chartFormat>
    <chartFormat chart="0" format="5">
      <pivotArea type="data" outline="0" fieldPosition="0">
        <references count="3">
          <reference field="4294967294" count="1" selected="0">
            <x v="0"/>
          </reference>
          <reference field="0" count="1" selected="0">
            <x v="3"/>
          </reference>
          <reference field="1" count="1" selected="0">
            <x v="0"/>
          </reference>
        </references>
      </pivotArea>
    </chartFormat>
    <chartFormat chart="0" format="6">
      <pivotArea type="data" outline="0" fieldPosition="0">
        <references count="3">
          <reference field="4294967294" count="1" selected="0">
            <x v="0"/>
          </reference>
          <reference field="0" count="1" selected="0">
            <x v="4"/>
          </reference>
          <reference field="1" count="1" selected="0">
            <x v="0"/>
          </reference>
        </references>
      </pivotArea>
    </chartFormat>
    <chartFormat chart="0" format="7">
      <pivotArea type="data" outline="0" fieldPosition="0">
        <references count="3">
          <reference field="4294967294" count="1" selected="0">
            <x v="0"/>
          </reference>
          <reference field="0" count="1" selected="0">
            <x v="5"/>
          </reference>
          <reference field="1" count="1" selected="0">
            <x v="0"/>
          </reference>
        </references>
      </pivotArea>
    </chartFormat>
    <chartFormat chart="0" format="8">
      <pivotArea type="data" outline="0" fieldPosition="0">
        <references count="3">
          <reference field="4294967294" count="1" selected="0">
            <x v="0"/>
          </reference>
          <reference field="0" count="1" selected="0">
            <x v="6"/>
          </reference>
          <reference field="1" count="1" selected="0">
            <x v="0"/>
          </reference>
        </references>
      </pivotArea>
    </chartFormat>
    <chartFormat chart="0" format="9">
      <pivotArea type="data" outline="0" fieldPosition="0">
        <references count="3">
          <reference field="4294967294" count="1" selected="0">
            <x v="0"/>
          </reference>
          <reference field="0" count="1" selected="0">
            <x v="7"/>
          </reference>
          <reference field="1" count="1" selected="0">
            <x v="0"/>
          </reference>
        </references>
      </pivotArea>
    </chartFormat>
    <chartFormat chart="0" format="10">
      <pivotArea type="data" outline="0" fieldPosition="0">
        <references count="3">
          <reference field="4294967294" count="1" selected="0">
            <x v="0"/>
          </reference>
          <reference field="0" count="1" selected="0">
            <x v="8"/>
          </reference>
          <reference field="1" count="1" selected="0">
            <x v="0"/>
          </reference>
        </references>
      </pivotArea>
    </chartFormat>
    <chartFormat chart="0" format="11">
      <pivotArea type="data" outline="0" fieldPosition="0">
        <references count="3">
          <reference field="4294967294" count="1" selected="0">
            <x v="0"/>
          </reference>
          <reference field="0" count="1" selected="0">
            <x v="9"/>
          </reference>
          <reference field="1" count="1" selected="0">
            <x v="0"/>
          </reference>
        </references>
      </pivotArea>
    </chartFormat>
    <chartFormat chart="0" format="12">
      <pivotArea type="data" outline="0" fieldPosition="0">
        <references count="3">
          <reference field="4294967294" count="1" selected="0">
            <x v="0"/>
          </reference>
          <reference field="0" count="1" selected="0">
            <x v="10"/>
          </reference>
          <reference field="1" count="1" selected="0">
            <x v="0"/>
          </reference>
        </references>
      </pivotArea>
    </chartFormat>
    <chartFormat chart="0" format="13">
      <pivotArea type="data" outline="0" fieldPosition="0">
        <references count="3">
          <reference field="4294967294" count="1" selected="0">
            <x v="0"/>
          </reference>
          <reference field="0" count="1" selected="0">
            <x v="11"/>
          </reference>
          <reference field="1" count="1" selected="0">
            <x v="0"/>
          </reference>
        </references>
      </pivotArea>
    </chartFormat>
    <chartFormat chart="0" format="14">
      <pivotArea type="data" outline="0" fieldPosition="0">
        <references count="3">
          <reference field="4294967294" count="1" selected="0">
            <x v="1"/>
          </reference>
          <reference field="0" count="1" selected="0">
            <x v="5"/>
          </reference>
          <reference field="1" count="1" selected="0">
            <x v="0"/>
          </reference>
        </references>
      </pivotArea>
    </chartFormat>
    <chartFormat chart="0" format="15">
      <pivotArea type="data" outline="0" fieldPosition="0">
        <references count="3">
          <reference field="4294967294" count="1" selected="0">
            <x v="1"/>
          </reference>
          <reference field="0" count="1" selected="0">
            <x v="0"/>
          </reference>
          <reference field="1" count="1" selected="0">
            <x v="0"/>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Count of Sales_Amount"/>
  </pivotHierarchies>
  <pivotTableStyleInfo name="PivotStyleLight16" showRowHeaders="1" showColHeaders="1" showRowStripes="0" showColStripes="0" showLastColumn="1"/>
  <rowHierarchiesUsage count="2">
    <rowHierarchyUsage hierarchyUsage="6"/>
    <rowHierarchyUsage hierarchyUsage="1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heet1__2]"/>
        <x15:activeTabTopLevelEntity name="[Sales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5BC269-F5D4-4C38-AFC9-D613D58B174D}"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7" firstHeaderRow="1" firstDataRow="1" firstDataCol="1"/>
  <pivotFields count="14">
    <pivotField numFmtId="22" showAll="0"/>
    <pivotField showAll="0"/>
    <pivotField dataField="1" showAll="0"/>
    <pivotField showAll="0"/>
    <pivotField showAll="0">
      <items count="5">
        <item x="1"/>
        <item x="3"/>
        <item x="0"/>
        <item x="2"/>
        <item t="default"/>
      </items>
    </pivotField>
    <pivotField axis="axisRow" showAll="0">
      <items count="13">
        <item x="0"/>
        <item x="1"/>
        <item x="2"/>
        <item x="3"/>
        <item x="4"/>
        <item x="5"/>
        <item x="6"/>
        <item x="7"/>
        <item x="8"/>
        <item x="9"/>
        <item x="10"/>
        <item x="11"/>
        <item t="default"/>
      </items>
    </pivotField>
    <pivotField axis="axisRow" showAll="0">
      <items count="2">
        <item x="0"/>
        <item t="default"/>
      </items>
    </pivotField>
    <pivotField showAll="0"/>
    <pivotField showAll="0"/>
    <pivotField showAll="0"/>
    <pivotField showAll="0"/>
    <pivotField showAll="0"/>
    <pivotField showAll="0"/>
    <pivotField showAll="0"/>
  </pivotFields>
  <rowFields count="2">
    <field x="6"/>
    <field x="5"/>
  </rowFields>
  <rowItems count="14">
    <i>
      <x/>
    </i>
    <i r="1">
      <x/>
    </i>
    <i r="1">
      <x v="1"/>
    </i>
    <i r="1">
      <x v="2"/>
    </i>
    <i r="1">
      <x v="3"/>
    </i>
    <i r="1">
      <x v="4"/>
    </i>
    <i r="1">
      <x v="5"/>
    </i>
    <i r="1">
      <x v="6"/>
    </i>
    <i r="1">
      <x v="7"/>
    </i>
    <i r="1">
      <x v="8"/>
    </i>
    <i r="1">
      <x v="9"/>
    </i>
    <i r="1">
      <x v="10"/>
    </i>
    <i r="1">
      <x v="11"/>
    </i>
    <i t="grand">
      <x/>
    </i>
  </rowItems>
  <colItems count="1">
    <i/>
  </colItems>
  <dataFields count="1">
    <dataField name="Sum of Sales_Amount"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E95C27-F94E-43E1-AB9F-68739BA5CA73}" name="PivotTable4"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rowHeaderCaption="Regions" colHeaderCaption="Categories">
  <location ref="A3:F9" firstHeaderRow="1" firstDataRow="2" firstDataCol="1"/>
  <pivotFields count="5">
    <pivotField axis="axisRow" allDrilled="1" subtotalTop="0" showAll="0" dataSourceSort="1" defaultSubtotal="0" defaultAttributeDrillState="1">
      <items count="4">
        <item x="0"/>
        <item x="1"/>
        <item x="2"/>
        <item x="3"/>
      </items>
    </pivotField>
    <pivotField axis="axisCol"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5">
    <i>
      <x/>
    </i>
    <i>
      <x v="1"/>
    </i>
    <i>
      <x v="2"/>
    </i>
    <i>
      <x v="3"/>
    </i>
    <i t="grand">
      <x/>
    </i>
  </rowItems>
  <colFields count="1">
    <field x="1"/>
  </colFields>
  <colItems count="5">
    <i>
      <x/>
    </i>
    <i>
      <x v="1"/>
    </i>
    <i>
      <x v="2"/>
    </i>
    <i>
      <x v="3"/>
    </i>
    <i t="grand">
      <x/>
    </i>
  </colItems>
  <dataFields count="1">
    <dataField name="Sum of Sales_Amount" fld="2" baseField="0" baseItem="0"/>
  </dataFields>
  <formats count="3">
    <format dxfId="6">
      <pivotArea field="0" grandCol="1" collapsedLevelsAreSubtotals="1" axis="axisRow" fieldPosition="0">
        <references count="1">
          <reference field="0" count="0"/>
        </references>
      </pivotArea>
    </format>
    <format dxfId="5">
      <pivotArea field="0" grandCol="1" collapsedLevelsAreSubtotals="1" axis="axisRow" fieldPosition="0">
        <references count="1">
          <reference field="0" count="0"/>
        </references>
      </pivotArea>
    </format>
    <format dxfId="4">
      <pivotArea field="0" grandCol="1" collapsedLevelsAreSubtotals="1" axis="axisRow" fieldPosition="0">
        <references count="1">
          <reference field="0" count="0"/>
        </references>
      </pivotArea>
    </format>
  </formats>
  <pivotHierarchies count="28">
    <pivotHierarchy dragToData="1"/>
    <pivotHierarchy dragToData="1"/>
    <pivotHierarchy dragToData="1"/>
    <pivotHierarchy dragToData="1"/>
    <pivotHierarchy dragToData="1"/>
    <pivotHierarchy multipleItemSelectionAllowed="1" dragToData="1">
      <members count="1" level="1">
        <member name="[Sales_Table].[Month].&amp;[April]"/>
      </members>
    </pivotHierarchy>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_Assessment_Updated.xlsx!Sales_Table">
        <x15:activeTabTopLevelEntity name="[Sales_Table]"/>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E4F984D-EBB4-4BED-9509-86C3D5FCBD7E}" autoFormatId="16" applyNumberFormats="0" applyBorderFormats="0" applyFontFormats="0" applyPatternFormats="0" applyAlignmentFormats="0" applyWidthHeightFormats="0">
  <queryTableRefresh nextId="16" unboundColumnsRight="10">
    <queryTableFields count="15">
      <queryTableField id="1" name="Date" tableColumnId="1"/>
      <queryTableField id="2" name="Product_ID" tableColumnId="2"/>
      <queryTableField id="3" name="Sales_Amount" tableColumnId="3"/>
      <queryTableField id="4" name="Customer_ID" tableColumnId="4"/>
      <queryTableField id="5" name="Category"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E502B3B2-5F01-4318-87AC-7DCD57481D4F}" autoFormatId="16" applyNumberFormats="0" applyBorderFormats="0" applyFontFormats="0" applyPatternFormats="0" applyAlignmentFormats="0" applyWidthHeightFormats="0">
  <queryTableRefresh nextId="10" unboundColumnsRight="4">
    <queryTableFields count="8">
      <queryTableField id="1" name="Product_ID" tableColumnId="1"/>
      <queryTableField id="2" name="Product_Name" tableColumnId="2"/>
      <queryTableField id="3" name="Category" tableColumnId="3"/>
      <queryTableField id="4" name="Price" tableColumnId="4"/>
      <queryTableField id="8" dataBound="0" tableColumnId="8"/>
      <queryTableField id="5" dataBound="0" tableColumnId="5"/>
      <queryTableField id="6" dataBound="0" tableColumnId="6"/>
      <queryTableField id="7" dataBound="0"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D9FD533A-72AB-436A-967D-2BFDB66633E9}" autoFormatId="16" applyNumberFormats="0" applyBorderFormats="0" applyFontFormats="0" applyPatternFormats="0" applyAlignmentFormats="0" applyWidthHeightFormats="0">
  <queryTableRefresh nextId="6" unboundColumnsRight="2">
    <queryTableFields count="5">
      <queryTableField id="1" name="Customer_ID" tableColumnId="1"/>
      <queryTableField id="2" name="Customer_Name" tableColumnId="2"/>
      <queryTableField id="3" name="Region" tableColumnId="3"/>
      <queryTableField id="4" dataBound="0" tableColumnId="4"/>
      <queryTableField id="5" dataBound="0"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40D463E-E944-4AA1-B9FE-3AC4A10B59AD}" sourceName="[Sales_Table].[Year]">
  <pivotTables>
    <pivotTable tabId="11" name="PivotTable4"/>
  </pivotTables>
  <data>
    <olap pivotCacheId="656735850">
      <levels count="2">
        <level uniqueName="[Sales_Table].[Year].[(All)]" sourceCaption="(All)" count="0"/>
        <level uniqueName="[Sales_Table].[Year].[Year]" sourceCaption="Year" count="1">
          <ranges>
            <range startItem="0">
              <i n="[Sales_Table].[Year].&amp;[2023]" c="2023"/>
            </range>
          </ranges>
        </level>
      </levels>
      <selections count="1">
        <selection n="[Sales_Table].[Yea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Month" xr10:uid="{61A5D237-30F2-408D-916F-305117E92FDE}" sourceName="[Sales_Table].[Date (Month)]">
  <pivotTables>
    <pivotTable tabId="11" name="PivotTable4"/>
  </pivotTables>
  <data>
    <olap pivotCacheId="2012844240">
      <levels count="2">
        <level uniqueName="[Sales_Table].[Date (Month)].[(All)]" sourceCaption="(All)" count="0"/>
        <level uniqueName="[Sales_Table].[Date (Month)].[Date (Month)]" sourceCaption="Date (Month)" count="12">
          <ranges>
            <range startItem="0">
              <i n="[Sales_Table].[Date (Month)].&amp;[Jan]" c="Jan"/>
              <i n="[Sales_Table].[Date (Month)].&amp;[Feb]" c="Feb"/>
              <i n="[Sales_Table].[Date (Month)].&amp;[Mar]" c="Mar"/>
              <i n="[Sales_Table].[Date (Month)].&amp;[Apr]" c="Apr"/>
              <i n="[Sales_Table].[Date (Month)].&amp;[May]" c="May"/>
              <i n="[Sales_Table].[Date (Month)].&amp;[Jun]" c="Jun"/>
              <i n="[Sales_Table].[Date (Month)].&amp;[Jul]" c="Jul"/>
              <i n="[Sales_Table].[Date (Month)].&amp;[Aug]" c="Aug"/>
              <i n="[Sales_Table].[Date (Month)].&amp;[Sep]" c="Sep"/>
              <i n="[Sales_Table].[Date (Month)].&amp;[Oct]" c="Oct"/>
              <i n="[Sales_Table].[Date (Month)].&amp;[Nov]" c="Nov"/>
              <i n="[Sales_Table].[Date (Month)].&amp;[Dec]" c="Dec"/>
            </range>
          </ranges>
        </level>
      </levels>
      <selections count="1">
        <selection n="[Sales_Table].[Date (Month)].[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C72E50CD-98FA-4E2E-9406-4653B90FDE62}" sourceName="Category">
  <pivotTables>
    <pivotTable tabId="13" name="PivotTable1"/>
  </pivotTables>
  <data>
    <tabular pivotCacheId="1004876541">
      <items count="4">
        <i x="1" s="1"/>
        <i x="3"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166FC039-87EE-449D-9FEA-C3B7E1239D62}" cache="Slicer_Category" caption="Category"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193B2F3-DEA5-4934-BBD4-719AB72B3A14}" cache="Slicer_Year" caption="Year" level="1" rowHeight="251883"/>
  <slicer name="Date (Month)" xr10:uid="{1C4E74AD-669C-4CBA-9E2B-FBEF9BAB31C3}" cache="Slicer_Date__Month" caption="Date (Month)" level="1"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8F891B-B9F5-499B-994B-E36C6484586E}" name="Sales_Table" displayName="Sales_Table" ref="A1:O501" tableType="queryTable" totalsRowShown="0">
  <autoFilter ref="A1:O501" xr:uid="{958F891B-B9F5-499B-994B-E36C6484586E}"/>
  <sortState xmlns:xlrd2="http://schemas.microsoft.com/office/spreadsheetml/2017/richdata2" ref="A2:N501">
    <sortCondition ref="A1:A501"/>
  </sortState>
  <tableColumns count="15">
    <tableColumn id="1" xr3:uid="{5409445C-DB56-43B0-B9CB-1F6B3FD1C146}" uniqueName="1" name="Date" queryTableFieldId="1" dataDxfId="38"/>
    <tableColumn id="2" xr3:uid="{2D4F216B-7295-4AB2-964B-AFE4F5027B38}" uniqueName="2" name="Product_ID" queryTableFieldId="2"/>
    <tableColumn id="3" xr3:uid="{8EC140A4-11C6-4D5D-824B-15702953538D}" uniqueName="3" name="Sales_Amount" queryTableFieldId="3" dataDxfId="37" dataCellStyle="Currency"/>
    <tableColumn id="4" xr3:uid="{C632AC32-9457-488D-A7E6-D73958999AEF}" uniqueName="4" name="Customer_ID" queryTableFieldId="4"/>
    <tableColumn id="5" xr3:uid="{3A7DBCD9-D0C3-4884-BBAA-E78CCD17F618}" uniqueName="5" name="Category" queryTableFieldId="5" dataDxfId="36"/>
    <tableColumn id="6" xr3:uid="{F7584808-31A9-4A1C-95E4-B806DA4919C1}" uniqueName="6" name="Month" queryTableFieldId="6" dataDxfId="35">
      <calculatedColumnFormula>TEXT(A2,"mmmm")</calculatedColumnFormula>
    </tableColumn>
    <tableColumn id="7" xr3:uid="{7689EF79-0370-4B30-9008-AE4EBABB3A84}" uniqueName="7" name="Year" queryTableFieldId="7" dataDxfId="34">
      <calculatedColumnFormula>YEAR(A2)</calculatedColumnFormula>
    </tableColumn>
    <tableColumn id="8" xr3:uid="{760EB7E9-4519-48A9-9AF9-721AB2F571D1}" uniqueName="8" name="Sales Category" queryTableFieldId="8" dataDxfId="33">
      <calculatedColumnFormula>IF(C2 &gt; 500, "High", "Low")</calculatedColumnFormula>
    </tableColumn>
    <tableColumn id="9" xr3:uid="{AF76EEE0-BC25-4DB9-9BBC-2C2D6C7B2ED0}" uniqueName="9" name="Autofill Month" queryTableFieldId="9" dataDxfId="32"/>
    <tableColumn id="10" xr3:uid="{BD3BCB9D-4C3F-4061-8D0E-033E7CF23037}" uniqueName="10" name="Validation" queryTableFieldId="10" dataDxfId="31">
      <calculatedColumnFormula>IF(AND(C2 &gt;= 100, C2 &lt;= 1000), "Valid", IF(OR(C2 &lt; 100, C2 &gt; 1000), "Invalid", ""))</calculatedColumnFormula>
    </tableColumn>
    <tableColumn id="11" xr3:uid="{69066033-4FA1-4304-A07E-BEFEE31357A0}" uniqueName="11" name="Product_Name" queryTableFieldId="11" dataDxfId="30">
      <calculatedColumnFormula>VLOOKUP(B2, Product_Data!$A$2:$B$100, 2, FALSE)</calculatedColumnFormula>
    </tableColumn>
    <tableColumn id="12" xr3:uid="{228ED0A0-C4A4-43B6-9F29-27C75E86798B}" uniqueName="12" name="Customer Regions" queryTableFieldId="12" dataDxfId="29">
      <calculatedColumnFormula>INDEX(Customer_Data!$C$2:$C$101, MATCH(D2, Customer_Data!$A$2:$A$101, 0))</calculatedColumnFormula>
    </tableColumn>
    <tableColumn id="13" xr3:uid="{E1628EA9-9B00-457C-9DE3-0C638E759496}" uniqueName="13" name="Concatenation" queryTableFieldId="13" dataDxfId="28">
      <calculatedColumnFormula>CONCATENATE(K2, " - ", E2)</calculatedColumnFormula>
    </tableColumn>
    <tableColumn id="14" xr3:uid="{E9B5A4FB-0F2C-465E-B419-A2EAD9E57E91}" uniqueName="14" name="Remaining Days" queryTableFieldId="14" dataDxfId="27">
      <calculatedColumnFormula>DATE(YEAR(A2), 12, 31) - A2</calculatedColumnFormula>
    </tableColumn>
    <tableColumn id="15" xr3:uid="{3AD64CE6-F54F-4125-929C-671F005A040F}" uniqueName="15" name="Tier" queryTableFieldId="15" dataDxfId="26">
      <calculatedColumnFormula>VLOOKUP(C2, Salestier_Table[], 2, TRUE)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EA2991-284A-49A5-9301-592170AB5F26}" name="Sheet1__2" displayName="Sheet1__2" ref="A1:H21" tableType="queryTable" totalsRowShown="0">
  <autoFilter ref="A1:H21" xr:uid="{2FEA2991-284A-49A5-9301-592170AB5F26}"/>
  <tableColumns count="8">
    <tableColumn id="1" xr3:uid="{20A60C1B-CBED-4C54-97D8-3CE1C6586F70}" uniqueName="1" name="Product_ID" queryTableFieldId="1"/>
    <tableColumn id="2" xr3:uid="{A31A4A23-7839-42A5-BF40-037AB6D58434}" uniqueName="2" name="Product_Name" queryTableFieldId="2" dataDxfId="25"/>
    <tableColumn id="3" xr3:uid="{64319B3A-6F59-40AF-977D-AC0F714BD8B9}" uniqueName="3" name="Category" queryTableFieldId="3" dataDxfId="24"/>
    <tableColumn id="4" xr3:uid="{0646FBA3-ECAC-4EB2-B679-225BC622EB31}" uniqueName="4" name="Price" queryTableFieldId="4" dataDxfId="23"/>
    <tableColumn id="8" xr3:uid="{D966A439-60AC-49AD-823B-383FE48E879B}" uniqueName="8" name="Revenue" queryTableFieldId="8" dataDxfId="22">
      <calculatedColumnFormula array="1">SUMPRODUCT((Sales_Data!$B$2:$B$501=A2) * (Sales_Data!$C$2:$C$501))</calculatedColumnFormula>
    </tableColumn>
    <tableColumn id="5" xr3:uid="{8BB9D306-ECF3-4BB9-A6C1-B1E7498DE50D}" uniqueName="5" name="No. of Units Sold" queryTableFieldId="5" dataDxfId="21">
      <calculatedColumnFormula>COUNTIF(Sales_Table[Product_ID],A2)</calculatedColumnFormula>
    </tableColumn>
    <tableColumn id="6" xr3:uid="{D78FC6D3-8CA3-4016-916A-A77816215D57}" uniqueName="6" name="Revenue2 (When Revenue = Price*No.of units sold)" queryTableFieldId="6" dataDxfId="20">
      <calculatedColumnFormula array="1">SUMPRODUCT(($A$2:$A$21 = A2) * ($D$2:$D$21 * $F$2:$F$21))</calculatedColumnFormula>
    </tableColumn>
    <tableColumn id="7" xr3:uid="{F1436D4A-8971-43E2-8928-B4D2151CBB88}" uniqueName="7" name="Sales_Amount" queryTableFieldId="7" dataDxfId="19">
      <calculatedColumnFormula>SUMIF(Sales_Data!$B$2:$C$501, A2, Sales_Data!$C$2:$C$501)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9C4791C-F5D6-4C8C-AEAE-D015108C9468}" name="Sheet1__3" displayName="Sheet1__3" ref="A1:E101" tableType="queryTable" totalsRowShown="0">
  <autoFilter ref="A1:E101" xr:uid="{A9C4791C-F5D6-4C8C-AEAE-D015108C9468}"/>
  <sortState xmlns:xlrd2="http://schemas.microsoft.com/office/spreadsheetml/2017/richdata2" ref="A2:E101">
    <sortCondition ref="C2:C101" customList="East,West,North,South"/>
  </sortState>
  <tableColumns count="5">
    <tableColumn id="1" xr3:uid="{ADE85BFF-77B3-43C9-9DE4-67EB03BAA26D}" uniqueName="1" name="Customer_ID" queryTableFieldId="1"/>
    <tableColumn id="2" xr3:uid="{2D14D65C-B900-4C12-B26A-B093D7652A9F}" uniqueName="2" name="Customer_Name" queryTableFieldId="2" dataDxfId="18"/>
    <tableColumn id="3" xr3:uid="{4FDE8CFA-F514-40BC-B1A8-305F6A52E5A6}" uniqueName="3" name="Region" queryTableFieldId="3" dataDxfId="17"/>
    <tableColumn id="4" xr3:uid="{A920F129-B86A-49C8-9979-2D07142A45C9}" uniqueName="4" name="First Name" queryTableFieldId="4"/>
    <tableColumn id="5" xr3:uid="{58A48769-5B6B-421C-9CF3-7CB9BE79E8CC}" uniqueName="5" name="Last Name" queryTableFieldId="5" dataDxfId="1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BED578D-ABA0-49D5-9C93-A721E48419B7}" name="Table4" displayName="Table4" ref="B2:C6" totalsRowShown="0">
  <autoFilter ref="B2:C6" xr:uid="{24DE197C-4747-4184-9F46-EE348A22A5E9}"/>
  <tableColumns count="2">
    <tableColumn id="1" xr3:uid="{DB0843C2-BEE7-4D9B-92C5-B64173D57E1A}" name="Category" dataDxfId="15"/>
    <tableColumn id="2" xr3:uid="{3C4715BD-6E8D-4322-8448-E9BC7B85CD77}" name="Sales">
      <calculatedColumnFormula>SUMIF(Sales_Data!$E$2:$E$501, B3, Sales_Data!$C$2:$C$501)</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019E106-83EA-4952-92DA-0E1B80ABE738}" name="Table5" displayName="Table5" ref="B11:E15" totalsRowShown="0" tableBorderDxfId="14">
  <autoFilter ref="B11:E15" xr:uid="{9019E106-83EA-4952-92DA-0E1B80ABE738}"/>
  <tableColumns count="4">
    <tableColumn id="1" xr3:uid="{AE7DABE1-85D4-4C18-AB1F-15163B7EECBA}" name="Category"/>
    <tableColumn id="2" xr3:uid="{567EA15A-28F3-4483-81EF-21F7C5B0D431}" name="Average">
      <calculatedColumnFormula>AVERAGEIF(Sales_Data!$E$2:$E$501, B12, Sales_Data!$C$2:$C$501)</calculatedColumnFormula>
    </tableColumn>
    <tableColumn id="3" xr3:uid="{15C5C401-DEBC-452D-A4A5-759EE7CF392F}" name="Median">
      <calculatedColumnFormula array="1">MEDIAN(IF(Sales_Data!$E$2:$E$501=B12, Sales_Data!$C$2:$C$501))</calculatedColumnFormula>
    </tableColumn>
    <tableColumn id="4" xr3:uid="{085E8DB2-DD70-43FA-873A-DE5EE806E4EE}" name="Total Sales">
      <calculatedColumnFormula>SUMIF(Sales_Data!$E$2:$E$501, B12, Sales_Data!$C$2:$C$501)</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475B024-25E7-40F3-A6AC-038E47853626}" name="Table6" displayName="Table6" ref="B18:C22" totalsRowShown="0" tableBorderDxfId="13">
  <autoFilter ref="B18:C22" xr:uid="{0475B024-25E7-40F3-A6AC-038E47853626}"/>
  <tableColumns count="2">
    <tableColumn id="1" xr3:uid="{089A706F-E251-4C07-BEB5-23DAEBEA1CE6}" name="Category"/>
    <tableColumn id="2" xr3:uid="{2C6412F9-660F-4E10-B7AB-70DDA896A235}" name="Sales">
      <calculatedColumnFormula>SUMIF(Sales_Table[Category], B19, Sales_Table[Sales_Amount])</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6C0B765-BAE1-4634-929F-A67A34E50D70}" name="Table7" displayName="Table7" ref="B25:D45" totalsRowShown="0" tableBorderDxfId="12">
  <autoFilter ref="B25:D45" xr:uid="{66C0B765-BAE1-4634-929F-A67A34E50D70}"/>
  <tableColumns count="3">
    <tableColumn id="1" xr3:uid="{007D4161-C93D-471D-A4CB-3CFEE6DD45C0}" name="Product_ID" dataDxfId="11"/>
    <tableColumn id="2" xr3:uid="{C10BABCF-39F6-4B10-864B-7F01478BDC5A}" name="Product_Name" dataDxfId="10"/>
    <tableColumn id="3" xr3:uid="{A4093E90-AB65-40FB-90E8-3D4E26E54E3E}" name="Revenue" dataDxfId="9">
      <calculatedColumnFormula array="1">SUMPRODUCT((Sales_Data!$B$2:$B$501=B26) * (Sales_Data!$C$2:$C$501))</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EE6FEFF-5605-421A-ABFB-D2009CFCE6E2}" name="Table8" displayName="Table8" ref="B49:C50" totalsRowShown="0">
  <autoFilter ref="B49:C50" xr:uid="{CEE6FEFF-5605-421A-ABFB-D2009CFCE6E2}"/>
  <tableColumns count="2">
    <tableColumn id="1" xr3:uid="{B63291F7-1126-4C7A-8637-AD041E3D606E}" name="Total Sales">
      <calculatedColumnFormula>SUM(SalesAmount_NamedRange)</calculatedColumnFormula>
    </tableColumn>
    <tableColumn id="2" xr3:uid="{2F266BB3-BECC-4CCC-B163-FA279C8AACFD}" name="Average Sales">
      <calculatedColumnFormula>AVERAGE(SalesAmount_NamedRange)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08A0F87-E338-488B-AE51-12DC02EB4260}" name="Salestier_Table" displayName="Salestier_Table" ref="B56:C59" totalsRowShown="0">
  <autoFilter ref="B56:C59" xr:uid="{708A0F87-E338-488B-AE51-12DC02EB4260}"/>
  <tableColumns count="2">
    <tableColumn id="1" xr3:uid="{4833AF96-9033-48D9-A6AD-1AA9B4443ABB}" name="Sales Amount" dataDxfId="8"/>
    <tableColumn id="2" xr3:uid="{BEC9035D-2976-477A-B005-1B01DE143CD0}" name="Tier"/>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D5DCE54-B87C-4D3D-87DE-12776F076A75}" name="Table11" displayName="Table11" ref="G5:H9" totalsRowShown="0" tableBorderDxfId="7">
  <autoFilter ref="G5:H9" xr:uid="{2D5DCE54-B87C-4D3D-87DE-12776F076A75}">
    <filterColumn colId="0">
      <filters>
        <filter val="Electronics"/>
      </filters>
    </filterColumn>
  </autoFilter>
  <tableColumns count="2">
    <tableColumn id="1" xr3:uid="{E6C2227E-8AFC-4C7A-9809-1EA336B66950}" name="Category"/>
    <tableColumn id="2" xr3:uid="{A728F4D7-081D-481C-B9C8-69539956CEF4}" name="Sales">
      <calculatedColumnFormula>SUMIF(Sales_Data!$E$2:$E$501, G6, Sales_Data!$C$2:$C$501)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7" Type="http://schemas.openxmlformats.org/officeDocument/2006/relationships/table" Target="../tables/table10.xml"/><Relationship Id="rId2" Type="http://schemas.openxmlformats.org/officeDocument/2006/relationships/table" Target="../tables/table5.xml"/><Relationship Id="rId1" Type="http://schemas.openxmlformats.org/officeDocument/2006/relationships/table" Target="../tables/table4.xml"/><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3FA24-C1C1-47E3-A56C-10A901D61DD6}">
  <dimension ref="A1:O501"/>
  <sheetViews>
    <sheetView tabSelected="1" workbookViewId="0"/>
  </sheetViews>
  <sheetFormatPr defaultRowHeight="14.5" x14ac:dyDescent="0.35"/>
  <cols>
    <col min="1" max="1" width="10.08984375" style="15" bestFit="1" customWidth="1"/>
    <col min="2" max="2" width="12.26953125" bestFit="1" customWidth="1"/>
    <col min="3" max="3" width="15" style="7" bestFit="1" customWidth="1"/>
    <col min="4" max="4" width="13.90625" bestFit="1" customWidth="1"/>
    <col min="5" max="5" width="13.7265625" bestFit="1" customWidth="1"/>
    <col min="6" max="6" width="9.6328125" bestFit="1" customWidth="1"/>
    <col min="7" max="7" width="6.81640625" bestFit="1" customWidth="1"/>
    <col min="8" max="8" width="15.453125" bestFit="1" customWidth="1"/>
    <col min="9" max="9" width="14.81640625" bestFit="1" customWidth="1"/>
    <col min="10" max="10" width="11.6328125" bestFit="1" customWidth="1"/>
    <col min="11" max="11" width="15.453125" bestFit="1" customWidth="1"/>
    <col min="12" max="12" width="18.36328125" bestFit="1" customWidth="1"/>
    <col min="13" max="13" width="24" bestFit="1" customWidth="1"/>
    <col min="14" max="14" width="16.6328125" bestFit="1" customWidth="1"/>
  </cols>
  <sheetData>
    <row r="1" spans="1:15" x14ac:dyDescent="0.35">
      <c r="A1" s="15" t="s">
        <v>0</v>
      </c>
      <c r="B1" t="s">
        <v>1</v>
      </c>
      <c r="C1" s="7" t="s">
        <v>2</v>
      </c>
      <c r="D1" t="s">
        <v>3</v>
      </c>
      <c r="E1" t="s">
        <v>4</v>
      </c>
      <c r="F1" t="s">
        <v>139</v>
      </c>
      <c r="G1" t="s">
        <v>140</v>
      </c>
      <c r="H1" t="s">
        <v>156</v>
      </c>
      <c r="I1" t="s">
        <v>162</v>
      </c>
      <c r="J1" t="s">
        <v>166</v>
      </c>
      <c r="K1" t="s">
        <v>9</v>
      </c>
      <c r="L1" t="s">
        <v>170</v>
      </c>
      <c r="M1" t="s">
        <v>171</v>
      </c>
      <c r="N1" t="s">
        <v>172</v>
      </c>
      <c r="O1" t="s">
        <v>188</v>
      </c>
    </row>
    <row r="2" spans="1:15" x14ac:dyDescent="0.35">
      <c r="A2" s="15">
        <v>44927</v>
      </c>
      <c r="B2">
        <v>5</v>
      </c>
      <c r="C2" s="7">
        <v>460.84</v>
      </c>
      <c r="D2">
        <v>33</v>
      </c>
      <c r="E2" t="s">
        <v>6</v>
      </c>
      <c r="F2" t="str">
        <f t="shared" ref="F2:F65" si="0">TEXT(A2,"mmmm")</f>
        <v>January</v>
      </c>
      <c r="G2">
        <f t="shared" ref="G2:G65" si="1">YEAR(A2)</f>
        <v>2023</v>
      </c>
      <c r="H2" t="str">
        <f t="shared" ref="H2:H65" si="2">IF(C2 &gt; 500, "High", "Low")</f>
        <v>Low</v>
      </c>
      <c r="I2" t="s">
        <v>142</v>
      </c>
      <c r="J2" t="str">
        <f t="shared" ref="J2:J65" si="3">IF(AND(C2 &gt;= 100, C2 &lt;= 1000), "Valid", IF(OR(C2 &lt; 100, C2 &gt; 1000), "Invalid", ""))</f>
        <v>Valid</v>
      </c>
      <c r="K2" t="str">
        <f>VLOOKUP(B2, Product_Data!$A$2:$B$100, 2, FALSE)</f>
        <v>Product 5</v>
      </c>
      <c r="L2" t="str">
        <f>INDEX(Customer_Data!$C$2:$C$101, MATCH(D2, Customer_Data!$A$2:$A$101, 0))</f>
        <v>South</v>
      </c>
      <c r="M2" t="str">
        <f t="shared" ref="M2:M65" si="4">CONCATENATE(K2, " - ", E2)</f>
        <v>Product 5 - Electronics</v>
      </c>
      <c r="N2">
        <f t="shared" ref="N2:N65" si="5">DATE(YEAR(A2), 12, 31) - A2</f>
        <v>364</v>
      </c>
      <c r="O2" t="str">
        <f>VLOOKUP(C2, Salestier_Table[], 2, TRUE)</f>
        <v>High</v>
      </c>
    </row>
    <row r="3" spans="1:15" x14ac:dyDescent="0.35">
      <c r="A3" s="15">
        <v>44927</v>
      </c>
      <c r="B3">
        <v>1</v>
      </c>
      <c r="C3" s="7">
        <v>214.17</v>
      </c>
      <c r="D3">
        <v>63</v>
      </c>
      <c r="E3" t="s">
        <v>6</v>
      </c>
      <c r="F3" t="str">
        <f t="shared" si="0"/>
        <v>January</v>
      </c>
      <c r="G3">
        <f t="shared" si="1"/>
        <v>2023</v>
      </c>
      <c r="H3" t="str">
        <f t="shared" si="2"/>
        <v>Low</v>
      </c>
      <c r="I3" t="s">
        <v>143</v>
      </c>
      <c r="J3" t="str">
        <f t="shared" si="3"/>
        <v>Valid</v>
      </c>
      <c r="K3" t="str">
        <f>VLOOKUP(B3, Product_Data!$A$2:$B$100, 2, FALSE)</f>
        <v>Product 1</v>
      </c>
      <c r="L3" t="str">
        <f>INDEX(Customer_Data!$C$2:$C$101, MATCH(D3, Customer_Data!$A$2:$A$101, 0))</f>
        <v>South</v>
      </c>
      <c r="M3" t="str">
        <f t="shared" si="4"/>
        <v>Product 1 - Electronics</v>
      </c>
      <c r="N3">
        <f t="shared" si="5"/>
        <v>364</v>
      </c>
      <c r="O3" t="str">
        <f>VLOOKUP(C3, Salestier_Table[], 2, TRUE)</f>
        <v>Medium</v>
      </c>
    </row>
    <row r="4" spans="1:15" x14ac:dyDescent="0.35">
      <c r="A4" s="15">
        <v>44927</v>
      </c>
      <c r="B4">
        <v>13</v>
      </c>
      <c r="C4" s="7">
        <v>293.05</v>
      </c>
      <c r="D4">
        <v>69</v>
      </c>
      <c r="E4" t="s">
        <v>8</v>
      </c>
      <c r="F4" t="str">
        <f t="shared" si="0"/>
        <v>January</v>
      </c>
      <c r="G4">
        <f t="shared" si="1"/>
        <v>2023</v>
      </c>
      <c r="H4" t="str">
        <f t="shared" si="2"/>
        <v>Low</v>
      </c>
      <c r="I4" t="s">
        <v>144</v>
      </c>
      <c r="J4" t="str">
        <f t="shared" si="3"/>
        <v>Valid</v>
      </c>
      <c r="K4" t="str">
        <f>VLOOKUP(B4, Product_Data!$A$2:$B$100, 2, FALSE)</f>
        <v>Product 13</v>
      </c>
      <c r="L4" t="str">
        <f>INDEX(Customer_Data!$C$2:$C$101, MATCH(D4, Customer_Data!$A$2:$A$101, 0))</f>
        <v>West</v>
      </c>
      <c r="M4" t="str">
        <f t="shared" si="4"/>
        <v>Product 13 - Books</v>
      </c>
      <c r="N4">
        <f t="shared" si="5"/>
        <v>364</v>
      </c>
      <c r="O4" t="str">
        <f>VLOOKUP(C4, Salestier_Table[], 2, TRUE)</f>
        <v>Medium</v>
      </c>
    </row>
    <row r="5" spans="1:15" x14ac:dyDescent="0.35">
      <c r="A5" s="15">
        <v>44928</v>
      </c>
      <c r="B5">
        <v>2</v>
      </c>
      <c r="C5" s="7">
        <v>385.4</v>
      </c>
      <c r="D5">
        <v>32</v>
      </c>
      <c r="E5" t="s">
        <v>8</v>
      </c>
      <c r="F5" t="str">
        <f t="shared" si="0"/>
        <v>January</v>
      </c>
      <c r="G5">
        <f t="shared" si="1"/>
        <v>2023</v>
      </c>
      <c r="H5" t="str">
        <f t="shared" si="2"/>
        <v>Low</v>
      </c>
      <c r="I5" t="s">
        <v>145</v>
      </c>
      <c r="J5" t="str">
        <f t="shared" si="3"/>
        <v>Valid</v>
      </c>
      <c r="K5" t="str">
        <f>VLOOKUP(B5, Product_Data!$A$2:$B$100, 2, FALSE)</f>
        <v>Product 2</v>
      </c>
      <c r="L5" t="str">
        <f>INDEX(Customer_Data!$C$2:$C$101, MATCH(D5, Customer_Data!$A$2:$A$101, 0))</f>
        <v>North</v>
      </c>
      <c r="M5" t="str">
        <f t="shared" si="4"/>
        <v>Product 2 - Books</v>
      </c>
      <c r="N5">
        <f t="shared" si="5"/>
        <v>363</v>
      </c>
      <c r="O5" t="str">
        <f>VLOOKUP(C5, Salestier_Table[], 2, TRUE)</f>
        <v>Medium</v>
      </c>
    </row>
    <row r="6" spans="1:15" x14ac:dyDescent="0.35">
      <c r="A6" s="15">
        <v>44930</v>
      </c>
      <c r="B6">
        <v>16</v>
      </c>
      <c r="C6" s="7">
        <v>490.69</v>
      </c>
      <c r="D6">
        <v>7</v>
      </c>
      <c r="E6" t="s">
        <v>6</v>
      </c>
      <c r="F6" t="str">
        <f t="shared" si="0"/>
        <v>January</v>
      </c>
      <c r="G6">
        <f t="shared" si="1"/>
        <v>2023</v>
      </c>
      <c r="H6" t="str">
        <f t="shared" si="2"/>
        <v>Low</v>
      </c>
      <c r="I6" t="s">
        <v>146</v>
      </c>
      <c r="J6" t="str">
        <f t="shared" si="3"/>
        <v>Valid</v>
      </c>
      <c r="K6" t="str">
        <f>VLOOKUP(B6, Product_Data!$A$2:$B$100, 2, FALSE)</f>
        <v>Product 16</v>
      </c>
      <c r="L6" t="str">
        <f>INDEX(Customer_Data!$C$2:$C$101, MATCH(D6, Customer_Data!$A$2:$A$101, 0))</f>
        <v>West</v>
      </c>
      <c r="M6" t="str">
        <f t="shared" si="4"/>
        <v>Product 16 - Electronics</v>
      </c>
      <c r="N6">
        <f t="shared" si="5"/>
        <v>361</v>
      </c>
      <c r="O6" t="str">
        <f>VLOOKUP(C6, Salestier_Table[], 2, TRUE)</f>
        <v>High</v>
      </c>
    </row>
    <row r="7" spans="1:15" x14ac:dyDescent="0.35">
      <c r="A7" s="15">
        <v>44935</v>
      </c>
      <c r="B7">
        <v>14</v>
      </c>
      <c r="C7" s="7">
        <v>169.95</v>
      </c>
      <c r="D7">
        <v>70</v>
      </c>
      <c r="E7" t="s">
        <v>6</v>
      </c>
      <c r="F7" t="str">
        <f t="shared" si="0"/>
        <v>January</v>
      </c>
      <c r="G7">
        <f t="shared" si="1"/>
        <v>2023</v>
      </c>
      <c r="H7" t="str">
        <f t="shared" si="2"/>
        <v>Low</v>
      </c>
      <c r="I7" t="s">
        <v>147</v>
      </c>
      <c r="J7" t="str">
        <f t="shared" si="3"/>
        <v>Valid</v>
      </c>
      <c r="K7" t="str">
        <f>VLOOKUP(B7, Product_Data!$A$2:$B$100, 2, FALSE)</f>
        <v>Product 14</v>
      </c>
      <c r="L7" t="str">
        <f>INDEX(Customer_Data!$C$2:$C$101, MATCH(D7, Customer_Data!$A$2:$A$101, 0))</f>
        <v>West</v>
      </c>
      <c r="M7" t="str">
        <f t="shared" si="4"/>
        <v>Product 14 - Electronics</v>
      </c>
      <c r="N7">
        <f t="shared" si="5"/>
        <v>356</v>
      </c>
      <c r="O7" t="str">
        <f>VLOOKUP(C7, Salestier_Table[], 2, TRUE)</f>
        <v>Low</v>
      </c>
    </row>
    <row r="8" spans="1:15" x14ac:dyDescent="0.35">
      <c r="A8" s="15">
        <v>44936</v>
      </c>
      <c r="B8">
        <v>18</v>
      </c>
      <c r="C8" s="7">
        <v>245.45</v>
      </c>
      <c r="D8">
        <v>18</v>
      </c>
      <c r="E8" t="s">
        <v>7</v>
      </c>
      <c r="F8" t="str">
        <f t="shared" si="0"/>
        <v>January</v>
      </c>
      <c r="G8">
        <f t="shared" si="1"/>
        <v>2023</v>
      </c>
      <c r="H8" t="str">
        <f t="shared" si="2"/>
        <v>Low</v>
      </c>
      <c r="I8" t="s">
        <v>148</v>
      </c>
      <c r="J8" t="str">
        <f t="shared" si="3"/>
        <v>Valid</v>
      </c>
      <c r="K8" t="str">
        <f>VLOOKUP(B8, Product_Data!$A$2:$B$100, 2, FALSE)</f>
        <v>Product 18</v>
      </c>
      <c r="L8" t="str">
        <f>INDEX(Customer_Data!$C$2:$C$101, MATCH(D8, Customer_Data!$A$2:$A$101, 0))</f>
        <v>West</v>
      </c>
      <c r="M8" t="str">
        <f t="shared" si="4"/>
        <v>Product 18 - Home &amp; Kitchen</v>
      </c>
      <c r="N8">
        <f t="shared" si="5"/>
        <v>355</v>
      </c>
      <c r="O8" t="str">
        <f>VLOOKUP(C8, Salestier_Table[], 2, TRUE)</f>
        <v>Medium</v>
      </c>
    </row>
    <row r="9" spans="1:15" x14ac:dyDescent="0.35">
      <c r="A9" s="15">
        <v>44936</v>
      </c>
      <c r="B9">
        <v>12</v>
      </c>
      <c r="C9" s="7">
        <v>341.82</v>
      </c>
      <c r="D9">
        <v>1</v>
      </c>
      <c r="E9" t="s">
        <v>7</v>
      </c>
      <c r="F9" t="str">
        <f t="shared" si="0"/>
        <v>January</v>
      </c>
      <c r="G9">
        <f t="shared" si="1"/>
        <v>2023</v>
      </c>
      <c r="H9" t="str">
        <f t="shared" si="2"/>
        <v>Low</v>
      </c>
      <c r="I9" t="s">
        <v>149</v>
      </c>
      <c r="J9" t="str">
        <f t="shared" si="3"/>
        <v>Valid</v>
      </c>
      <c r="K9" t="str">
        <f>VLOOKUP(B9, Product_Data!$A$2:$B$100, 2, FALSE)</f>
        <v>Product 12</v>
      </c>
      <c r="L9" t="str">
        <f>INDEX(Customer_Data!$C$2:$C$101, MATCH(D9, Customer_Data!$A$2:$A$101, 0))</f>
        <v>West</v>
      </c>
      <c r="M9" t="str">
        <f t="shared" si="4"/>
        <v>Product 12 - Home &amp; Kitchen</v>
      </c>
      <c r="N9">
        <f t="shared" si="5"/>
        <v>355</v>
      </c>
      <c r="O9" t="str">
        <f>VLOOKUP(C9, Salestier_Table[], 2, TRUE)</f>
        <v>Medium</v>
      </c>
    </row>
    <row r="10" spans="1:15" x14ac:dyDescent="0.35">
      <c r="A10" s="15">
        <v>44936</v>
      </c>
      <c r="B10">
        <v>9</v>
      </c>
      <c r="C10" s="7">
        <v>195.05</v>
      </c>
      <c r="D10">
        <v>94</v>
      </c>
      <c r="E10" t="s">
        <v>7</v>
      </c>
      <c r="F10" t="str">
        <f t="shared" si="0"/>
        <v>January</v>
      </c>
      <c r="G10">
        <f t="shared" si="1"/>
        <v>2023</v>
      </c>
      <c r="H10" t="str">
        <f t="shared" si="2"/>
        <v>Low</v>
      </c>
      <c r="I10" t="s">
        <v>150</v>
      </c>
      <c r="J10" t="str">
        <f t="shared" si="3"/>
        <v>Valid</v>
      </c>
      <c r="K10" t="str">
        <f>VLOOKUP(B10, Product_Data!$A$2:$B$100, 2, FALSE)</f>
        <v>Product 9</v>
      </c>
      <c r="L10" t="str">
        <f>INDEX(Customer_Data!$C$2:$C$101, MATCH(D10, Customer_Data!$A$2:$A$101, 0))</f>
        <v>East</v>
      </c>
      <c r="M10" t="str">
        <f t="shared" si="4"/>
        <v>Product 9 - Home &amp; Kitchen</v>
      </c>
      <c r="N10">
        <f t="shared" si="5"/>
        <v>355</v>
      </c>
      <c r="O10" t="str">
        <f>VLOOKUP(C10, Salestier_Table[], 2, TRUE)</f>
        <v>Low</v>
      </c>
    </row>
    <row r="11" spans="1:15" x14ac:dyDescent="0.35">
      <c r="A11" s="15">
        <v>44937</v>
      </c>
      <c r="B11">
        <v>6</v>
      </c>
      <c r="C11" s="7">
        <v>283.97000000000003</v>
      </c>
      <c r="D11">
        <v>36</v>
      </c>
      <c r="E11" t="s">
        <v>8</v>
      </c>
      <c r="F11" t="str">
        <f t="shared" si="0"/>
        <v>January</v>
      </c>
      <c r="G11">
        <f t="shared" si="1"/>
        <v>2023</v>
      </c>
      <c r="H11" t="str">
        <f t="shared" si="2"/>
        <v>Low</v>
      </c>
      <c r="I11" t="s">
        <v>151</v>
      </c>
      <c r="J11" t="str">
        <f t="shared" si="3"/>
        <v>Valid</v>
      </c>
      <c r="K11" t="str">
        <f>VLOOKUP(B11, Product_Data!$A$2:$B$100, 2, FALSE)</f>
        <v>Product 6</v>
      </c>
      <c r="L11" t="str">
        <f>INDEX(Customer_Data!$C$2:$C$101, MATCH(D11, Customer_Data!$A$2:$A$101, 0))</f>
        <v>South</v>
      </c>
      <c r="M11" t="str">
        <f t="shared" si="4"/>
        <v>Product 6 - Books</v>
      </c>
      <c r="N11">
        <f t="shared" si="5"/>
        <v>354</v>
      </c>
      <c r="O11" t="str">
        <f>VLOOKUP(C11, Salestier_Table[], 2, TRUE)</f>
        <v>Medium</v>
      </c>
    </row>
    <row r="12" spans="1:15" x14ac:dyDescent="0.35">
      <c r="A12" s="15">
        <v>44937</v>
      </c>
      <c r="B12">
        <v>14</v>
      </c>
      <c r="C12" s="7">
        <v>393.94</v>
      </c>
      <c r="D12">
        <v>94</v>
      </c>
      <c r="E12" t="s">
        <v>6</v>
      </c>
      <c r="F12" t="str">
        <f t="shared" si="0"/>
        <v>January</v>
      </c>
      <c r="G12">
        <f t="shared" si="1"/>
        <v>2023</v>
      </c>
      <c r="H12" t="str">
        <f t="shared" si="2"/>
        <v>Low</v>
      </c>
      <c r="I12" t="s">
        <v>152</v>
      </c>
      <c r="J12" t="str">
        <f t="shared" si="3"/>
        <v>Valid</v>
      </c>
      <c r="K12" t="str">
        <f>VLOOKUP(B12, Product_Data!$A$2:$B$100, 2, FALSE)</f>
        <v>Product 14</v>
      </c>
      <c r="L12" t="str">
        <f>INDEX(Customer_Data!$C$2:$C$101, MATCH(D12, Customer_Data!$A$2:$A$101, 0))</f>
        <v>East</v>
      </c>
      <c r="M12" t="str">
        <f t="shared" si="4"/>
        <v>Product 14 - Electronics</v>
      </c>
      <c r="N12">
        <f t="shared" si="5"/>
        <v>354</v>
      </c>
      <c r="O12" t="str">
        <f>VLOOKUP(C12, Salestier_Table[], 2, TRUE)</f>
        <v>Medium</v>
      </c>
    </row>
    <row r="13" spans="1:15" x14ac:dyDescent="0.35">
      <c r="A13" s="15">
        <v>44938</v>
      </c>
      <c r="B13">
        <v>4</v>
      </c>
      <c r="C13" s="7">
        <v>120.25</v>
      </c>
      <c r="D13">
        <v>91</v>
      </c>
      <c r="E13" t="s">
        <v>7</v>
      </c>
      <c r="F13" t="str">
        <f t="shared" si="0"/>
        <v>January</v>
      </c>
      <c r="G13">
        <f t="shared" si="1"/>
        <v>2023</v>
      </c>
      <c r="H13" t="str">
        <f t="shared" si="2"/>
        <v>Low</v>
      </c>
      <c r="I13" t="s">
        <v>153</v>
      </c>
      <c r="J13" t="str">
        <f t="shared" si="3"/>
        <v>Valid</v>
      </c>
      <c r="K13" t="str">
        <f>VLOOKUP(B13, Product_Data!$A$2:$B$100, 2, FALSE)</f>
        <v>Product 4</v>
      </c>
      <c r="L13" t="str">
        <f>INDEX(Customer_Data!$C$2:$C$101, MATCH(D13, Customer_Data!$A$2:$A$101, 0))</f>
        <v>North</v>
      </c>
      <c r="M13" t="str">
        <f t="shared" si="4"/>
        <v>Product 4 - Home &amp; Kitchen</v>
      </c>
      <c r="N13">
        <f t="shared" si="5"/>
        <v>353</v>
      </c>
      <c r="O13" t="str">
        <f>VLOOKUP(C13, Salestier_Table[], 2, TRUE)</f>
        <v>Low</v>
      </c>
    </row>
    <row r="14" spans="1:15" x14ac:dyDescent="0.35">
      <c r="A14" s="15">
        <v>44939</v>
      </c>
      <c r="B14">
        <v>8</v>
      </c>
      <c r="C14" s="7">
        <v>164.71</v>
      </c>
      <c r="D14">
        <v>35</v>
      </c>
      <c r="E14" t="s">
        <v>6</v>
      </c>
      <c r="F14" t="str">
        <f t="shared" si="0"/>
        <v>January</v>
      </c>
      <c r="G14">
        <f t="shared" si="1"/>
        <v>2023</v>
      </c>
      <c r="H14" t="str">
        <f t="shared" si="2"/>
        <v>Low</v>
      </c>
      <c r="I14" t="s">
        <v>142</v>
      </c>
      <c r="J14" t="str">
        <f t="shared" si="3"/>
        <v>Valid</v>
      </c>
      <c r="K14" t="str">
        <f>VLOOKUP(B14, Product_Data!$A$2:$B$100, 2, FALSE)</f>
        <v>Product 8</v>
      </c>
      <c r="L14" t="str">
        <f>INDEX(Customer_Data!$C$2:$C$101, MATCH(D14, Customer_Data!$A$2:$A$101, 0))</f>
        <v>South</v>
      </c>
      <c r="M14" t="str">
        <f t="shared" si="4"/>
        <v>Product 8 - Electronics</v>
      </c>
      <c r="N14">
        <f t="shared" si="5"/>
        <v>352</v>
      </c>
      <c r="O14" t="str">
        <f>VLOOKUP(C14, Salestier_Table[], 2, TRUE)</f>
        <v>Low</v>
      </c>
    </row>
    <row r="15" spans="1:15" x14ac:dyDescent="0.35">
      <c r="A15" s="15">
        <v>44939</v>
      </c>
      <c r="B15">
        <v>7</v>
      </c>
      <c r="C15" s="7">
        <v>223.11</v>
      </c>
      <c r="D15">
        <v>34</v>
      </c>
      <c r="E15" t="s">
        <v>5</v>
      </c>
      <c r="F15" t="str">
        <f t="shared" si="0"/>
        <v>January</v>
      </c>
      <c r="G15">
        <f t="shared" si="1"/>
        <v>2023</v>
      </c>
      <c r="H15" t="str">
        <f t="shared" si="2"/>
        <v>Low</v>
      </c>
      <c r="I15" t="s">
        <v>143</v>
      </c>
      <c r="J15" t="str">
        <f t="shared" si="3"/>
        <v>Valid</v>
      </c>
      <c r="K15" t="str">
        <f>VLOOKUP(B15, Product_Data!$A$2:$B$100, 2, FALSE)</f>
        <v>Product 7</v>
      </c>
      <c r="L15" t="str">
        <f>INDEX(Customer_Data!$C$2:$C$101, MATCH(D15, Customer_Data!$A$2:$A$101, 0))</f>
        <v>West</v>
      </c>
      <c r="M15" t="str">
        <f t="shared" si="4"/>
        <v>Product 7 - Clothing</v>
      </c>
      <c r="N15">
        <f t="shared" si="5"/>
        <v>352</v>
      </c>
      <c r="O15" t="str">
        <f>VLOOKUP(C15, Salestier_Table[], 2, TRUE)</f>
        <v>Medium</v>
      </c>
    </row>
    <row r="16" spans="1:15" x14ac:dyDescent="0.35">
      <c r="A16" s="15">
        <v>44941</v>
      </c>
      <c r="B16">
        <v>1</v>
      </c>
      <c r="C16" s="7">
        <v>382.05</v>
      </c>
      <c r="D16">
        <v>44</v>
      </c>
      <c r="E16" t="s">
        <v>6</v>
      </c>
      <c r="F16" t="str">
        <f t="shared" si="0"/>
        <v>January</v>
      </c>
      <c r="G16">
        <f t="shared" si="1"/>
        <v>2023</v>
      </c>
      <c r="H16" t="str">
        <f t="shared" si="2"/>
        <v>Low</v>
      </c>
      <c r="I16" t="s">
        <v>144</v>
      </c>
      <c r="J16" t="str">
        <f t="shared" si="3"/>
        <v>Valid</v>
      </c>
      <c r="K16" t="str">
        <f>VLOOKUP(B16, Product_Data!$A$2:$B$100, 2, FALSE)</f>
        <v>Product 1</v>
      </c>
      <c r="L16" t="str">
        <f>INDEX(Customer_Data!$C$2:$C$101, MATCH(D16, Customer_Data!$A$2:$A$101, 0))</f>
        <v>East</v>
      </c>
      <c r="M16" t="str">
        <f t="shared" si="4"/>
        <v>Product 1 - Electronics</v>
      </c>
      <c r="N16">
        <f t="shared" si="5"/>
        <v>350</v>
      </c>
      <c r="O16" t="str">
        <f>VLOOKUP(C16, Salestier_Table[], 2, TRUE)</f>
        <v>Medium</v>
      </c>
    </row>
    <row r="17" spans="1:15" x14ac:dyDescent="0.35">
      <c r="A17" s="15">
        <v>44942</v>
      </c>
      <c r="B17">
        <v>13</v>
      </c>
      <c r="C17" s="7">
        <v>412.68</v>
      </c>
      <c r="D17">
        <v>36</v>
      </c>
      <c r="E17" t="s">
        <v>8</v>
      </c>
      <c r="F17" t="str">
        <f t="shared" si="0"/>
        <v>January</v>
      </c>
      <c r="G17">
        <f t="shared" si="1"/>
        <v>2023</v>
      </c>
      <c r="H17" t="str">
        <f t="shared" si="2"/>
        <v>Low</v>
      </c>
      <c r="I17" t="s">
        <v>145</v>
      </c>
      <c r="J17" t="str">
        <f t="shared" si="3"/>
        <v>Valid</v>
      </c>
      <c r="K17" t="str">
        <f>VLOOKUP(B17, Product_Data!$A$2:$B$100, 2, FALSE)</f>
        <v>Product 13</v>
      </c>
      <c r="L17" t="str">
        <f>INDEX(Customer_Data!$C$2:$C$101, MATCH(D17, Customer_Data!$A$2:$A$101, 0))</f>
        <v>South</v>
      </c>
      <c r="M17" t="str">
        <f t="shared" si="4"/>
        <v>Product 13 - Books</v>
      </c>
      <c r="N17">
        <f t="shared" si="5"/>
        <v>349</v>
      </c>
      <c r="O17" t="str">
        <f>VLOOKUP(C17, Salestier_Table[], 2, TRUE)</f>
        <v>High</v>
      </c>
    </row>
    <row r="18" spans="1:15" x14ac:dyDescent="0.35">
      <c r="A18" s="15">
        <v>44943</v>
      </c>
      <c r="B18">
        <v>1</v>
      </c>
      <c r="C18" s="7">
        <v>205.24</v>
      </c>
      <c r="D18">
        <v>61</v>
      </c>
      <c r="E18" t="s">
        <v>6</v>
      </c>
      <c r="F18" t="str">
        <f t="shared" si="0"/>
        <v>January</v>
      </c>
      <c r="G18">
        <f t="shared" si="1"/>
        <v>2023</v>
      </c>
      <c r="H18" t="str">
        <f t="shared" si="2"/>
        <v>Low</v>
      </c>
      <c r="I18" t="s">
        <v>146</v>
      </c>
      <c r="J18" t="str">
        <f t="shared" si="3"/>
        <v>Valid</v>
      </c>
      <c r="K18" t="str">
        <f>VLOOKUP(B18, Product_Data!$A$2:$B$100, 2, FALSE)</f>
        <v>Product 1</v>
      </c>
      <c r="L18" t="str">
        <f>INDEX(Customer_Data!$C$2:$C$101, MATCH(D18, Customer_Data!$A$2:$A$101, 0))</f>
        <v>East</v>
      </c>
      <c r="M18" t="str">
        <f t="shared" si="4"/>
        <v>Product 1 - Electronics</v>
      </c>
      <c r="N18">
        <f t="shared" si="5"/>
        <v>348</v>
      </c>
      <c r="O18" t="str">
        <f>VLOOKUP(C18, Salestier_Table[], 2, TRUE)</f>
        <v>Medium</v>
      </c>
    </row>
    <row r="19" spans="1:15" x14ac:dyDescent="0.35">
      <c r="A19" s="15">
        <v>44944</v>
      </c>
      <c r="B19">
        <v>5</v>
      </c>
      <c r="C19" s="7">
        <v>175.21</v>
      </c>
      <c r="D19">
        <v>85</v>
      </c>
      <c r="E19" t="s">
        <v>6</v>
      </c>
      <c r="F19" t="str">
        <f t="shared" si="0"/>
        <v>January</v>
      </c>
      <c r="G19">
        <f t="shared" si="1"/>
        <v>2023</v>
      </c>
      <c r="H19" t="str">
        <f t="shared" si="2"/>
        <v>Low</v>
      </c>
      <c r="I19" t="s">
        <v>147</v>
      </c>
      <c r="J19" t="str">
        <f t="shared" si="3"/>
        <v>Valid</v>
      </c>
      <c r="K19" t="str">
        <f>VLOOKUP(B19, Product_Data!$A$2:$B$100, 2, FALSE)</f>
        <v>Product 5</v>
      </c>
      <c r="L19" t="str">
        <f>INDEX(Customer_Data!$C$2:$C$101, MATCH(D19, Customer_Data!$A$2:$A$101, 0))</f>
        <v>West</v>
      </c>
      <c r="M19" t="str">
        <f t="shared" si="4"/>
        <v>Product 5 - Electronics</v>
      </c>
      <c r="N19">
        <f t="shared" si="5"/>
        <v>347</v>
      </c>
      <c r="O19" t="str">
        <f>VLOOKUP(C19, Salestier_Table[], 2, TRUE)</f>
        <v>Low</v>
      </c>
    </row>
    <row r="20" spans="1:15" x14ac:dyDescent="0.35">
      <c r="A20" s="15">
        <v>44946</v>
      </c>
      <c r="B20">
        <v>20</v>
      </c>
      <c r="C20" s="7">
        <v>377.95</v>
      </c>
      <c r="D20">
        <v>18</v>
      </c>
      <c r="E20" t="s">
        <v>6</v>
      </c>
      <c r="F20" t="str">
        <f t="shared" si="0"/>
        <v>January</v>
      </c>
      <c r="G20">
        <f t="shared" si="1"/>
        <v>2023</v>
      </c>
      <c r="H20" t="str">
        <f t="shared" si="2"/>
        <v>Low</v>
      </c>
      <c r="I20" t="s">
        <v>148</v>
      </c>
      <c r="J20" t="str">
        <f t="shared" si="3"/>
        <v>Valid</v>
      </c>
      <c r="K20" t="str">
        <f>VLOOKUP(B20, Product_Data!$A$2:$B$100, 2, FALSE)</f>
        <v>Product 20</v>
      </c>
      <c r="L20" t="str">
        <f>INDEX(Customer_Data!$C$2:$C$101, MATCH(D20, Customer_Data!$A$2:$A$101, 0))</f>
        <v>West</v>
      </c>
      <c r="M20" t="str">
        <f t="shared" si="4"/>
        <v>Product 20 - Electronics</v>
      </c>
      <c r="N20">
        <f t="shared" si="5"/>
        <v>345</v>
      </c>
      <c r="O20" t="str">
        <f>VLOOKUP(C20, Salestier_Table[], 2, TRUE)</f>
        <v>Medium</v>
      </c>
    </row>
    <row r="21" spans="1:15" x14ac:dyDescent="0.35">
      <c r="A21" s="15">
        <v>44946</v>
      </c>
      <c r="B21">
        <v>11</v>
      </c>
      <c r="C21" s="7">
        <v>204.93</v>
      </c>
      <c r="D21">
        <v>70</v>
      </c>
      <c r="E21" t="s">
        <v>8</v>
      </c>
      <c r="F21" t="str">
        <f t="shared" si="0"/>
        <v>January</v>
      </c>
      <c r="G21">
        <f t="shared" si="1"/>
        <v>2023</v>
      </c>
      <c r="H21" t="str">
        <f t="shared" si="2"/>
        <v>Low</v>
      </c>
      <c r="I21" t="s">
        <v>149</v>
      </c>
      <c r="J21" t="str">
        <f t="shared" si="3"/>
        <v>Valid</v>
      </c>
      <c r="K21" t="str">
        <f>VLOOKUP(B21, Product_Data!$A$2:$B$100, 2, FALSE)</f>
        <v>Product 11</v>
      </c>
      <c r="L21" t="str">
        <f>INDEX(Customer_Data!$C$2:$C$101, MATCH(D21, Customer_Data!$A$2:$A$101, 0))</f>
        <v>West</v>
      </c>
      <c r="M21" t="str">
        <f t="shared" si="4"/>
        <v>Product 11 - Books</v>
      </c>
      <c r="N21">
        <f t="shared" si="5"/>
        <v>345</v>
      </c>
      <c r="O21" t="str">
        <f>VLOOKUP(C21, Salestier_Table[], 2, TRUE)</f>
        <v>Medium</v>
      </c>
    </row>
    <row r="22" spans="1:15" x14ac:dyDescent="0.35">
      <c r="A22" s="15">
        <v>44947</v>
      </c>
      <c r="B22">
        <v>16</v>
      </c>
      <c r="C22" s="7">
        <v>451.96</v>
      </c>
      <c r="D22">
        <v>49</v>
      </c>
      <c r="E22" t="s">
        <v>6</v>
      </c>
      <c r="F22" t="str">
        <f t="shared" si="0"/>
        <v>January</v>
      </c>
      <c r="G22">
        <f t="shared" si="1"/>
        <v>2023</v>
      </c>
      <c r="H22" t="str">
        <f t="shared" si="2"/>
        <v>Low</v>
      </c>
      <c r="I22" t="s">
        <v>150</v>
      </c>
      <c r="J22" t="str">
        <f t="shared" si="3"/>
        <v>Valid</v>
      </c>
      <c r="K22" t="str">
        <f>VLOOKUP(B22, Product_Data!$A$2:$B$100, 2, FALSE)</f>
        <v>Product 16</v>
      </c>
      <c r="L22" t="str">
        <f>INDEX(Customer_Data!$C$2:$C$101, MATCH(D22, Customer_Data!$A$2:$A$101, 0))</f>
        <v>West</v>
      </c>
      <c r="M22" t="str">
        <f t="shared" si="4"/>
        <v>Product 16 - Electronics</v>
      </c>
      <c r="N22">
        <f t="shared" si="5"/>
        <v>344</v>
      </c>
      <c r="O22" t="str">
        <f>VLOOKUP(C22, Salestier_Table[], 2, TRUE)</f>
        <v>High</v>
      </c>
    </row>
    <row r="23" spans="1:15" x14ac:dyDescent="0.35">
      <c r="A23" s="15">
        <v>44947</v>
      </c>
      <c r="B23">
        <v>19</v>
      </c>
      <c r="C23" s="7">
        <v>449.15</v>
      </c>
      <c r="D23">
        <v>53</v>
      </c>
      <c r="E23" t="s">
        <v>6</v>
      </c>
      <c r="F23" t="str">
        <f t="shared" si="0"/>
        <v>January</v>
      </c>
      <c r="G23">
        <f t="shared" si="1"/>
        <v>2023</v>
      </c>
      <c r="H23" t="str">
        <f t="shared" si="2"/>
        <v>Low</v>
      </c>
      <c r="I23" t="s">
        <v>151</v>
      </c>
      <c r="J23" t="str">
        <f t="shared" si="3"/>
        <v>Valid</v>
      </c>
      <c r="K23" t="str">
        <f>VLOOKUP(B23, Product_Data!$A$2:$B$100, 2, FALSE)</f>
        <v>Product 19</v>
      </c>
      <c r="L23" t="str">
        <f>INDEX(Customer_Data!$C$2:$C$101, MATCH(D23, Customer_Data!$A$2:$A$101, 0))</f>
        <v>West</v>
      </c>
      <c r="M23" t="str">
        <f t="shared" si="4"/>
        <v>Product 19 - Electronics</v>
      </c>
      <c r="N23">
        <f t="shared" si="5"/>
        <v>344</v>
      </c>
      <c r="O23" t="str">
        <f>VLOOKUP(C23, Salestier_Table[], 2, TRUE)</f>
        <v>High</v>
      </c>
    </row>
    <row r="24" spans="1:15" x14ac:dyDescent="0.35">
      <c r="A24" s="15">
        <v>44947</v>
      </c>
      <c r="B24">
        <v>12</v>
      </c>
      <c r="C24" s="7">
        <v>465.11</v>
      </c>
      <c r="D24">
        <v>50</v>
      </c>
      <c r="E24" t="s">
        <v>7</v>
      </c>
      <c r="F24" t="str">
        <f t="shared" si="0"/>
        <v>January</v>
      </c>
      <c r="G24">
        <f t="shared" si="1"/>
        <v>2023</v>
      </c>
      <c r="H24" t="str">
        <f t="shared" si="2"/>
        <v>Low</v>
      </c>
      <c r="I24" t="s">
        <v>152</v>
      </c>
      <c r="J24" t="str">
        <f t="shared" si="3"/>
        <v>Valid</v>
      </c>
      <c r="K24" t="str">
        <f>VLOOKUP(B24, Product_Data!$A$2:$B$100, 2, FALSE)</f>
        <v>Product 12</v>
      </c>
      <c r="L24" t="str">
        <f>INDEX(Customer_Data!$C$2:$C$101, MATCH(D24, Customer_Data!$A$2:$A$101, 0))</f>
        <v>East</v>
      </c>
      <c r="M24" t="str">
        <f t="shared" si="4"/>
        <v>Product 12 - Home &amp; Kitchen</v>
      </c>
      <c r="N24">
        <f t="shared" si="5"/>
        <v>344</v>
      </c>
      <c r="O24" t="str">
        <f>VLOOKUP(C24, Salestier_Table[], 2, TRUE)</f>
        <v>High</v>
      </c>
    </row>
    <row r="25" spans="1:15" x14ac:dyDescent="0.35">
      <c r="A25" s="15">
        <v>44947</v>
      </c>
      <c r="B25">
        <v>8</v>
      </c>
      <c r="C25" s="7">
        <v>197.61</v>
      </c>
      <c r="D25">
        <v>91</v>
      </c>
      <c r="E25" t="s">
        <v>6</v>
      </c>
      <c r="F25" t="str">
        <f t="shared" si="0"/>
        <v>January</v>
      </c>
      <c r="G25">
        <f t="shared" si="1"/>
        <v>2023</v>
      </c>
      <c r="H25" t="str">
        <f t="shared" si="2"/>
        <v>Low</v>
      </c>
      <c r="I25" t="s">
        <v>153</v>
      </c>
      <c r="J25" t="str">
        <f t="shared" si="3"/>
        <v>Valid</v>
      </c>
      <c r="K25" t="str">
        <f>VLOOKUP(B25, Product_Data!$A$2:$B$100, 2, FALSE)</f>
        <v>Product 8</v>
      </c>
      <c r="L25" t="str">
        <f>INDEX(Customer_Data!$C$2:$C$101, MATCH(D25, Customer_Data!$A$2:$A$101, 0))</f>
        <v>North</v>
      </c>
      <c r="M25" t="str">
        <f t="shared" si="4"/>
        <v>Product 8 - Electronics</v>
      </c>
      <c r="N25">
        <f t="shared" si="5"/>
        <v>344</v>
      </c>
      <c r="O25" t="str">
        <f>VLOOKUP(C25, Salestier_Table[], 2, TRUE)</f>
        <v>Low</v>
      </c>
    </row>
    <row r="26" spans="1:15" x14ac:dyDescent="0.35">
      <c r="A26" s="15">
        <v>44948</v>
      </c>
      <c r="B26">
        <v>1</v>
      </c>
      <c r="C26" s="7">
        <v>425.2</v>
      </c>
      <c r="D26">
        <v>7</v>
      </c>
      <c r="E26" t="s">
        <v>6</v>
      </c>
      <c r="F26" t="str">
        <f t="shared" si="0"/>
        <v>January</v>
      </c>
      <c r="G26">
        <f t="shared" si="1"/>
        <v>2023</v>
      </c>
      <c r="H26" t="str">
        <f t="shared" si="2"/>
        <v>Low</v>
      </c>
      <c r="I26" t="s">
        <v>142</v>
      </c>
      <c r="J26" t="str">
        <f t="shared" si="3"/>
        <v>Valid</v>
      </c>
      <c r="K26" t="str">
        <f>VLOOKUP(B26, Product_Data!$A$2:$B$100, 2, FALSE)</f>
        <v>Product 1</v>
      </c>
      <c r="L26" t="str">
        <f>INDEX(Customer_Data!$C$2:$C$101, MATCH(D26, Customer_Data!$A$2:$A$101, 0))</f>
        <v>West</v>
      </c>
      <c r="M26" t="str">
        <f t="shared" si="4"/>
        <v>Product 1 - Electronics</v>
      </c>
      <c r="N26">
        <f t="shared" si="5"/>
        <v>343</v>
      </c>
      <c r="O26" t="str">
        <f>VLOOKUP(C26, Salestier_Table[], 2, TRUE)</f>
        <v>High</v>
      </c>
    </row>
    <row r="27" spans="1:15" x14ac:dyDescent="0.35">
      <c r="A27" s="15">
        <v>44949</v>
      </c>
      <c r="B27">
        <v>9</v>
      </c>
      <c r="C27" s="7">
        <v>365.52</v>
      </c>
      <c r="D27">
        <v>54</v>
      </c>
      <c r="E27" t="s">
        <v>7</v>
      </c>
      <c r="F27" t="str">
        <f t="shared" si="0"/>
        <v>January</v>
      </c>
      <c r="G27">
        <f t="shared" si="1"/>
        <v>2023</v>
      </c>
      <c r="H27" t="str">
        <f t="shared" si="2"/>
        <v>Low</v>
      </c>
      <c r="I27" t="s">
        <v>143</v>
      </c>
      <c r="J27" t="str">
        <f t="shared" si="3"/>
        <v>Valid</v>
      </c>
      <c r="K27" t="str">
        <f>VLOOKUP(B27, Product_Data!$A$2:$B$100, 2, FALSE)</f>
        <v>Product 9</v>
      </c>
      <c r="L27" t="str">
        <f>INDEX(Customer_Data!$C$2:$C$101, MATCH(D27, Customer_Data!$A$2:$A$101, 0))</f>
        <v>North</v>
      </c>
      <c r="M27" t="str">
        <f t="shared" si="4"/>
        <v>Product 9 - Home &amp; Kitchen</v>
      </c>
      <c r="N27">
        <f t="shared" si="5"/>
        <v>342</v>
      </c>
      <c r="O27" t="str">
        <f>VLOOKUP(C27, Salestier_Table[], 2, TRUE)</f>
        <v>Medium</v>
      </c>
    </row>
    <row r="28" spans="1:15" x14ac:dyDescent="0.35">
      <c r="A28" s="15">
        <v>44950</v>
      </c>
      <c r="B28">
        <v>2</v>
      </c>
      <c r="C28" s="7">
        <v>419.49</v>
      </c>
      <c r="D28">
        <v>33</v>
      </c>
      <c r="E28" t="s">
        <v>8</v>
      </c>
      <c r="F28" t="str">
        <f t="shared" si="0"/>
        <v>January</v>
      </c>
      <c r="G28">
        <f t="shared" si="1"/>
        <v>2023</v>
      </c>
      <c r="H28" t="str">
        <f t="shared" si="2"/>
        <v>Low</v>
      </c>
      <c r="I28" t="s">
        <v>144</v>
      </c>
      <c r="J28" t="str">
        <f t="shared" si="3"/>
        <v>Valid</v>
      </c>
      <c r="K28" t="str">
        <f>VLOOKUP(B28, Product_Data!$A$2:$B$100, 2, FALSE)</f>
        <v>Product 2</v>
      </c>
      <c r="L28" t="str">
        <f>INDEX(Customer_Data!$C$2:$C$101, MATCH(D28, Customer_Data!$A$2:$A$101, 0))</f>
        <v>South</v>
      </c>
      <c r="M28" t="str">
        <f t="shared" si="4"/>
        <v>Product 2 - Books</v>
      </c>
      <c r="N28">
        <f t="shared" si="5"/>
        <v>341</v>
      </c>
      <c r="O28" t="str">
        <f>VLOOKUP(C28, Salestier_Table[], 2, TRUE)</f>
        <v>High</v>
      </c>
    </row>
    <row r="29" spans="1:15" x14ac:dyDescent="0.35">
      <c r="A29" s="15">
        <v>44950</v>
      </c>
      <c r="B29">
        <v>1</v>
      </c>
      <c r="C29" s="7">
        <v>414.66</v>
      </c>
      <c r="D29">
        <v>8</v>
      </c>
      <c r="E29" t="s">
        <v>6</v>
      </c>
      <c r="F29" t="str">
        <f t="shared" si="0"/>
        <v>January</v>
      </c>
      <c r="G29">
        <f t="shared" si="1"/>
        <v>2023</v>
      </c>
      <c r="H29" t="str">
        <f t="shared" si="2"/>
        <v>Low</v>
      </c>
      <c r="I29" t="s">
        <v>145</v>
      </c>
      <c r="J29" t="str">
        <f t="shared" si="3"/>
        <v>Valid</v>
      </c>
      <c r="K29" t="str">
        <f>VLOOKUP(B29, Product_Data!$A$2:$B$100, 2, FALSE)</f>
        <v>Product 1</v>
      </c>
      <c r="L29" t="str">
        <f>INDEX(Customer_Data!$C$2:$C$101, MATCH(D29, Customer_Data!$A$2:$A$101, 0))</f>
        <v>East</v>
      </c>
      <c r="M29" t="str">
        <f t="shared" si="4"/>
        <v>Product 1 - Electronics</v>
      </c>
      <c r="N29">
        <f t="shared" si="5"/>
        <v>341</v>
      </c>
      <c r="O29" t="str">
        <f>VLOOKUP(C29, Salestier_Table[], 2, TRUE)</f>
        <v>High</v>
      </c>
    </row>
    <row r="30" spans="1:15" x14ac:dyDescent="0.35">
      <c r="A30" s="15">
        <v>44951</v>
      </c>
      <c r="B30">
        <v>14</v>
      </c>
      <c r="C30" s="7">
        <v>130.25</v>
      </c>
      <c r="D30">
        <v>67</v>
      </c>
      <c r="E30" t="s">
        <v>6</v>
      </c>
      <c r="F30" t="str">
        <f t="shared" si="0"/>
        <v>January</v>
      </c>
      <c r="G30">
        <f t="shared" si="1"/>
        <v>2023</v>
      </c>
      <c r="H30" t="str">
        <f t="shared" si="2"/>
        <v>Low</v>
      </c>
      <c r="I30" t="s">
        <v>146</v>
      </c>
      <c r="J30" t="str">
        <f t="shared" si="3"/>
        <v>Valid</v>
      </c>
      <c r="K30" t="str">
        <f>VLOOKUP(B30, Product_Data!$A$2:$B$100, 2, FALSE)</f>
        <v>Product 14</v>
      </c>
      <c r="L30" t="str">
        <f>INDEX(Customer_Data!$C$2:$C$101, MATCH(D30, Customer_Data!$A$2:$A$101, 0))</f>
        <v>South</v>
      </c>
      <c r="M30" t="str">
        <f t="shared" si="4"/>
        <v>Product 14 - Electronics</v>
      </c>
      <c r="N30">
        <f t="shared" si="5"/>
        <v>340</v>
      </c>
      <c r="O30" t="str">
        <f>VLOOKUP(C30, Salestier_Table[], 2, TRUE)</f>
        <v>Low</v>
      </c>
    </row>
    <row r="31" spans="1:15" x14ac:dyDescent="0.35">
      <c r="A31" s="15">
        <v>44951</v>
      </c>
      <c r="B31">
        <v>19</v>
      </c>
      <c r="C31" s="7">
        <v>289.98</v>
      </c>
      <c r="D31">
        <v>19</v>
      </c>
      <c r="E31" t="s">
        <v>6</v>
      </c>
      <c r="F31" t="str">
        <f t="shared" si="0"/>
        <v>January</v>
      </c>
      <c r="G31">
        <f t="shared" si="1"/>
        <v>2023</v>
      </c>
      <c r="H31" t="str">
        <f t="shared" si="2"/>
        <v>Low</v>
      </c>
      <c r="I31" t="s">
        <v>147</v>
      </c>
      <c r="J31" t="str">
        <f t="shared" si="3"/>
        <v>Valid</v>
      </c>
      <c r="K31" t="str">
        <f>VLOOKUP(B31, Product_Data!$A$2:$B$100, 2, FALSE)</f>
        <v>Product 19</v>
      </c>
      <c r="L31" t="str">
        <f>INDEX(Customer_Data!$C$2:$C$101, MATCH(D31, Customer_Data!$A$2:$A$101, 0))</f>
        <v>West</v>
      </c>
      <c r="M31" t="str">
        <f t="shared" si="4"/>
        <v>Product 19 - Electronics</v>
      </c>
      <c r="N31">
        <f t="shared" si="5"/>
        <v>340</v>
      </c>
      <c r="O31" t="str">
        <f>VLOOKUP(C31, Salestier_Table[], 2, TRUE)</f>
        <v>Medium</v>
      </c>
    </row>
    <row r="32" spans="1:15" x14ac:dyDescent="0.35">
      <c r="A32" s="15">
        <v>44952</v>
      </c>
      <c r="B32">
        <v>14</v>
      </c>
      <c r="C32" s="7">
        <v>293.13</v>
      </c>
      <c r="D32">
        <v>81</v>
      </c>
      <c r="E32" t="s">
        <v>6</v>
      </c>
      <c r="F32" t="str">
        <f t="shared" si="0"/>
        <v>January</v>
      </c>
      <c r="G32">
        <f t="shared" si="1"/>
        <v>2023</v>
      </c>
      <c r="H32" t="str">
        <f t="shared" si="2"/>
        <v>Low</v>
      </c>
      <c r="I32" t="s">
        <v>148</v>
      </c>
      <c r="J32" t="str">
        <f t="shared" si="3"/>
        <v>Valid</v>
      </c>
      <c r="K32" t="str">
        <f>VLOOKUP(B32, Product_Data!$A$2:$B$100, 2, FALSE)</f>
        <v>Product 14</v>
      </c>
      <c r="L32" t="str">
        <f>INDEX(Customer_Data!$C$2:$C$101, MATCH(D32, Customer_Data!$A$2:$A$101, 0))</f>
        <v>East</v>
      </c>
      <c r="M32" t="str">
        <f t="shared" si="4"/>
        <v>Product 14 - Electronics</v>
      </c>
      <c r="N32">
        <f t="shared" si="5"/>
        <v>339</v>
      </c>
      <c r="O32" t="str">
        <f>VLOOKUP(C32, Salestier_Table[], 2, TRUE)</f>
        <v>Medium</v>
      </c>
    </row>
    <row r="33" spans="1:15" x14ac:dyDescent="0.35">
      <c r="A33" s="15">
        <v>44954</v>
      </c>
      <c r="B33">
        <v>7</v>
      </c>
      <c r="C33" s="7">
        <v>499.9</v>
      </c>
      <c r="D33">
        <v>53</v>
      </c>
      <c r="E33" t="s">
        <v>5</v>
      </c>
      <c r="F33" t="str">
        <f t="shared" si="0"/>
        <v>January</v>
      </c>
      <c r="G33">
        <f t="shared" si="1"/>
        <v>2023</v>
      </c>
      <c r="H33" t="str">
        <f t="shared" si="2"/>
        <v>Low</v>
      </c>
      <c r="I33" t="s">
        <v>149</v>
      </c>
      <c r="J33" t="str">
        <f t="shared" si="3"/>
        <v>Valid</v>
      </c>
      <c r="K33" t="str">
        <f>VLOOKUP(B33, Product_Data!$A$2:$B$100, 2, FALSE)</f>
        <v>Product 7</v>
      </c>
      <c r="L33" t="str">
        <f>INDEX(Customer_Data!$C$2:$C$101, MATCH(D33, Customer_Data!$A$2:$A$101, 0))</f>
        <v>West</v>
      </c>
      <c r="M33" t="str">
        <f t="shared" si="4"/>
        <v>Product 7 - Clothing</v>
      </c>
      <c r="N33">
        <f t="shared" si="5"/>
        <v>337</v>
      </c>
      <c r="O33" t="str">
        <f>VLOOKUP(C33, Salestier_Table[], 2, TRUE)</f>
        <v>High</v>
      </c>
    </row>
    <row r="34" spans="1:15" x14ac:dyDescent="0.35">
      <c r="A34" s="15">
        <v>44956</v>
      </c>
      <c r="B34">
        <v>7</v>
      </c>
      <c r="C34" s="7">
        <v>154.25</v>
      </c>
      <c r="D34">
        <v>69</v>
      </c>
      <c r="E34" t="s">
        <v>5</v>
      </c>
      <c r="F34" t="str">
        <f t="shared" si="0"/>
        <v>January</v>
      </c>
      <c r="G34">
        <f t="shared" si="1"/>
        <v>2023</v>
      </c>
      <c r="H34" t="str">
        <f t="shared" si="2"/>
        <v>Low</v>
      </c>
      <c r="I34" t="s">
        <v>150</v>
      </c>
      <c r="J34" t="str">
        <f t="shared" si="3"/>
        <v>Valid</v>
      </c>
      <c r="K34" t="str">
        <f>VLOOKUP(B34, Product_Data!$A$2:$B$100, 2, FALSE)</f>
        <v>Product 7</v>
      </c>
      <c r="L34" t="str">
        <f>INDEX(Customer_Data!$C$2:$C$101, MATCH(D34, Customer_Data!$A$2:$A$101, 0))</f>
        <v>West</v>
      </c>
      <c r="M34" t="str">
        <f t="shared" si="4"/>
        <v>Product 7 - Clothing</v>
      </c>
      <c r="N34">
        <f t="shared" si="5"/>
        <v>335</v>
      </c>
      <c r="O34" t="str">
        <f>VLOOKUP(C34, Salestier_Table[], 2, TRUE)</f>
        <v>Low</v>
      </c>
    </row>
    <row r="35" spans="1:15" x14ac:dyDescent="0.35">
      <c r="A35" s="15">
        <v>44956</v>
      </c>
      <c r="B35">
        <v>15</v>
      </c>
      <c r="C35" s="7">
        <v>370.13</v>
      </c>
      <c r="D35">
        <v>86</v>
      </c>
      <c r="E35" t="s">
        <v>8</v>
      </c>
      <c r="F35" t="str">
        <f t="shared" si="0"/>
        <v>January</v>
      </c>
      <c r="G35">
        <f t="shared" si="1"/>
        <v>2023</v>
      </c>
      <c r="H35" t="str">
        <f t="shared" si="2"/>
        <v>Low</v>
      </c>
      <c r="I35" t="s">
        <v>151</v>
      </c>
      <c r="J35" t="str">
        <f t="shared" si="3"/>
        <v>Valid</v>
      </c>
      <c r="K35" t="str">
        <f>VLOOKUP(B35, Product_Data!$A$2:$B$100, 2, FALSE)</f>
        <v>Product 15</v>
      </c>
      <c r="L35" t="str">
        <f>INDEX(Customer_Data!$C$2:$C$101, MATCH(D35, Customer_Data!$A$2:$A$101, 0))</f>
        <v>West</v>
      </c>
      <c r="M35" t="str">
        <f t="shared" si="4"/>
        <v>Product 15 - Books</v>
      </c>
      <c r="N35">
        <f t="shared" si="5"/>
        <v>335</v>
      </c>
      <c r="O35" t="str">
        <f>VLOOKUP(C35, Salestier_Table[], 2, TRUE)</f>
        <v>Medium</v>
      </c>
    </row>
    <row r="36" spans="1:15" x14ac:dyDescent="0.35">
      <c r="A36" s="15">
        <v>44957</v>
      </c>
      <c r="B36">
        <v>6</v>
      </c>
      <c r="C36" s="7">
        <v>440.34</v>
      </c>
      <c r="D36">
        <v>85</v>
      </c>
      <c r="E36" t="s">
        <v>8</v>
      </c>
      <c r="F36" t="str">
        <f t="shared" si="0"/>
        <v>January</v>
      </c>
      <c r="G36">
        <f t="shared" si="1"/>
        <v>2023</v>
      </c>
      <c r="H36" t="str">
        <f t="shared" si="2"/>
        <v>Low</v>
      </c>
      <c r="I36" t="s">
        <v>152</v>
      </c>
      <c r="J36" t="str">
        <f t="shared" si="3"/>
        <v>Valid</v>
      </c>
      <c r="K36" t="str">
        <f>VLOOKUP(B36, Product_Data!$A$2:$B$100, 2, FALSE)</f>
        <v>Product 6</v>
      </c>
      <c r="L36" t="str">
        <f>INDEX(Customer_Data!$C$2:$C$101, MATCH(D36, Customer_Data!$A$2:$A$101, 0))</f>
        <v>West</v>
      </c>
      <c r="M36" t="str">
        <f t="shared" si="4"/>
        <v>Product 6 - Books</v>
      </c>
      <c r="N36">
        <f t="shared" si="5"/>
        <v>334</v>
      </c>
      <c r="O36" t="str">
        <f>VLOOKUP(C36, Salestier_Table[], 2, TRUE)</f>
        <v>High</v>
      </c>
    </row>
    <row r="37" spans="1:15" x14ac:dyDescent="0.35">
      <c r="A37" s="15">
        <v>44959</v>
      </c>
      <c r="B37">
        <v>13</v>
      </c>
      <c r="C37" s="7">
        <v>163.97</v>
      </c>
      <c r="D37">
        <v>95</v>
      </c>
      <c r="E37" t="s">
        <v>8</v>
      </c>
      <c r="F37" t="str">
        <f t="shared" si="0"/>
        <v>February</v>
      </c>
      <c r="G37">
        <f t="shared" si="1"/>
        <v>2023</v>
      </c>
      <c r="H37" t="str">
        <f t="shared" si="2"/>
        <v>Low</v>
      </c>
      <c r="I37" t="s">
        <v>153</v>
      </c>
      <c r="J37" t="str">
        <f t="shared" si="3"/>
        <v>Valid</v>
      </c>
      <c r="K37" t="str">
        <f>VLOOKUP(B37, Product_Data!$A$2:$B$100, 2, FALSE)</f>
        <v>Product 13</v>
      </c>
      <c r="L37" t="str">
        <f>INDEX(Customer_Data!$C$2:$C$101, MATCH(D37, Customer_Data!$A$2:$A$101, 0))</f>
        <v>West</v>
      </c>
      <c r="M37" t="str">
        <f t="shared" si="4"/>
        <v>Product 13 - Books</v>
      </c>
      <c r="N37">
        <f t="shared" si="5"/>
        <v>332</v>
      </c>
      <c r="O37" t="str">
        <f>VLOOKUP(C37, Salestier_Table[], 2, TRUE)</f>
        <v>Low</v>
      </c>
    </row>
    <row r="38" spans="1:15" x14ac:dyDescent="0.35">
      <c r="A38" s="15">
        <v>44959</v>
      </c>
      <c r="B38">
        <v>4</v>
      </c>
      <c r="C38" s="7">
        <v>337.45</v>
      </c>
      <c r="D38">
        <v>1</v>
      </c>
      <c r="E38" t="s">
        <v>7</v>
      </c>
      <c r="F38" t="str">
        <f t="shared" si="0"/>
        <v>February</v>
      </c>
      <c r="G38">
        <f t="shared" si="1"/>
        <v>2023</v>
      </c>
      <c r="H38" t="str">
        <f t="shared" si="2"/>
        <v>Low</v>
      </c>
      <c r="I38" t="s">
        <v>142</v>
      </c>
      <c r="J38" t="str">
        <f t="shared" si="3"/>
        <v>Valid</v>
      </c>
      <c r="K38" t="str">
        <f>VLOOKUP(B38, Product_Data!$A$2:$B$100, 2, FALSE)</f>
        <v>Product 4</v>
      </c>
      <c r="L38" t="str">
        <f>INDEX(Customer_Data!$C$2:$C$101, MATCH(D38, Customer_Data!$A$2:$A$101, 0))</f>
        <v>West</v>
      </c>
      <c r="M38" t="str">
        <f t="shared" si="4"/>
        <v>Product 4 - Home &amp; Kitchen</v>
      </c>
      <c r="N38">
        <f t="shared" si="5"/>
        <v>332</v>
      </c>
      <c r="O38" t="str">
        <f>VLOOKUP(C38, Salestier_Table[], 2, TRUE)</f>
        <v>Medium</v>
      </c>
    </row>
    <row r="39" spans="1:15" x14ac:dyDescent="0.35">
      <c r="A39" s="15">
        <v>44959</v>
      </c>
      <c r="B39">
        <v>12</v>
      </c>
      <c r="C39" s="7">
        <v>484.8</v>
      </c>
      <c r="D39">
        <v>38</v>
      </c>
      <c r="E39" t="s">
        <v>7</v>
      </c>
      <c r="F39" t="str">
        <f t="shared" si="0"/>
        <v>February</v>
      </c>
      <c r="G39">
        <f t="shared" si="1"/>
        <v>2023</v>
      </c>
      <c r="H39" t="str">
        <f t="shared" si="2"/>
        <v>Low</v>
      </c>
      <c r="I39" t="s">
        <v>143</v>
      </c>
      <c r="J39" t="str">
        <f t="shared" si="3"/>
        <v>Valid</v>
      </c>
      <c r="K39" t="str">
        <f>VLOOKUP(B39, Product_Data!$A$2:$B$100, 2, FALSE)</f>
        <v>Product 12</v>
      </c>
      <c r="L39" t="str">
        <f>INDEX(Customer_Data!$C$2:$C$101, MATCH(D39, Customer_Data!$A$2:$A$101, 0))</f>
        <v>West</v>
      </c>
      <c r="M39" t="str">
        <f t="shared" si="4"/>
        <v>Product 12 - Home &amp; Kitchen</v>
      </c>
      <c r="N39">
        <f t="shared" si="5"/>
        <v>332</v>
      </c>
      <c r="O39" t="str">
        <f>VLOOKUP(C39, Salestier_Table[], 2, TRUE)</f>
        <v>High</v>
      </c>
    </row>
    <row r="40" spans="1:15" x14ac:dyDescent="0.35">
      <c r="A40" s="15">
        <v>44959</v>
      </c>
      <c r="B40">
        <v>12</v>
      </c>
      <c r="C40" s="7">
        <v>42.64</v>
      </c>
      <c r="D40">
        <v>46</v>
      </c>
      <c r="E40" t="s">
        <v>7</v>
      </c>
      <c r="F40" t="str">
        <f t="shared" si="0"/>
        <v>February</v>
      </c>
      <c r="G40">
        <f t="shared" si="1"/>
        <v>2023</v>
      </c>
      <c r="H40" t="str">
        <f t="shared" si="2"/>
        <v>Low</v>
      </c>
      <c r="I40" t="s">
        <v>144</v>
      </c>
      <c r="J40" t="str">
        <f t="shared" si="3"/>
        <v>Invalid</v>
      </c>
      <c r="K40" t="str">
        <f>VLOOKUP(B40, Product_Data!$A$2:$B$100, 2, FALSE)</f>
        <v>Product 12</v>
      </c>
      <c r="L40" t="str">
        <f>INDEX(Customer_Data!$C$2:$C$101, MATCH(D40, Customer_Data!$A$2:$A$101, 0))</f>
        <v>North</v>
      </c>
      <c r="M40" t="str">
        <f t="shared" si="4"/>
        <v>Product 12 - Home &amp; Kitchen</v>
      </c>
      <c r="N40">
        <f t="shared" si="5"/>
        <v>332</v>
      </c>
      <c r="O40" t="str">
        <f>VLOOKUP(C40, Salestier_Table[], 2, TRUE)</f>
        <v>Low</v>
      </c>
    </row>
    <row r="41" spans="1:15" x14ac:dyDescent="0.35">
      <c r="A41" s="15">
        <v>44961</v>
      </c>
      <c r="B41">
        <v>9</v>
      </c>
      <c r="C41" s="7">
        <v>485.05</v>
      </c>
      <c r="D41">
        <v>92</v>
      </c>
      <c r="E41" t="s">
        <v>7</v>
      </c>
      <c r="F41" t="str">
        <f t="shared" si="0"/>
        <v>February</v>
      </c>
      <c r="G41">
        <f t="shared" si="1"/>
        <v>2023</v>
      </c>
      <c r="H41" t="str">
        <f t="shared" si="2"/>
        <v>Low</v>
      </c>
      <c r="I41" t="s">
        <v>145</v>
      </c>
      <c r="J41" t="str">
        <f t="shared" si="3"/>
        <v>Valid</v>
      </c>
      <c r="K41" t="str">
        <f>VLOOKUP(B41, Product_Data!$A$2:$B$100, 2, FALSE)</f>
        <v>Product 9</v>
      </c>
      <c r="L41" t="str">
        <f>INDEX(Customer_Data!$C$2:$C$101, MATCH(D41, Customer_Data!$A$2:$A$101, 0))</f>
        <v>East</v>
      </c>
      <c r="M41" t="str">
        <f t="shared" si="4"/>
        <v>Product 9 - Home &amp; Kitchen</v>
      </c>
      <c r="N41">
        <f t="shared" si="5"/>
        <v>330</v>
      </c>
      <c r="O41" t="str">
        <f>VLOOKUP(C41, Salestier_Table[], 2, TRUE)</f>
        <v>High</v>
      </c>
    </row>
    <row r="42" spans="1:15" x14ac:dyDescent="0.35">
      <c r="A42" s="15">
        <v>44961</v>
      </c>
      <c r="B42">
        <v>6</v>
      </c>
      <c r="C42" s="7">
        <v>469.16</v>
      </c>
      <c r="D42">
        <v>26</v>
      </c>
      <c r="E42" t="s">
        <v>8</v>
      </c>
      <c r="F42" t="str">
        <f t="shared" si="0"/>
        <v>February</v>
      </c>
      <c r="G42">
        <f t="shared" si="1"/>
        <v>2023</v>
      </c>
      <c r="H42" t="str">
        <f t="shared" si="2"/>
        <v>Low</v>
      </c>
      <c r="I42" t="s">
        <v>146</v>
      </c>
      <c r="J42" t="str">
        <f t="shared" si="3"/>
        <v>Valid</v>
      </c>
      <c r="K42" t="str">
        <f>VLOOKUP(B42, Product_Data!$A$2:$B$100, 2, FALSE)</f>
        <v>Product 6</v>
      </c>
      <c r="L42" t="str">
        <f>INDEX(Customer_Data!$C$2:$C$101, MATCH(D42, Customer_Data!$A$2:$A$101, 0))</f>
        <v>North</v>
      </c>
      <c r="M42" t="str">
        <f t="shared" si="4"/>
        <v>Product 6 - Books</v>
      </c>
      <c r="N42">
        <f t="shared" si="5"/>
        <v>330</v>
      </c>
      <c r="O42" t="str">
        <f>VLOOKUP(C42, Salestier_Table[], 2, TRUE)</f>
        <v>High</v>
      </c>
    </row>
    <row r="43" spans="1:15" x14ac:dyDescent="0.35">
      <c r="A43" s="15">
        <v>44963</v>
      </c>
      <c r="B43">
        <v>14</v>
      </c>
      <c r="C43" s="7">
        <v>282.92</v>
      </c>
      <c r="D43">
        <v>63</v>
      </c>
      <c r="E43" t="s">
        <v>6</v>
      </c>
      <c r="F43" t="str">
        <f t="shared" si="0"/>
        <v>February</v>
      </c>
      <c r="G43">
        <f t="shared" si="1"/>
        <v>2023</v>
      </c>
      <c r="H43" t="str">
        <f t="shared" si="2"/>
        <v>Low</v>
      </c>
      <c r="I43" t="s">
        <v>147</v>
      </c>
      <c r="J43" t="str">
        <f t="shared" si="3"/>
        <v>Valid</v>
      </c>
      <c r="K43" t="str">
        <f>VLOOKUP(B43, Product_Data!$A$2:$B$100, 2, FALSE)</f>
        <v>Product 14</v>
      </c>
      <c r="L43" t="str">
        <f>INDEX(Customer_Data!$C$2:$C$101, MATCH(D43, Customer_Data!$A$2:$A$101, 0))</f>
        <v>South</v>
      </c>
      <c r="M43" t="str">
        <f t="shared" si="4"/>
        <v>Product 14 - Electronics</v>
      </c>
      <c r="N43">
        <f t="shared" si="5"/>
        <v>328</v>
      </c>
      <c r="O43" t="str">
        <f>VLOOKUP(C43, Salestier_Table[], 2, TRUE)</f>
        <v>Medium</v>
      </c>
    </row>
    <row r="44" spans="1:15" x14ac:dyDescent="0.35">
      <c r="A44" s="15">
        <v>44964</v>
      </c>
      <c r="B44">
        <v>5</v>
      </c>
      <c r="C44" s="7">
        <v>262.2</v>
      </c>
      <c r="D44">
        <v>21</v>
      </c>
      <c r="E44" t="s">
        <v>6</v>
      </c>
      <c r="F44" t="str">
        <f t="shared" si="0"/>
        <v>February</v>
      </c>
      <c r="G44">
        <f t="shared" si="1"/>
        <v>2023</v>
      </c>
      <c r="H44" t="str">
        <f t="shared" si="2"/>
        <v>Low</v>
      </c>
      <c r="I44" t="s">
        <v>148</v>
      </c>
      <c r="J44" t="str">
        <f t="shared" si="3"/>
        <v>Valid</v>
      </c>
      <c r="K44" t="str">
        <f>VLOOKUP(B44, Product_Data!$A$2:$B$100, 2, FALSE)</f>
        <v>Product 5</v>
      </c>
      <c r="L44" t="str">
        <f>INDEX(Customer_Data!$C$2:$C$101, MATCH(D44, Customer_Data!$A$2:$A$101, 0))</f>
        <v>West</v>
      </c>
      <c r="M44" t="str">
        <f t="shared" si="4"/>
        <v>Product 5 - Electronics</v>
      </c>
      <c r="N44">
        <f t="shared" si="5"/>
        <v>327</v>
      </c>
      <c r="O44" t="str">
        <f>VLOOKUP(C44, Salestier_Table[], 2, TRUE)</f>
        <v>Medium</v>
      </c>
    </row>
    <row r="45" spans="1:15" x14ac:dyDescent="0.35">
      <c r="A45" s="15">
        <v>44965</v>
      </c>
      <c r="B45">
        <v>20</v>
      </c>
      <c r="C45" s="7">
        <v>71.95</v>
      </c>
      <c r="D45">
        <v>16</v>
      </c>
      <c r="E45" t="s">
        <v>6</v>
      </c>
      <c r="F45" t="str">
        <f t="shared" si="0"/>
        <v>February</v>
      </c>
      <c r="G45">
        <f t="shared" si="1"/>
        <v>2023</v>
      </c>
      <c r="H45" t="str">
        <f t="shared" si="2"/>
        <v>Low</v>
      </c>
      <c r="I45" t="s">
        <v>149</v>
      </c>
      <c r="J45" t="str">
        <f t="shared" si="3"/>
        <v>Invalid</v>
      </c>
      <c r="K45" t="str">
        <f>VLOOKUP(B45, Product_Data!$A$2:$B$100, 2, FALSE)</f>
        <v>Product 20</v>
      </c>
      <c r="L45" t="str">
        <f>INDEX(Customer_Data!$C$2:$C$101, MATCH(D45, Customer_Data!$A$2:$A$101, 0))</f>
        <v>East</v>
      </c>
      <c r="M45" t="str">
        <f t="shared" si="4"/>
        <v>Product 20 - Electronics</v>
      </c>
      <c r="N45">
        <f t="shared" si="5"/>
        <v>326</v>
      </c>
      <c r="O45" t="str">
        <f>VLOOKUP(C45, Salestier_Table[], 2, TRUE)</f>
        <v>Low</v>
      </c>
    </row>
    <row r="46" spans="1:15" x14ac:dyDescent="0.35">
      <c r="A46" s="15">
        <v>44965</v>
      </c>
      <c r="B46">
        <v>14</v>
      </c>
      <c r="C46" s="7">
        <v>174.96</v>
      </c>
      <c r="D46">
        <v>12</v>
      </c>
      <c r="E46" t="s">
        <v>6</v>
      </c>
      <c r="F46" t="str">
        <f t="shared" si="0"/>
        <v>February</v>
      </c>
      <c r="G46">
        <f t="shared" si="1"/>
        <v>2023</v>
      </c>
      <c r="H46" t="str">
        <f t="shared" si="2"/>
        <v>Low</v>
      </c>
      <c r="I46" t="s">
        <v>150</v>
      </c>
      <c r="J46" t="str">
        <f t="shared" si="3"/>
        <v>Valid</v>
      </c>
      <c r="K46" t="str">
        <f>VLOOKUP(B46, Product_Data!$A$2:$B$100, 2, FALSE)</f>
        <v>Product 14</v>
      </c>
      <c r="L46" t="str">
        <f>INDEX(Customer_Data!$C$2:$C$101, MATCH(D46, Customer_Data!$A$2:$A$101, 0))</f>
        <v>East</v>
      </c>
      <c r="M46" t="str">
        <f t="shared" si="4"/>
        <v>Product 14 - Electronics</v>
      </c>
      <c r="N46">
        <f t="shared" si="5"/>
        <v>326</v>
      </c>
      <c r="O46" t="str">
        <f>VLOOKUP(C46, Salestier_Table[], 2, TRUE)</f>
        <v>Low</v>
      </c>
    </row>
    <row r="47" spans="1:15" x14ac:dyDescent="0.35">
      <c r="A47" s="15">
        <v>44966</v>
      </c>
      <c r="B47">
        <v>14</v>
      </c>
      <c r="C47" s="7">
        <v>356.58</v>
      </c>
      <c r="D47">
        <v>31</v>
      </c>
      <c r="E47" t="s">
        <v>6</v>
      </c>
      <c r="F47" t="str">
        <f t="shared" si="0"/>
        <v>February</v>
      </c>
      <c r="G47">
        <f t="shared" si="1"/>
        <v>2023</v>
      </c>
      <c r="H47" t="str">
        <f t="shared" si="2"/>
        <v>Low</v>
      </c>
      <c r="I47" t="s">
        <v>151</v>
      </c>
      <c r="J47" t="str">
        <f t="shared" si="3"/>
        <v>Valid</v>
      </c>
      <c r="K47" t="str">
        <f>VLOOKUP(B47, Product_Data!$A$2:$B$100, 2, FALSE)</f>
        <v>Product 14</v>
      </c>
      <c r="L47" t="str">
        <f>INDEX(Customer_Data!$C$2:$C$101, MATCH(D47, Customer_Data!$A$2:$A$101, 0))</f>
        <v>North</v>
      </c>
      <c r="M47" t="str">
        <f t="shared" si="4"/>
        <v>Product 14 - Electronics</v>
      </c>
      <c r="N47">
        <f t="shared" si="5"/>
        <v>325</v>
      </c>
      <c r="O47" t="str">
        <f>VLOOKUP(C47, Salestier_Table[], 2, TRUE)</f>
        <v>Medium</v>
      </c>
    </row>
    <row r="48" spans="1:15" x14ac:dyDescent="0.35">
      <c r="A48" s="15">
        <v>44966</v>
      </c>
      <c r="B48">
        <v>12</v>
      </c>
      <c r="C48" s="7">
        <v>35.44</v>
      </c>
      <c r="D48">
        <v>97</v>
      </c>
      <c r="E48" t="s">
        <v>7</v>
      </c>
      <c r="F48" t="str">
        <f t="shared" si="0"/>
        <v>February</v>
      </c>
      <c r="G48">
        <f t="shared" si="1"/>
        <v>2023</v>
      </c>
      <c r="H48" t="str">
        <f t="shared" si="2"/>
        <v>Low</v>
      </c>
      <c r="I48" t="s">
        <v>152</v>
      </c>
      <c r="J48" t="str">
        <f t="shared" si="3"/>
        <v>Invalid</v>
      </c>
      <c r="K48" t="str">
        <f>VLOOKUP(B48, Product_Data!$A$2:$B$100, 2, FALSE)</f>
        <v>Product 12</v>
      </c>
      <c r="L48" t="str">
        <f>INDEX(Customer_Data!$C$2:$C$101, MATCH(D48, Customer_Data!$A$2:$A$101, 0))</f>
        <v>West</v>
      </c>
      <c r="M48" t="str">
        <f t="shared" si="4"/>
        <v>Product 12 - Home &amp; Kitchen</v>
      </c>
      <c r="N48">
        <f t="shared" si="5"/>
        <v>325</v>
      </c>
      <c r="O48" t="str">
        <f>VLOOKUP(C48, Salestier_Table[], 2, TRUE)</f>
        <v>Low</v>
      </c>
    </row>
    <row r="49" spans="1:15" x14ac:dyDescent="0.35">
      <c r="A49" s="15">
        <v>44966</v>
      </c>
      <c r="B49">
        <v>16</v>
      </c>
      <c r="C49" s="7">
        <v>429.81</v>
      </c>
      <c r="D49">
        <v>63</v>
      </c>
      <c r="E49" t="s">
        <v>6</v>
      </c>
      <c r="F49" t="str">
        <f t="shared" si="0"/>
        <v>February</v>
      </c>
      <c r="G49">
        <f t="shared" si="1"/>
        <v>2023</v>
      </c>
      <c r="H49" t="str">
        <f t="shared" si="2"/>
        <v>Low</v>
      </c>
      <c r="I49" t="s">
        <v>153</v>
      </c>
      <c r="J49" t="str">
        <f t="shared" si="3"/>
        <v>Valid</v>
      </c>
      <c r="K49" t="str">
        <f>VLOOKUP(B49, Product_Data!$A$2:$B$100, 2, FALSE)</f>
        <v>Product 16</v>
      </c>
      <c r="L49" t="str">
        <f>INDEX(Customer_Data!$C$2:$C$101, MATCH(D49, Customer_Data!$A$2:$A$101, 0))</f>
        <v>South</v>
      </c>
      <c r="M49" t="str">
        <f t="shared" si="4"/>
        <v>Product 16 - Electronics</v>
      </c>
      <c r="N49">
        <f t="shared" si="5"/>
        <v>325</v>
      </c>
      <c r="O49" t="str">
        <f>VLOOKUP(C49, Salestier_Table[], 2, TRUE)</f>
        <v>High</v>
      </c>
    </row>
    <row r="50" spans="1:15" x14ac:dyDescent="0.35">
      <c r="A50" s="15">
        <v>44966</v>
      </c>
      <c r="B50">
        <v>3</v>
      </c>
      <c r="C50" s="7">
        <v>187.57</v>
      </c>
      <c r="D50">
        <v>86</v>
      </c>
      <c r="E50" t="s">
        <v>5</v>
      </c>
      <c r="F50" t="str">
        <f t="shared" si="0"/>
        <v>February</v>
      </c>
      <c r="G50">
        <f t="shared" si="1"/>
        <v>2023</v>
      </c>
      <c r="H50" t="str">
        <f t="shared" si="2"/>
        <v>Low</v>
      </c>
      <c r="I50" t="s">
        <v>142</v>
      </c>
      <c r="J50" t="str">
        <f t="shared" si="3"/>
        <v>Valid</v>
      </c>
      <c r="K50" t="str">
        <f>VLOOKUP(B50, Product_Data!$A$2:$B$100, 2, FALSE)</f>
        <v>Product 3</v>
      </c>
      <c r="L50" t="str">
        <f>INDEX(Customer_Data!$C$2:$C$101, MATCH(D50, Customer_Data!$A$2:$A$101, 0))</f>
        <v>West</v>
      </c>
      <c r="M50" t="str">
        <f t="shared" si="4"/>
        <v>Product 3 - Clothing</v>
      </c>
      <c r="N50">
        <f t="shared" si="5"/>
        <v>325</v>
      </c>
      <c r="O50" t="str">
        <f>VLOOKUP(C50, Salestier_Table[], 2, TRUE)</f>
        <v>Low</v>
      </c>
    </row>
    <row r="51" spans="1:15" x14ac:dyDescent="0.35">
      <c r="A51" s="15">
        <v>44967</v>
      </c>
      <c r="B51">
        <v>8</v>
      </c>
      <c r="C51" s="7">
        <v>419.29</v>
      </c>
      <c r="D51">
        <v>26</v>
      </c>
      <c r="E51" t="s">
        <v>6</v>
      </c>
      <c r="F51" t="str">
        <f t="shared" si="0"/>
        <v>February</v>
      </c>
      <c r="G51">
        <f t="shared" si="1"/>
        <v>2023</v>
      </c>
      <c r="H51" t="str">
        <f t="shared" si="2"/>
        <v>Low</v>
      </c>
      <c r="I51" t="s">
        <v>143</v>
      </c>
      <c r="J51" t="str">
        <f t="shared" si="3"/>
        <v>Valid</v>
      </c>
      <c r="K51" t="str">
        <f>VLOOKUP(B51, Product_Data!$A$2:$B$100, 2, FALSE)</f>
        <v>Product 8</v>
      </c>
      <c r="L51" t="str">
        <f>INDEX(Customer_Data!$C$2:$C$101, MATCH(D51, Customer_Data!$A$2:$A$101, 0))</f>
        <v>North</v>
      </c>
      <c r="M51" t="str">
        <f t="shared" si="4"/>
        <v>Product 8 - Electronics</v>
      </c>
      <c r="N51">
        <f t="shared" si="5"/>
        <v>324</v>
      </c>
      <c r="O51" t="str">
        <f>VLOOKUP(C51, Salestier_Table[], 2, TRUE)</f>
        <v>High</v>
      </c>
    </row>
    <row r="52" spans="1:15" x14ac:dyDescent="0.35">
      <c r="A52" s="15">
        <v>44968</v>
      </c>
      <c r="B52">
        <v>10</v>
      </c>
      <c r="C52" s="7">
        <v>103.36</v>
      </c>
      <c r="D52">
        <v>52</v>
      </c>
      <c r="E52" t="s">
        <v>5</v>
      </c>
      <c r="F52" t="str">
        <f t="shared" si="0"/>
        <v>February</v>
      </c>
      <c r="G52">
        <f t="shared" si="1"/>
        <v>2023</v>
      </c>
      <c r="H52" t="str">
        <f t="shared" si="2"/>
        <v>Low</v>
      </c>
      <c r="I52" t="s">
        <v>144</v>
      </c>
      <c r="J52" t="str">
        <f t="shared" si="3"/>
        <v>Valid</v>
      </c>
      <c r="K52" t="str">
        <f>VLOOKUP(B52, Product_Data!$A$2:$B$100, 2, FALSE)</f>
        <v>Product 10</v>
      </c>
      <c r="L52" t="str">
        <f>INDEX(Customer_Data!$C$2:$C$101, MATCH(D52, Customer_Data!$A$2:$A$101, 0))</f>
        <v>West</v>
      </c>
      <c r="M52" t="str">
        <f t="shared" si="4"/>
        <v>Product 10 - Clothing</v>
      </c>
      <c r="N52">
        <f t="shared" si="5"/>
        <v>323</v>
      </c>
      <c r="O52" t="str">
        <f>VLOOKUP(C52, Salestier_Table[], 2, TRUE)</f>
        <v>Low</v>
      </c>
    </row>
    <row r="53" spans="1:15" x14ac:dyDescent="0.35">
      <c r="A53" s="15">
        <v>44968</v>
      </c>
      <c r="B53">
        <v>5</v>
      </c>
      <c r="C53" s="7">
        <v>400.47</v>
      </c>
      <c r="D53">
        <v>35</v>
      </c>
      <c r="E53" t="s">
        <v>6</v>
      </c>
      <c r="F53" t="str">
        <f t="shared" si="0"/>
        <v>February</v>
      </c>
      <c r="G53">
        <f t="shared" si="1"/>
        <v>2023</v>
      </c>
      <c r="H53" t="str">
        <f t="shared" si="2"/>
        <v>Low</v>
      </c>
      <c r="I53" t="s">
        <v>145</v>
      </c>
      <c r="J53" t="str">
        <f t="shared" si="3"/>
        <v>Valid</v>
      </c>
      <c r="K53" t="str">
        <f>VLOOKUP(B53, Product_Data!$A$2:$B$100, 2, FALSE)</f>
        <v>Product 5</v>
      </c>
      <c r="L53" t="str">
        <f>INDEX(Customer_Data!$C$2:$C$101, MATCH(D53, Customer_Data!$A$2:$A$101, 0))</f>
        <v>South</v>
      </c>
      <c r="M53" t="str">
        <f t="shared" si="4"/>
        <v>Product 5 - Electronics</v>
      </c>
      <c r="N53">
        <f t="shared" si="5"/>
        <v>323</v>
      </c>
      <c r="O53" t="str">
        <f>VLOOKUP(C53, Salestier_Table[], 2, TRUE)</f>
        <v>High</v>
      </c>
    </row>
    <row r="54" spans="1:15" x14ac:dyDescent="0.35">
      <c r="A54" s="15">
        <v>44969</v>
      </c>
      <c r="B54">
        <v>8</v>
      </c>
      <c r="C54" s="7">
        <v>255.73</v>
      </c>
      <c r="D54">
        <v>35</v>
      </c>
      <c r="E54" t="s">
        <v>6</v>
      </c>
      <c r="F54" t="str">
        <f t="shared" si="0"/>
        <v>February</v>
      </c>
      <c r="G54">
        <f t="shared" si="1"/>
        <v>2023</v>
      </c>
      <c r="H54" t="str">
        <f t="shared" si="2"/>
        <v>Low</v>
      </c>
      <c r="I54" t="s">
        <v>146</v>
      </c>
      <c r="J54" t="str">
        <f t="shared" si="3"/>
        <v>Valid</v>
      </c>
      <c r="K54" t="str">
        <f>VLOOKUP(B54, Product_Data!$A$2:$B$100, 2, FALSE)</f>
        <v>Product 8</v>
      </c>
      <c r="L54" t="str">
        <f>INDEX(Customer_Data!$C$2:$C$101, MATCH(D54, Customer_Data!$A$2:$A$101, 0))</f>
        <v>South</v>
      </c>
      <c r="M54" t="str">
        <f t="shared" si="4"/>
        <v>Product 8 - Electronics</v>
      </c>
      <c r="N54">
        <f t="shared" si="5"/>
        <v>322</v>
      </c>
      <c r="O54" t="str">
        <f>VLOOKUP(C54, Salestier_Table[], 2, TRUE)</f>
        <v>Medium</v>
      </c>
    </row>
    <row r="55" spans="1:15" x14ac:dyDescent="0.35">
      <c r="A55" s="15">
        <v>44973</v>
      </c>
      <c r="B55">
        <v>9</v>
      </c>
      <c r="C55" s="7">
        <v>173.67</v>
      </c>
      <c r="D55">
        <v>71</v>
      </c>
      <c r="E55" t="s">
        <v>7</v>
      </c>
      <c r="F55" t="str">
        <f t="shared" si="0"/>
        <v>February</v>
      </c>
      <c r="G55">
        <f t="shared" si="1"/>
        <v>2023</v>
      </c>
      <c r="H55" t="str">
        <f t="shared" si="2"/>
        <v>Low</v>
      </c>
      <c r="I55" t="s">
        <v>147</v>
      </c>
      <c r="J55" t="str">
        <f t="shared" si="3"/>
        <v>Valid</v>
      </c>
      <c r="K55" t="str">
        <f>VLOOKUP(B55, Product_Data!$A$2:$B$100, 2, FALSE)</f>
        <v>Product 9</v>
      </c>
      <c r="L55" t="str">
        <f>INDEX(Customer_Data!$C$2:$C$101, MATCH(D55, Customer_Data!$A$2:$A$101, 0))</f>
        <v>South</v>
      </c>
      <c r="M55" t="str">
        <f t="shared" si="4"/>
        <v>Product 9 - Home &amp; Kitchen</v>
      </c>
      <c r="N55">
        <f t="shared" si="5"/>
        <v>318</v>
      </c>
      <c r="O55" t="str">
        <f>VLOOKUP(C55, Salestier_Table[], 2, TRUE)</f>
        <v>Low</v>
      </c>
    </row>
    <row r="56" spans="1:15" x14ac:dyDescent="0.35">
      <c r="A56" s="15">
        <v>44975</v>
      </c>
      <c r="B56">
        <v>7</v>
      </c>
      <c r="C56" s="7">
        <v>224.57</v>
      </c>
      <c r="D56">
        <v>57</v>
      </c>
      <c r="E56" t="s">
        <v>5</v>
      </c>
      <c r="F56" t="str">
        <f t="shared" si="0"/>
        <v>February</v>
      </c>
      <c r="G56">
        <f t="shared" si="1"/>
        <v>2023</v>
      </c>
      <c r="H56" t="str">
        <f t="shared" si="2"/>
        <v>Low</v>
      </c>
      <c r="I56" t="s">
        <v>148</v>
      </c>
      <c r="J56" t="str">
        <f t="shared" si="3"/>
        <v>Valid</v>
      </c>
      <c r="K56" t="str">
        <f>VLOOKUP(B56, Product_Data!$A$2:$B$100, 2, FALSE)</f>
        <v>Product 7</v>
      </c>
      <c r="L56" t="str">
        <f>INDEX(Customer_Data!$C$2:$C$101, MATCH(D56, Customer_Data!$A$2:$A$101, 0))</f>
        <v>West</v>
      </c>
      <c r="M56" t="str">
        <f t="shared" si="4"/>
        <v>Product 7 - Clothing</v>
      </c>
      <c r="N56">
        <f t="shared" si="5"/>
        <v>316</v>
      </c>
      <c r="O56" t="str">
        <f>VLOOKUP(C56, Salestier_Table[], 2, TRUE)</f>
        <v>Medium</v>
      </c>
    </row>
    <row r="57" spans="1:15" x14ac:dyDescent="0.35">
      <c r="A57" s="15">
        <v>44975</v>
      </c>
      <c r="B57">
        <v>1</v>
      </c>
      <c r="C57" s="7">
        <v>257.56</v>
      </c>
      <c r="D57">
        <v>12</v>
      </c>
      <c r="E57" t="s">
        <v>6</v>
      </c>
      <c r="F57" t="str">
        <f t="shared" si="0"/>
        <v>February</v>
      </c>
      <c r="G57">
        <f t="shared" si="1"/>
        <v>2023</v>
      </c>
      <c r="H57" t="str">
        <f t="shared" si="2"/>
        <v>Low</v>
      </c>
      <c r="I57" t="s">
        <v>149</v>
      </c>
      <c r="J57" t="str">
        <f t="shared" si="3"/>
        <v>Valid</v>
      </c>
      <c r="K57" t="str">
        <f>VLOOKUP(B57, Product_Data!$A$2:$B$100, 2, FALSE)</f>
        <v>Product 1</v>
      </c>
      <c r="L57" t="str">
        <f>INDEX(Customer_Data!$C$2:$C$101, MATCH(D57, Customer_Data!$A$2:$A$101, 0))</f>
        <v>East</v>
      </c>
      <c r="M57" t="str">
        <f t="shared" si="4"/>
        <v>Product 1 - Electronics</v>
      </c>
      <c r="N57">
        <f t="shared" si="5"/>
        <v>316</v>
      </c>
      <c r="O57" t="str">
        <f>VLOOKUP(C57, Salestier_Table[], 2, TRUE)</f>
        <v>Medium</v>
      </c>
    </row>
    <row r="58" spans="1:15" x14ac:dyDescent="0.35">
      <c r="A58" s="15">
        <v>44975</v>
      </c>
      <c r="B58">
        <v>20</v>
      </c>
      <c r="C58" s="7">
        <v>429.89</v>
      </c>
      <c r="D58">
        <v>92</v>
      </c>
      <c r="E58" t="s">
        <v>6</v>
      </c>
      <c r="F58" t="str">
        <f t="shared" si="0"/>
        <v>February</v>
      </c>
      <c r="G58">
        <f t="shared" si="1"/>
        <v>2023</v>
      </c>
      <c r="H58" t="str">
        <f t="shared" si="2"/>
        <v>Low</v>
      </c>
      <c r="I58" t="s">
        <v>150</v>
      </c>
      <c r="J58" t="str">
        <f t="shared" si="3"/>
        <v>Valid</v>
      </c>
      <c r="K58" t="str">
        <f>VLOOKUP(B58, Product_Data!$A$2:$B$100, 2, FALSE)</f>
        <v>Product 20</v>
      </c>
      <c r="L58" t="str">
        <f>INDEX(Customer_Data!$C$2:$C$101, MATCH(D58, Customer_Data!$A$2:$A$101, 0))</f>
        <v>East</v>
      </c>
      <c r="M58" t="str">
        <f t="shared" si="4"/>
        <v>Product 20 - Electronics</v>
      </c>
      <c r="N58">
        <f t="shared" si="5"/>
        <v>316</v>
      </c>
      <c r="O58" t="str">
        <f>VLOOKUP(C58, Salestier_Table[], 2, TRUE)</f>
        <v>High</v>
      </c>
    </row>
    <row r="59" spans="1:15" x14ac:dyDescent="0.35">
      <c r="A59" s="15">
        <v>44975</v>
      </c>
      <c r="B59">
        <v>14</v>
      </c>
      <c r="C59" s="7">
        <v>108.69</v>
      </c>
      <c r="D59">
        <v>71</v>
      </c>
      <c r="E59" t="s">
        <v>6</v>
      </c>
      <c r="F59" t="str">
        <f t="shared" si="0"/>
        <v>February</v>
      </c>
      <c r="G59">
        <f t="shared" si="1"/>
        <v>2023</v>
      </c>
      <c r="H59" t="str">
        <f t="shared" si="2"/>
        <v>Low</v>
      </c>
      <c r="I59" t="s">
        <v>151</v>
      </c>
      <c r="J59" t="str">
        <f t="shared" si="3"/>
        <v>Valid</v>
      </c>
      <c r="K59" t="str">
        <f>VLOOKUP(B59, Product_Data!$A$2:$B$100, 2, FALSE)</f>
        <v>Product 14</v>
      </c>
      <c r="L59" t="str">
        <f>INDEX(Customer_Data!$C$2:$C$101, MATCH(D59, Customer_Data!$A$2:$A$101, 0))</f>
        <v>South</v>
      </c>
      <c r="M59" t="str">
        <f t="shared" si="4"/>
        <v>Product 14 - Electronics</v>
      </c>
      <c r="N59">
        <f t="shared" si="5"/>
        <v>316</v>
      </c>
      <c r="O59" t="str">
        <f>VLOOKUP(C59, Salestier_Table[], 2, TRUE)</f>
        <v>Low</v>
      </c>
    </row>
    <row r="60" spans="1:15" x14ac:dyDescent="0.35">
      <c r="A60" s="15">
        <v>44979</v>
      </c>
      <c r="B60">
        <v>12</v>
      </c>
      <c r="C60" s="7">
        <v>185.25</v>
      </c>
      <c r="D60">
        <v>79</v>
      </c>
      <c r="E60" t="s">
        <v>7</v>
      </c>
      <c r="F60" t="str">
        <f t="shared" si="0"/>
        <v>February</v>
      </c>
      <c r="G60">
        <f t="shared" si="1"/>
        <v>2023</v>
      </c>
      <c r="H60" t="str">
        <f t="shared" si="2"/>
        <v>Low</v>
      </c>
      <c r="I60" t="s">
        <v>152</v>
      </c>
      <c r="J60" t="str">
        <f t="shared" si="3"/>
        <v>Valid</v>
      </c>
      <c r="K60" t="str">
        <f>VLOOKUP(B60, Product_Data!$A$2:$B$100, 2, FALSE)</f>
        <v>Product 12</v>
      </c>
      <c r="L60" t="str">
        <f>INDEX(Customer_Data!$C$2:$C$101, MATCH(D60, Customer_Data!$A$2:$A$101, 0))</f>
        <v>East</v>
      </c>
      <c r="M60" t="str">
        <f t="shared" si="4"/>
        <v>Product 12 - Home &amp; Kitchen</v>
      </c>
      <c r="N60">
        <f t="shared" si="5"/>
        <v>312</v>
      </c>
      <c r="O60" t="str">
        <f>VLOOKUP(C60, Salestier_Table[], 2, TRUE)</f>
        <v>Low</v>
      </c>
    </row>
    <row r="61" spans="1:15" x14ac:dyDescent="0.35">
      <c r="A61" s="15">
        <v>44980</v>
      </c>
      <c r="B61">
        <v>13</v>
      </c>
      <c r="C61" s="7">
        <v>445.64</v>
      </c>
      <c r="D61">
        <v>40</v>
      </c>
      <c r="E61" t="s">
        <v>8</v>
      </c>
      <c r="F61" t="str">
        <f t="shared" si="0"/>
        <v>February</v>
      </c>
      <c r="G61">
        <f t="shared" si="1"/>
        <v>2023</v>
      </c>
      <c r="H61" t="str">
        <f t="shared" si="2"/>
        <v>Low</v>
      </c>
      <c r="I61" t="s">
        <v>153</v>
      </c>
      <c r="J61" t="str">
        <f t="shared" si="3"/>
        <v>Valid</v>
      </c>
      <c r="K61" t="str">
        <f>VLOOKUP(B61, Product_Data!$A$2:$B$100, 2, FALSE)</f>
        <v>Product 13</v>
      </c>
      <c r="L61" t="str">
        <f>INDEX(Customer_Data!$C$2:$C$101, MATCH(D61, Customer_Data!$A$2:$A$101, 0))</f>
        <v>South</v>
      </c>
      <c r="M61" t="str">
        <f t="shared" si="4"/>
        <v>Product 13 - Books</v>
      </c>
      <c r="N61">
        <f t="shared" si="5"/>
        <v>311</v>
      </c>
      <c r="O61" t="str">
        <f>VLOOKUP(C61, Salestier_Table[], 2, TRUE)</f>
        <v>High</v>
      </c>
    </row>
    <row r="62" spans="1:15" x14ac:dyDescent="0.35">
      <c r="A62" s="15">
        <v>44980</v>
      </c>
      <c r="B62">
        <v>2</v>
      </c>
      <c r="C62" s="7">
        <v>83.88</v>
      </c>
      <c r="D62">
        <v>36</v>
      </c>
      <c r="E62" t="s">
        <v>8</v>
      </c>
      <c r="F62" t="str">
        <f t="shared" si="0"/>
        <v>February</v>
      </c>
      <c r="G62">
        <f t="shared" si="1"/>
        <v>2023</v>
      </c>
      <c r="H62" t="str">
        <f t="shared" si="2"/>
        <v>Low</v>
      </c>
      <c r="I62" t="s">
        <v>142</v>
      </c>
      <c r="J62" t="str">
        <f t="shared" si="3"/>
        <v>Invalid</v>
      </c>
      <c r="K62" t="str">
        <f>VLOOKUP(B62, Product_Data!$A$2:$B$100, 2, FALSE)</f>
        <v>Product 2</v>
      </c>
      <c r="L62" t="str">
        <f>INDEX(Customer_Data!$C$2:$C$101, MATCH(D62, Customer_Data!$A$2:$A$101, 0))</f>
        <v>South</v>
      </c>
      <c r="M62" t="str">
        <f t="shared" si="4"/>
        <v>Product 2 - Books</v>
      </c>
      <c r="N62">
        <f t="shared" si="5"/>
        <v>311</v>
      </c>
      <c r="O62" t="str">
        <f>VLOOKUP(C62, Salestier_Table[], 2, TRUE)</f>
        <v>Low</v>
      </c>
    </row>
    <row r="63" spans="1:15" x14ac:dyDescent="0.35">
      <c r="A63" s="15">
        <v>44980</v>
      </c>
      <c r="B63">
        <v>15</v>
      </c>
      <c r="C63" s="7">
        <v>216.69</v>
      </c>
      <c r="D63">
        <v>25</v>
      </c>
      <c r="E63" t="s">
        <v>8</v>
      </c>
      <c r="F63" t="str">
        <f t="shared" si="0"/>
        <v>February</v>
      </c>
      <c r="G63">
        <f t="shared" si="1"/>
        <v>2023</v>
      </c>
      <c r="H63" t="str">
        <f t="shared" si="2"/>
        <v>Low</v>
      </c>
      <c r="I63" t="s">
        <v>143</v>
      </c>
      <c r="J63" t="str">
        <f t="shared" si="3"/>
        <v>Valid</v>
      </c>
      <c r="K63" t="str">
        <f>VLOOKUP(B63, Product_Data!$A$2:$B$100, 2, FALSE)</f>
        <v>Product 15</v>
      </c>
      <c r="L63" t="str">
        <f>INDEX(Customer_Data!$C$2:$C$101, MATCH(D63, Customer_Data!$A$2:$A$101, 0))</f>
        <v>West</v>
      </c>
      <c r="M63" t="str">
        <f t="shared" si="4"/>
        <v>Product 15 - Books</v>
      </c>
      <c r="N63">
        <f t="shared" si="5"/>
        <v>311</v>
      </c>
      <c r="O63" t="str">
        <f>VLOOKUP(C63, Salestier_Table[], 2, TRUE)</f>
        <v>Medium</v>
      </c>
    </row>
    <row r="64" spans="1:15" x14ac:dyDescent="0.35">
      <c r="A64" s="15">
        <v>44981</v>
      </c>
      <c r="B64">
        <v>7</v>
      </c>
      <c r="C64" s="7">
        <v>498.83</v>
      </c>
      <c r="D64">
        <v>46</v>
      </c>
      <c r="E64" t="s">
        <v>5</v>
      </c>
      <c r="F64" t="str">
        <f t="shared" si="0"/>
        <v>February</v>
      </c>
      <c r="G64">
        <f t="shared" si="1"/>
        <v>2023</v>
      </c>
      <c r="H64" t="str">
        <f t="shared" si="2"/>
        <v>Low</v>
      </c>
      <c r="I64" t="s">
        <v>144</v>
      </c>
      <c r="J64" t="str">
        <f t="shared" si="3"/>
        <v>Valid</v>
      </c>
      <c r="K64" t="str">
        <f>VLOOKUP(B64, Product_Data!$A$2:$B$100, 2, FALSE)</f>
        <v>Product 7</v>
      </c>
      <c r="L64" t="str">
        <f>INDEX(Customer_Data!$C$2:$C$101, MATCH(D64, Customer_Data!$A$2:$A$101, 0))</f>
        <v>North</v>
      </c>
      <c r="M64" t="str">
        <f t="shared" si="4"/>
        <v>Product 7 - Clothing</v>
      </c>
      <c r="N64">
        <f t="shared" si="5"/>
        <v>310</v>
      </c>
      <c r="O64" t="str">
        <f>VLOOKUP(C64, Salestier_Table[], 2, TRUE)</f>
        <v>High</v>
      </c>
    </row>
    <row r="65" spans="1:15" x14ac:dyDescent="0.35">
      <c r="A65" s="15">
        <v>44982</v>
      </c>
      <c r="B65">
        <v>17</v>
      </c>
      <c r="C65" s="7">
        <v>62.53</v>
      </c>
      <c r="D65">
        <v>69</v>
      </c>
      <c r="E65" t="s">
        <v>8</v>
      </c>
      <c r="F65" t="str">
        <f t="shared" si="0"/>
        <v>February</v>
      </c>
      <c r="G65">
        <f t="shared" si="1"/>
        <v>2023</v>
      </c>
      <c r="H65" t="str">
        <f t="shared" si="2"/>
        <v>Low</v>
      </c>
      <c r="I65" t="s">
        <v>145</v>
      </c>
      <c r="J65" t="str">
        <f t="shared" si="3"/>
        <v>Invalid</v>
      </c>
      <c r="K65" t="str">
        <f>VLOOKUP(B65, Product_Data!$A$2:$B$100, 2, FALSE)</f>
        <v>Product 17</v>
      </c>
      <c r="L65" t="str">
        <f>INDEX(Customer_Data!$C$2:$C$101, MATCH(D65, Customer_Data!$A$2:$A$101, 0))</f>
        <v>West</v>
      </c>
      <c r="M65" t="str">
        <f t="shared" si="4"/>
        <v>Product 17 - Books</v>
      </c>
      <c r="N65">
        <f t="shared" si="5"/>
        <v>309</v>
      </c>
      <c r="O65" t="str">
        <f>VLOOKUP(C65, Salestier_Table[], 2, TRUE)</f>
        <v>Low</v>
      </c>
    </row>
    <row r="66" spans="1:15" x14ac:dyDescent="0.35">
      <c r="A66" s="15">
        <v>44983</v>
      </c>
      <c r="B66">
        <v>18</v>
      </c>
      <c r="C66" s="7">
        <v>97.38</v>
      </c>
      <c r="D66">
        <v>81</v>
      </c>
      <c r="E66" t="s">
        <v>7</v>
      </c>
      <c r="F66" t="str">
        <f t="shared" ref="F66:F129" si="6">TEXT(A66,"mmmm")</f>
        <v>February</v>
      </c>
      <c r="G66">
        <f t="shared" ref="G66:G129" si="7">YEAR(A66)</f>
        <v>2023</v>
      </c>
      <c r="H66" t="str">
        <f t="shared" ref="H66:H129" si="8">IF(C66 &gt; 500, "High", "Low")</f>
        <v>Low</v>
      </c>
      <c r="I66" t="s">
        <v>146</v>
      </c>
      <c r="J66" t="str">
        <f t="shared" ref="J66:J129" si="9">IF(AND(C66 &gt;= 100, C66 &lt;= 1000), "Valid", IF(OR(C66 &lt; 100, C66 &gt; 1000), "Invalid", ""))</f>
        <v>Invalid</v>
      </c>
      <c r="K66" t="str">
        <f>VLOOKUP(B66, Product_Data!$A$2:$B$100, 2, FALSE)</f>
        <v>Product 18</v>
      </c>
      <c r="L66" t="str">
        <f>INDEX(Customer_Data!$C$2:$C$101, MATCH(D66, Customer_Data!$A$2:$A$101, 0))</f>
        <v>East</v>
      </c>
      <c r="M66" t="str">
        <f t="shared" ref="M66:M129" si="10">CONCATENATE(K66, " - ", E66)</f>
        <v>Product 18 - Home &amp; Kitchen</v>
      </c>
      <c r="N66">
        <f t="shared" ref="N66:N129" si="11">DATE(YEAR(A66), 12, 31) - A66</f>
        <v>308</v>
      </c>
      <c r="O66" t="str">
        <f>VLOOKUP(C66, Salestier_Table[], 2, TRUE)</f>
        <v>Low</v>
      </c>
    </row>
    <row r="67" spans="1:15" x14ac:dyDescent="0.35">
      <c r="A67" s="15">
        <v>44984</v>
      </c>
      <c r="B67">
        <v>7</v>
      </c>
      <c r="C67" s="7">
        <v>415.54</v>
      </c>
      <c r="D67">
        <v>55</v>
      </c>
      <c r="E67" t="s">
        <v>5</v>
      </c>
      <c r="F67" t="str">
        <f t="shared" si="6"/>
        <v>February</v>
      </c>
      <c r="G67">
        <f t="shared" si="7"/>
        <v>2023</v>
      </c>
      <c r="H67" t="str">
        <f t="shared" si="8"/>
        <v>Low</v>
      </c>
      <c r="I67" t="s">
        <v>147</v>
      </c>
      <c r="J67" t="str">
        <f t="shared" si="9"/>
        <v>Valid</v>
      </c>
      <c r="K67" t="str">
        <f>VLOOKUP(B67, Product_Data!$A$2:$B$100, 2, FALSE)</f>
        <v>Product 7</v>
      </c>
      <c r="L67" t="str">
        <f>INDEX(Customer_Data!$C$2:$C$101, MATCH(D67, Customer_Data!$A$2:$A$101, 0))</f>
        <v>North</v>
      </c>
      <c r="M67" t="str">
        <f t="shared" si="10"/>
        <v>Product 7 - Clothing</v>
      </c>
      <c r="N67">
        <f t="shared" si="11"/>
        <v>307</v>
      </c>
      <c r="O67" t="str">
        <f>VLOOKUP(C67, Salestier_Table[], 2, TRUE)</f>
        <v>High</v>
      </c>
    </row>
    <row r="68" spans="1:15" x14ac:dyDescent="0.35">
      <c r="A68" s="15">
        <v>44985</v>
      </c>
      <c r="B68">
        <v>1</v>
      </c>
      <c r="C68" s="7">
        <v>486.42</v>
      </c>
      <c r="D68">
        <v>21</v>
      </c>
      <c r="E68" t="s">
        <v>6</v>
      </c>
      <c r="F68" t="str">
        <f t="shared" si="6"/>
        <v>February</v>
      </c>
      <c r="G68">
        <f t="shared" si="7"/>
        <v>2023</v>
      </c>
      <c r="H68" t="str">
        <f t="shared" si="8"/>
        <v>Low</v>
      </c>
      <c r="I68" t="s">
        <v>148</v>
      </c>
      <c r="J68" t="str">
        <f t="shared" si="9"/>
        <v>Valid</v>
      </c>
      <c r="K68" t="str">
        <f>VLOOKUP(B68, Product_Data!$A$2:$B$100, 2, FALSE)</f>
        <v>Product 1</v>
      </c>
      <c r="L68" t="str">
        <f>INDEX(Customer_Data!$C$2:$C$101, MATCH(D68, Customer_Data!$A$2:$A$101, 0))</f>
        <v>West</v>
      </c>
      <c r="M68" t="str">
        <f t="shared" si="10"/>
        <v>Product 1 - Electronics</v>
      </c>
      <c r="N68">
        <f t="shared" si="11"/>
        <v>306</v>
      </c>
      <c r="O68" t="str">
        <f>VLOOKUP(C68, Salestier_Table[], 2, TRUE)</f>
        <v>High</v>
      </c>
    </row>
    <row r="69" spans="1:15" x14ac:dyDescent="0.35">
      <c r="A69" s="15">
        <v>44985</v>
      </c>
      <c r="B69">
        <v>3</v>
      </c>
      <c r="C69" s="7">
        <v>406.61</v>
      </c>
      <c r="D69">
        <v>59</v>
      </c>
      <c r="E69" t="s">
        <v>5</v>
      </c>
      <c r="F69" t="str">
        <f t="shared" si="6"/>
        <v>February</v>
      </c>
      <c r="G69">
        <f t="shared" si="7"/>
        <v>2023</v>
      </c>
      <c r="H69" t="str">
        <f t="shared" si="8"/>
        <v>Low</v>
      </c>
      <c r="I69" t="s">
        <v>149</v>
      </c>
      <c r="J69" t="str">
        <f t="shared" si="9"/>
        <v>Valid</v>
      </c>
      <c r="K69" t="str">
        <f>VLOOKUP(B69, Product_Data!$A$2:$B$100, 2, FALSE)</f>
        <v>Product 3</v>
      </c>
      <c r="L69" t="str">
        <f>INDEX(Customer_Data!$C$2:$C$101, MATCH(D69, Customer_Data!$A$2:$A$101, 0))</f>
        <v>North</v>
      </c>
      <c r="M69" t="str">
        <f t="shared" si="10"/>
        <v>Product 3 - Clothing</v>
      </c>
      <c r="N69">
        <f t="shared" si="11"/>
        <v>306</v>
      </c>
      <c r="O69" t="str">
        <f>VLOOKUP(C69, Salestier_Table[], 2, TRUE)</f>
        <v>High</v>
      </c>
    </row>
    <row r="70" spans="1:15" x14ac:dyDescent="0.35">
      <c r="A70" s="15">
        <v>44986</v>
      </c>
      <c r="B70">
        <v>8</v>
      </c>
      <c r="C70" s="7">
        <v>18.11</v>
      </c>
      <c r="D70">
        <v>80</v>
      </c>
      <c r="E70" t="s">
        <v>6</v>
      </c>
      <c r="F70" t="str">
        <f t="shared" si="6"/>
        <v>March</v>
      </c>
      <c r="G70">
        <f t="shared" si="7"/>
        <v>2023</v>
      </c>
      <c r="H70" t="str">
        <f t="shared" si="8"/>
        <v>Low</v>
      </c>
      <c r="I70" t="s">
        <v>150</v>
      </c>
      <c r="J70" t="str">
        <f t="shared" si="9"/>
        <v>Invalid</v>
      </c>
      <c r="K70" t="str">
        <f>VLOOKUP(B70, Product_Data!$A$2:$B$100, 2, FALSE)</f>
        <v>Product 8</v>
      </c>
      <c r="L70" t="str">
        <f>INDEX(Customer_Data!$C$2:$C$101, MATCH(D70, Customer_Data!$A$2:$A$101, 0))</f>
        <v>North</v>
      </c>
      <c r="M70" t="str">
        <f t="shared" si="10"/>
        <v>Product 8 - Electronics</v>
      </c>
      <c r="N70">
        <f t="shared" si="11"/>
        <v>305</v>
      </c>
      <c r="O70" t="str">
        <f>VLOOKUP(C70, Salestier_Table[], 2, TRUE)</f>
        <v>Low</v>
      </c>
    </row>
    <row r="71" spans="1:15" x14ac:dyDescent="0.35">
      <c r="A71" s="15">
        <v>44988</v>
      </c>
      <c r="B71">
        <v>9</v>
      </c>
      <c r="C71" s="7">
        <v>43</v>
      </c>
      <c r="D71">
        <v>9</v>
      </c>
      <c r="E71" t="s">
        <v>7</v>
      </c>
      <c r="F71" t="str">
        <f t="shared" si="6"/>
        <v>March</v>
      </c>
      <c r="G71">
        <f t="shared" si="7"/>
        <v>2023</v>
      </c>
      <c r="H71" t="str">
        <f t="shared" si="8"/>
        <v>Low</v>
      </c>
      <c r="I71" t="s">
        <v>151</v>
      </c>
      <c r="J71" t="str">
        <f t="shared" si="9"/>
        <v>Invalid</v>
      </c>
      <c r="K71" t="str">
        <f>VLOOKUP(B71, Product_Data!$A$2:$B$100, 2, FALSE)</f>
        <v>Product 9</v>
      </c>
      <c r="L71" t="str">
        <f>INDEX(Customer_Data!$C$2:$C$101, MATCH(D71, Customer_Data!$A$2:$A$101, 0))</f>
        <v>East</v>
      </c>
      <c r="M71" t="str">
        <f t="shared" si="10"/>
        <v>Product 9 - Home &amp; Kitchen</v>
      </c>
      <c r="N71">
        <f t="shared" si="11"/>
        <v>303</v>
      </c>
      <c r="O71" t="str">
        <f>VLOOKUP(C71, Salestier_Table[], 2, TRUE)</f>
        <v>Low</v>
      </c>
    </row>
    <row r="72" spans="1:15" x14ac:dyDescent="0.35">
      <c r="A72" s="15">
        <v>44989</v>
      </c>
      <c r="B72">
        <v>9</v>
      </c>
      <c r="C72" s="7">
        <v>398.67</v>
      </c>
      <c r="D72">
        <v>75</v>
      </c>
      <c r="E72" t="s">
        <v>7</v>
      </c>
      <c r="F72" t="str">
        <f t="shared" si="6"/>
        <v>March</v>
      </c>
      <c r="G72">
        <f t="shared" si="7"/>
        <v>2023</v>
      </c>
      <c r="H72" t="str">
        <f t="shared" si="8"/>
        <v>Low</v>
      </c>
      <c r="I72" t="s">
        <v>152</v>
      </c>
      <c r="J72" t="str">
        <f t="shared" si="9"/>
        <v>Valid</v>
      </c>
      <c r="K72" t="str">
        <f>VLOOKUP(B72, Product_Data!$A$2:$B$100, 2, FALSE)</f>
        <v>Product 9</v>
      </c>
      <c r="L72" t="str">
        <f>INDEX(Customer_Data!$C$2:$C$101, MATCH(D72, Customer_Data!$A$2:$A$101, 0))</f>
        <v>North</v>
      </c>
      <c r="M72" t="str">
        <f t="shared" si="10"/>
        <v>Product 9 - Home &amp; Kitchen</v>
      </c>
      <c r="N72">
        <f t="shared" si="11"/>
        <v>302</v>
      </c>
      <c r="O72" t="str">
        <f>VLOOKUP(C72, Salestier_Table[], 2, TRUE)</f>
        <v>Medium</v>
      </c>
    </row>
    <row r="73" spans="1:15" x14ac:dyDescent="0.35">
      <c r="A73" s="15">
        <v>44990</v>
      </c>
      <c r="B73">
        <v>18</v>
      </c>
      <c r="C73" s="7">
        <v>31.53</v>
      </c>
      <c r="D73">
        <v>54</v>
      </c>
      <c r="E73" t="s">
        <v>7</v>
      </c>
      <c r="F73" t="str">
        <f t="shared" si="6"/>
        <v>March</v>
      </c>
      <c r="G73">
        <f t="shared" si="7"/>
        <v>2023</v>
      </c>
      <c r="H73" t="str">
        <f t="shared" si="8"/>
        <v>Low</v>
      </c>
      <c r="I73" t="s">
        <v>153</v>
      </c>
      <c r="J73" t="str">
        <f t="shared" si="9"/>
        <v>Invalid</v>
      </c>
      <c r="K73" t="str">
        <f>VLOOKUP(B73, Product_Data!$A$2:$B$100, 2, FALSE)</f>
        <v>Product 18</v>
      </c>
      <c r="L73" t="str">
        <f>INDEX(Customer_Data!$C$2:$C$101, MATCH(D73, Customer_Data!$A$2:$A$101, 0))</f>
        <v>North</v>
      </c>
      <c r="M73" t="str">
        <f t="shared" si="10"/>
        <v>Product 18 - Home &amp; Kitchen</v>
      </c>
      <c r="N73">
        <f t="shared" si="11"/>
        <v>301</v>
      </c>
      <c r="O73" t="str">
        <f>VLOOKUP(C73, Salestier_Table[], 2, TRUE)</f>
        <v>Low</v>
      </c>
    </row>
    <row r="74" spans="1:15" x14ac:dyDescent="0.35">
      <c r="A74" s="15">
        <v>44990</v>
      </c>
      <c r="B74">
        <v>20</v>
      </c>
      <c r="C74" s="7">
        <v>212.69</v>
      </c>
      <c r="D74">
        <v>16</v>
      </c>
      <c r="E74" t="s">
        <v>6</v>
      </c>
      <c r="F74" t="str">
        <f t="shared" si="6"/>
        <v>March</v>
      </c>
      <c r="G74">
        <f t="shared" si="7"/>
        <v>2023</v>
      </c>
      <c r="H74" t="str">
        <f t="shared" si="8"/>
        <v>Low</v>
      </c>
      <c r="I74" t="s">
        <v>142</v>
      </c>
      <c r="J74" t="str">
        <f t="shared" si="9"/>
        <v>Valid</v>
      </c>
      <c r="K74" t="str">
        <f>VLOOKUP(B74, Product_Data!$A$2:$B$100, 2, FALSE)</f>
        <v>Product 20</v>
      </c>
      <c r="L74" t="str">
        <f>INDEX(Customer_Data!$C$2:$C$101, MATCH(D74, Customer_Data!$A$2:$A$101, 0))</f>
        <v>East</v>
      </c>
      <c r="M74" t="str">
        <f t="shared" si="10"/>
        <v>Product 20 - Electronics</v>
      </c>
      <c r="N74">
        <f t="shared" si="11"/>
        <v>301</v>
      </c>
      <c r="O74" t="str">
        <f>VLOOKUP(C74, Salestier_Table[], 2, TRUE)</f>
        <v>Medium</v>
      </c>
    </row>
    <row r="75" spans="1:15" x14ac:dyDescent="0.35">
      <c r="A75" s="15">
        <v>44991</v>
      </c>
      <c r="B75">
        <v>8</v>
      </c>
      <c r="C75" s="7">
        <v>394.7</v>
      </c>
      <c r="D75">
        <v>3</v>
      </c>
      <c r="E75" t="s">
        <v>6</v>
      </c>
      <c r="F75" t="str">
        <f t="shared" si="6"/>
        <v>March</v>
      </c>
      <c r="G75">
        <f t="shared" si="7"/>
        <v>2023</v>
      </c>
      <c r="H75" t="str">
        <f t="shared" si="8"/>
        <v>Low</v>
      </c>
      <c r="I75" t="s">
        <v>143</v>
      </c>
      <c r="J75" t="str">
        <f t="shared" si="9"/>
        <v>Valid</v>
      </c>
      <c r="K75" t="str">
        <f>VLOOKUP(B75, Product_Data!$A$2:$B$100, 2, FALSE)</f>
        <v>Product 8</v>
      </c>
      <c r="L75" t="str">
        <f>INDEX(Customer_Data!$C$2:$C$101, MATCH(D75, Customer_Data!$A$2:$A$101, 0))</f>
        <v>East</v>
      </c>
      <c r="M75" t="str">
        <f t="shared" si="10"/>
        <v>Product 8 - Electronics</v>
      </c>
      <c r="N75">
        <f t="shared" si="11"/>
        <v>300</v>
      </c>
      <c r="O75" t="str">
        <f>VLOOKUP(C75, Salestier_Table[], 2, TRUE)</f>
        <v>Medium</v>
      </c>
    </row>
    <row r="76" spans="1:15" x14ac:dyDescent="0.35">
      <c r="A76" s="15">
        <v>44991</v>
      </c>
      <c r="B76">
        <v>4</v>
      </c>
      <c r="C76" s="7">
        <v>185.76</v>
      </c>
      <c r="D76">
        <v>70</v>
      </c>
      <c r="E76" t="s">
        <v>7</v>
      </c>
      <c r="F76" t="str">
        <f t="shared" si="6"/>
        <v>March</v>
      </c>
      <c r="G76">
        <f t="shared" si="7"/>
        <v>2023</v>
      </c>
      <c r="H76" t="str">
        <f t="shared" si="8"/>
        <v>Low</v>
      </c>
      <c r="I76" t="s">
        <v>144</v>
      </c>
      <c r="J76" t="str">
        <f t="shared" si="9"/>
        <v>Valid</v>
      </c>
      <c r="K76" t="str">
        <f>VLOOKUP(B76, Product_Data!$A$2:$B$100, 2, FALSE)</f>
        <v>Product 4</v>
      </c>
      <c r="L76" t="str">
        <f>INDEX(Customer_Data!$C$2:$C$101, MATCH(D76, Customer_Data!$A$2:$A$101, 0))</f>
        <v>West</v>
      </c>
      <c r="M76" t="str">
        <f t="shared" si="10"/>
        <v>Product 4 - Home &amp; Kitchen</v>
      </c>
      <c r="N76">
        <f t="shared" si="11"/>
        <v>300</v>
      </c>
      <c r="O76" t="str">
        <f>VLOOKUP(C76, Salestier_Table[], 2, TRUE)</f>
        <v>Low</v>
      </c>
    </row>
    <row r="77" spans="1:15" x14ac:dyDescent="0.35">
      <c r="A77" s="15">
        <v>44991</v>
      </c>
      <c r="B77">
        <v>18</v>
      </c>
      <c r="C77" s="7">
        <v>57.51</v>
      </c>
      <c r="D77">
        <v>59</v>
      </c>
      <c r="E77" t="s">
        <v>7</v>
      </c>
      <c r="F77" t="str">
        <f t="shared" si="6"/>
        <v>March</v>
      </c>
      <c r="G77">
        <f t="shared" si="7"/>
        <v>2023</v>
      </c>
      <c r="H77" t="str">
        <f t="shared" si="8"/>
        <v>Low</v>
      </c>
      <c r="I77" t="s">
        <v>145</v>
      </c>
      <c r="J77" t="str">
        <f t="shared" si="9"/>
        <v>Invalid</v>
      </c>
      <c r="K77" t="str">
        <f>VLOOKUP(B77, Product_Data!$A$2:$B$100, 2, FALSE)</f>
        <v>Product 18</v>
      </c>
      <c r="L77" t="str">
        <f>INDEX(Customer_Data!$C$2:$C$101, MATCH(D77, Customer_Data!$A$2:$A$101, 0))</f>
        <v>North</v>
      </c>
      <c r="M77" t="str">
        <f t="shared" si="10"/>
        <v>Product 18 - Home &amp; Kitchen</v>
      </c>
      <c r="N77">
        <f t="shared" si="11"/>
        <v>300</v>
      </c>
      <c r="O77" t="str">
        <f>VLOOKUP(C77, Salestier_Table[], 2, TRUE)</f>
        <v>Low</v>
      </c>
    </row>
    <row r="78" spans="1:15" x14ac:dyDescent="0.35">
      <c r="A78" s="15">
        <v>44992</v>
      </c>
      <c r="B78">
        <v>16</v>
      </c>
      <c r="C78" s="7">
        <v>23.55</v>
      </c>
      <c r="D78">
        <v>80</v>
      </c>
      <c r="E78" t="s">
        <v>6</v>
      </c>
      <c r="F78" t="str">
        <f t="shared" si="6"/>
        <v>March</v>
      </c>
      <c r="G78">
        <f t="shared" si="7"/>
        <v>2023</v>
      </c>
      <c r="H78" t="str">
        <f t="shared" si="8"/>
        <v>Low</v>
      </c>
      <c r="I78" t="s">
        <v>146</v>
      </c>
      <c r="J78" t="str">
        <f t="shared" si="9"/>
        <v>Invalid</v>
      </c>
      <c r="K78" t="str">
        <f>VLOOKUP(B78, Product_Data!$A$2:$B$100, 2, FALSE)</f>
        <v>Product 16</v>
      </c>
      <c r="L78" t="str">
        <f>INDEX(Customer_Data!$C$2:$C$101, MATCH(D78, Customer_Data!$A$2:$A$101, 0))</f>
        <v>North</v>
      </c>
      <c r="M78" t="str">
        <f t="shared" si="10"/>
        <v>Product 16 - Electronics</v>
      </c>
      <c r="N78">
        <f t="shared" si="11"/>
        <v>299</v>
      </c>
      <c r="O78" t="str">
        <f>VLOOKUP(C78, Salestier_Table[], 2, TRUE)</f>
        <v>Low</v>
      </c>
    </row>
    <row r="79" spans="1:15" x14ac:dyDescent="0.35">
      <c r="A79" s="15">
        <v>44994</v>
      </c>
      <c r="B79">
        <v>7</v>
      </c>
      <c r="C79" s="7">
        <v>348.39</v>
      </c>
      <c r="D79">
        <v>72</v>
      </c>
      <c r="E79" t="s">
        <v>5</v>
      </c>
      <c r="F79" t="str">
        <f t="shared" si="6"/>
        <v>March</v>
      </c>
      <c r="G79">
        <f t="shared" si="7"/>
        <v>2023</v>
      </c>
      <c r="H79" t="str">
        <f t="shared" si="8"/>
        <v>Low</v>
      </c>
      <c r="I79" t="s">
        <v>147</v>
      </c>
      <c r="J79" t="str">
        <f t="shared" si="9"/>
        <v>Valid</v>
      </c>
      <c r="K79" t="str">
        <f>VLOOKUP(B79, Product_Data!$A$2:$B$100, 2, FALSE)</f>
        <v>Product 7</v>
      </c>
      <c r="L79" t="str">
        <f>INDEX(Customer_Data!$C$2:$C$101, MATCH(D79, Customer_Data!$A$2:$A$101, 0))</f>
        <v>East</v>
      </c>
      <c r="M79" t="str">
        <f t="shared" si="10"/>
        <v>Product 7 - Clothing</v>
      </c>
      <c r="N79">
        <f t="shared" si="11"/>
        <v>297</v>
      </c>
      <c r="O79" t="str">
        <f>VLOOKUP(C79, Salestier_Table[], 2, TRUE)</f>
        <v>Medium</v>
      </c>
    </row>
    <row r="80" spans="1:15" x14ac:dyDescent="0.35">
      <c r="A80" s="15">
        <v>44994</v>
      </c>
      <c r="B80">
        <v>5</v>
      </c>
      <c r="C80" s="7">
        <v>40.46</v>
      </c>
      <c r="D80">
        <v>34</v>
      </c>
      <c r="E80" t="s">
        <v>6</v>
      </c>
      <c r="F80" t="str">
        <f t="shared" si="6"/>
        <v>March</v>
      </c>
      <c r="G80">
        <f t="shared" si="7"/>
        <v>2023</v>
      </c>
      <c r="H80" t="str">
        <f t="shared" si="8"/>
        <v>Low</v>
      </c>
      <c r="I80" t="s">
        <v>148</v>
      </c>
      <c r="J80" t="str">
        <f t="shared" si="9"/>
        <v>Invalid</v>
      </c>
      <c r="K80" t="str">
        <f>VLOOKUP(B80, Product_Data!$A$2:$B$100, 2, FALSE)</f>
        <v>Product 5</v>
      </c>
      <c r="L80" t="str">
        <f>INDEX(Customer_Data!$C$2:$C$101, MATCH(D80, Customer_Data!$A$2:$A$101, 0))</f>
        <v>West</v>
      </c>
      <c r="M80" t="str">
        <f t="shared" si="10"/>
        <v>Product 5 - Electronics</v>
      </c>
      <c r="N80">
        <f t="shared" si="11"/>
        <v>297</v>
      </c>
      <c r="O80" t="str">
        <f>VLOOKUP(C80, Salestier_Table[], 2, TRUE)</f>
        <v>Low</v>
      </c>
    </row>
    <row r="81" spans="1:15" x14ac:dyDescent="0.35">
      <c r="A81" s="15">
        <v>44996</v>
      </c>
      <c r="B81">
        <v>18</v>
      </c>
      <c r="C81" s="7">
        <v>339.08</v>
      </c>
      <c r="D81">
        <v>95</v>
      </c>
      <c r="E81" t="s">
        <v>7</v>
      </c>
      <c r="F81" t="str">
        <f t="shared" si="6"/>
        <v>March</v>
      </c>
      <c r="G81">
        <f t="shared" si="7"/>
        <v>2023</v>
      </c>
      <c r="H81" t="str">
        <f t="shared" si="8"/>
        <v>Low</v>
      </c>
      <c r="I81" t="s">
        <v>149</v>
      </c>
      <c r="J81" t="str">
        <f t="shared" si="9"/>
        <v>Valid</v>
      </c>
      <c r="K81" t="str">
        <f>VLOOKUP(B81, Product_Data!$A$2:$B$100, 2, FALSE)</f>
        <v>Product 18</v>
      </c>
      <c r="L81" t="str">
        <f>INDEX(Customer_Data!$C$2:$C$101, MATCH(D81, Customer_Data!$A$2:$A$101, 0))</f>
        <v>West</v>
      </c>
      <c r="M81" t="str">
        <f t="shared" si="10"/>
        <v>Product 18 - Home &amp; Kitchen</v>
      </c>
      <c r="N81">
        <f t="shared" si="11"/>
        <v>295</v>
      </c>
      <c r="O81" t="str">
        <f>VLOOKUP(C81, Salestier_Table[], 2, TRUE)</f>
        <v>Medium</v>
      </c>
    </row>
    <row r="82" spans="1:15" x14ac:dyDescent="0.35">
      <c r="A82" s="15">
        <v>44996</v>
      </c>
      <c r="B82">
        <v>13</v>
      </c>
      <c r="C82" s="7">
        <v>280.73</v>
      </c>
      <c r="D82">
        <v>77</v>
      </c>
      <c r="E82" t="s">
        <v>8</v>
      </c>
      <c r="F82" t="str">
        <f t="shared" si="6"/>
        <v>March</v>
      </c>
      <c r="G82">
        <f t="shared" si="7"/>
        <v>2023</v>
      </c>
      <c r="H82" t="str">
        <f t="shared" si="8"/>
        <v>Low</v>
      </c>
      <c r="I82" t="s">
        <v>150</v>
      </c>
      <c r="J82" t="str">
        <f t="shared" si="9"/>
        <v>Valid</v>
      </c>
      <c r="K82" t="str">
        <f>VLOOKUP(B82, Product_Data!$A$2:$B$100, 2, FALSE)</f>
        <v>Product 13</v>
      </c>
      <c r="L82" t="str">
        <f>INDEX(Customer_Data!$C$2:$C$101, MATCH(D82, Customer_Data!$A$2:$A$101, 0))</f>
        <v>East</v>
      </c>
      <c r="M82" t="str">
        <f t="shared" si="10"/>
        <v>Product 13 - Books</v>
      </c>
      <c r="N82">
        <f t="shared" si="11"/>
        <v>295</v>
      </c>
      <c r="O82" t="str">
        <f>VLOOKUP(C82, Salestier_Table[], 2, TRUE)</f>
        <v>Medium</v>
      </c>
    </row>
    <row r="83" spans="1:15" x14ac:dyDescent="0.35">
      <c r="A83" s="15">
        <v>44998</v>
      </c>
      <c r="B83">
        <v>20</v>
      </c>
      <c r="C83" s="7">
        <v>221.62</v>
      </c>
      <c r="D83">
        <v>41</v>
      </c>
      <c r="E83" t="s">
        <v>6</v>
      </c>
      <c r="F83" t="str">
        <f t="shared" si="6"/>
        <v>March</v>
      </c>
      <c r="G83">
        <f t="shared" si="7"/>
        <v>2023</v>
      </c>
      <c r="H83" t="str">
        <f t="shared" si="8"/>
        <v>Low</v>
      </c>
      <c r="I83" t="s">
        <v>151</v>
      </c>
      <c r="J83" t="str">
        <f t="shared" si="9"/>
        <v>Valid</v>
      </c>
      <c r="K83" t="str">
        <f>VLOOKUP(B83, Product_Data!$A$2:$B$100, 2, FALSE)</f>
        <v>Product 20</v>
      </c>
      <c r="L83" t="str">
        <f>INDEX(Customer_Data!$C$2:$C$101, MATCH(D83, Customer_Data!$A$2:$A$101, 0))</f>
        <v>North</v>
      </c>
      <c r="M83" t="str">
        <f t="shared" si="10"/>
        <v>Product 20 - Electronics</v>
      </c>
      <c r="N83">
        <f t="shared" si="11"/>
        <v>293</v>
      </c>
      <c r="O83" t="str">
        <f>VLOOKUP(C83, Salestier_Table[], 2, TRUE)</f>
        <v>Medium</v>
      </c>
    </row>
    <row r="84" spans="1:15" x14ac:dyDescent="0.35">
      <c r="A84" s="15">
        <v>44998</v>
      </c>
      <c r="B84">
        <v>20</v>
      </c>
      <c r="C84" s="7">
        <v>75.87</v>
      </c>
      <c r="D84">
        <v>84</v>
      </c>
      <c r="E84" t="s">
        <v>6</v>
      </c>
      <c r="F84" t="str">
        <f t="shared" si="6"/>
        <v>March</v>
      </c>
      <c r="G84">
        <f t="shared" si="7"/>
        <v>2023</v>
      </c>
      <c r="H84" t="str">
        <f t="shared" si="8"/>
        <v>Low</v>
      </c>
      <c r="I84" t="s">
        <v>152</v>
      </c>
      <c r="J84" t="str">
        <f t="shared" si="9"/>
        <v>Invalid</v>
      </c>
      <c r="K84" t="str">
        <f>VLOOKUP(B84, Product_Data!$A$2:$B$100, 2, FALSE)</f>
        <v>Product 20</v>
      </c>
      <c r="L84" t="str">
        <f>INDEX(Customer_Data!$C$2:$C$101, MATCH(D84, Customer_Data!$A$2:$A$101, 0))</f>
        <v>East</v>
      </c>
      <c r="M84" t="str">
        <f t="shared" si="10"/>
        <v>Product 20 - Electronics</v>
      </c>
      <c r="N84">
        <f t="shared" si="11"/>
        <v>293</v>
      </c>
      <c r="O84" t="str">
        <f>VLOOKUP(C84, Salestier_Table[], 2, TRUE)</f>
        <v>Low</v>
      </c>
    </row>
    <row r="85" spans="1:15" x14ac:dyDescent="0.35">
      <c r="A85" s="15">
        <v>44998</v>
      </c>
      <c r="B85">
        <v>19</v>
      </c>
      <c r="C85" s="7">
        <v>256.56</v>
      </c>
      <c r="D85">
        <v>95</v>
      </c>
      <c r="E85" t="s">
        <v>6</v>
      </c>
      <c r="F85" t="str">
        <f t="shared" si="6"/>
        <v>March</v>
      </c>
      <c r="G85">
        <f t="shared" si="7"/>
        <v>2023</v>
      </c>
      <c r="H85" t="str">
        <f t="shared" si="8"/>
        <v>Low</v>
      </c>
      <c r="I85" t="s">
        <v>153</v>
      </c>
      <c r="J85" t="str">
        <f t="shared" si="9"/>
        <v>Valid</v>
      </c>
      <c r="K85" t="str">
        <f>VLOOKUP(B85, Product_Data!$A$2:$B$100, 2, FALSE)</f>
        <v>Product 19</v>
      </c>
      <c r="L85" t="str">
        <f>INDEX(Customer_Data!$C$2:$C$101, MATCH(D85, Customer_Data!$A$2:$A$101, 0))</f>
        <v>West</v>
      </c>
      <c r="M85" t="str">
        <f t="shared" si="10"/>
        <v>Product 19 - Electronics</v>
      </c>
      <c r="N85">
        <f t="shared" si="11"/>
        <v>293</v>
      </c>
      <c r="O85" t="str">
        <f>VLOOKUP(C85, Salestier_Table[], 2, TRUE)</f>
        <v>Medium</v>
      </c>
    </row>
    <row r="86" spans="1:15" x14ac:dyDescent="0.35">
      <c r="A86" s="15">
        <v>44999</v>
      </c>
      <c r="B86">
        <v>17</v>
      </c>
      <c r="C86" s="7">
        <v>304.45999999999998</v>
      </c>
      <c r="D86">
        <v>57</v>
      </c>
      <c r="E86" t="s">
        <v>8</v>
      </c>
      <c r="F86" t="str">
        <f t="shared" si="6"/>
        <v>March</v>
      </c>
      <c r="G86">
        <f t="shared" si="7"/>
        <v>2023</v>
      </c>
      <c r="H86" t="str">
        <f t="shared" si="8"/>
        <v>Low</v>
      </c>
      <c r="I86" t="s">
        <v>142</v>
      </c>
      <c r="J86" t="str">
        <f t="shared" si="9"/>
        <v>Valid</v>
      </c>
      <c r="K86" t="str">
        <f>VLOOKUP(B86, Product_Data!$A$2:$B$100, 2, FALSE)</f>
        <v>Product 17</v>
      </c>
      <c r="L86" t="str">
        <f>INDEX(Customer_Data!$C$2:$C$101, MATCH(D86, Customer_Data!$A$2:$A$101, 0))</f>
        <v>West</v>
      </c>
      <c r="M86" t="str">
        <f t="shared" si="10"/>
        <v>Product 17 - Books</v>
      </c>
      <c r="N86">
        <f t="shared" si="11"/>
        <v>292</v>
      </c>
      <c r="O86" t="str">
        <f>VLOOKUP(C86, Salestier_Table[], 2, TRUE)</f>
        <v>Medium</v>
      </c>
    </row>
    <row r="87" spans="1:15" x14ac:dyDescent="0.35">
      <c r="A87" s="15">
        <v>45000</v>
      </c>
      <c r="B87">
        <v>13</v>
      </c>
      <c r="C87" s="7">
        <v>266.23</v>
      </c>
      <c r="D87">
        <v>50</v>
      </c>
      <c r="E87" t="s">
        <v>8</v>
      </c>
      <c r="F87" t="str">
        <f t="shared" si="6"/>
        <v>March</v>
      </c>
      <c r="G87">
        <f t="shared" si="7"/>
        <v>2023</v>
      </c>
      <c r="H87" t="str">
        <f t="shared" si="8"/>
        <v>Low</v>
      </c>
      <c r="I87" t="s">
        <v>143</v>
      </c>
      <c r="J87" t="str">
        <f t="shared" si="9"/>
        <v>Valid</v>
      </c>
      <c r="K87" t="str">
        <f>VLOOKUP(B87, Product_Data!$A$2:$B$100, 2, FALSE)</f>
        <v>Product 13</v>
      </c>
      <c r="L87" t="str">
        <f>INDEX(Customer_Data!$C$2:$C$101, MATCH(D87, Customer_Data!$A$2:$A$101, 0))</f>
        <v>East</v>
      </c>
      <c r="M87" t="str">
        <f t="shared" si="10"/>
        <v>Product 13 - Books</v>
      </c>
      <c r="N87">
        <f t="shared" si="11"/>
        <v>291</v>
      </c>
      <c r="O87" t="str">
        <f>VLOOKUP(C87, Salestier_Table[], 2, TRUE)</f>
        <v>Medium</v>
      </c>
    </row>
    <row r="88" spans="1:15" x14ac:dyDescent="0.35">
      <c r="A88" s="15">
        <v>45001</v>
      </c>
      <c r="B88">
        <v>20</v>
      </c>
      <c r="C88" s="7">
        <v>472.68</v>
      </c>
      <c r="D88">
        <v>40</v>
      </c>
      <c r="E88" t="s">
        <v>6</v>
      </c>
      <c r="F88" t="str">
        <f t="shared" si="6"/>
        <v>March</v>
      </c>
      <c r="G88">
        <f t="shared" si="7"/>
        <v>2023</v>
      </c>
      <c r="H88" t="str">
        <f t="shared" si="8"/>
        <v>Low</v>
      </c>
      <c r="I88" t="s">
        <v>144</v>
      </c>
      <c r="J88" t="str">
        <f t="shared" si="9"/>
        <v>Valid</v>
      </c>
      <c r="K88" t="str">
        <f>VLOOKUP(B88, Product_Data!$A$2:$B$100, 2, FALSE)</f>
        <v>Product 20</v>
      </c>
      <c r="L88" t="str">
        <f>INDEX(Customer_Data!$C$2:$C$101, MATCH(D88, Customer_Data!$A$2:$A$101, 0))</f>
        <v>South</v>
      </c>
      <c r="M88" t="str">
        <f t="shared" si="10"/>
        <v>Product 20 - Electronics</v>
      </c>
      <c r="N88">
        <f t="shared" si="11"/>
        <v>290</v>
      </c>
      <c r="O88" t="str">
        <f>VLOOKUP(C88, Salestier_Table[], 2, TRUE)</f>
        <v>High</v>
      </c>
    </row>
    <row r="89" spans="1:15" x14ac:dyDescent="0.35">
      <c r="A89" s="15">
        <v>45001</v>
      </c>
      <c r="B89">
        <v>11</v>
      </c>
      <c r="C89" s="7">
        <v>125.2</v>
      </c>
      <c r="D89">
        <v>76</v>
      </c>
      <c r="E89" t="s">
        <v>8</v>
      </c>
      <c r="F89" t="str">
        <f t="shared" si="6"/>
        <v>March</v>
      </c>
      <c r="G89">
        <f t="shared" si="7"/>
        <v>2023</v>
      </c>
      <c r="H89" t="str">
        <f t="shared" si="8"/>
        <v>Low</v>
      </c>
      <c r="I89" t="s">
        <v>145</v>
      </c>
      <c r="J89" t="str">
        <f t="shared" si="9"/>
        <v>Valid</v>
      </c>
      <c r="K89" t="str">
        <f>VLOOKUP(B89, Product_Data!$A$2:$B$100, 2, FALSE)</f>
        <v>Product 11</v>
      </c>
      <c r="L89" t="str">
        <f>INDEX(Customer_Data!$C$2:$C$101, MATCH(D89, Customer_Data!$A$2:$A$101, 0))</f>
        <v>South</v>
      </c>
      <c r="M89" t="str">
        <f t="shared" si="10"/>
        <v>Product 11 - Books</v>
      </c>
      <c r="N89">
        <f t="shared" si="11"/>
        <v>290</v>
      </c>
      <c r="O89" t="str">
        <f>VLOOKUP(C89, Salestier_Table[], 2, TRUE)</f>
        <v>Low</v>
      </c>
    </row>
    <row r="90" spans="1:15" x14ac:dyDescent="0.35">
      <c r="A90" s="15">
        <v>45001</v>
      </c>
      <c r="B90">
        <v>2</v>
      </c>
      <c r="C90" s="7">
        <v>68.91</v>
      </c>
      <c r="D90">
        <v>16</v>
      </c>
      <c r="E90" t="s">
        <v>8</v>
      </c>
      <c r="F90" t="str">
        <f t="shared" si="6"/>
        <v>March</v>
      </c>
      <c r="G90">
        <f t="shared" si="7"/>
        <v>2023</v>
      </c>
      <c r="H90" t="str">
        <f t="shared" si="8"/>
        <v>Low</v>
      </c>
      <c r="I90" t="s">
        <v>146</v>
      </c>
      <c r="J90" t="str">
        <f t="shared" si="9"/>
        <v>Invalid</v>
      </c>
      <c r="K90" t="str">
        <f>VLOOKUP(B90, Product_Data!$A$2:$B$100, 2, FALSE)</f>
        <v>Product 2</v>
      </c>
      <c r="L90" t="str">
        <f>INDEX(Customer_Data!$C$2:$C$101, MATCH(D90, Customer_Data!$A$2:$A$101, 0))</f>
        <v>East</v>
      </c>
      <c r="M90" t="str">
        <f t="shared" si="10"/>
        <v>Product 2 - Books</v>
      </c>
      <c r="N90">
        <f t="shared" si="11"/>
        <v>290</v>
      </c>
      <c r="O90" t="str">
        <f>VLOOKUP(C90, Salestier_Table[], 2, TRUE)</f>
        <v>Low</v>
      </c>
    </row>
    <row r="91" spans="1:15" x14ac:dyDescent="0.35">
      <c r="A91" s="15">
        <v>45002</v>
      </c>
      <c r="B91">
        <v>17</v>
      </c>
      <c r="C91" s="7">
        <v>149.08000000000001</v>
      </c>
      <c r="D91">
        <v>87</v>
      </c>
      <c r="E91" t="s">
        <v>8</v>
      </c>
      <c r="F91" t="str">
        <f t="shared" si="6"/>
        <v>March</v>
      </c>
      <c r="G91">
        <f t="shared" si="7"/>
        <v>2023</v>
      </c>
      <c r="H91" t="str">
        <f t="shared" si="8"/>
        <v>Low</v>
      </c>
      <c r="I91" t="s">
        <v>147</v>
      </c>
      <c r="J91" t="str">
        <f t="shared" si="9"/>
        <v>Valid</v>
      </c>
      <c r="K91" t="str">
        <f>VLOOKUP(B91, Product_Data!$A$2:$B$100, 2, FALSE)</f>
        <v>Product 17</v>
      </c>
      <c r="L91" t="str">
        <f>INDEX(Customer_Data!$C$2:$C$101, MATCH(D91, Customer_Data!$A$2:$A$101, 0))</f>
        <v>East</v>
      </c>
      <c r="M91" t="str">
        <f t="shared" si="10"/>
        <v>Product 17 - Books</v>
      </c>
      <c r="N91">
        <f t="shared" si="11"/>
        <v>289</v>
      </c>
      <c r="O91" t="str">
        <f>VLOOKUP(C91, Salestier_Table[], 2, TRUE)</f>
        <v>Low</v>
      </c>
    </row>
    <row r="92" spans="1:15" x14ac:dyDescent="0.35">
      <c r="A92" s="15">
        <v>45002</v>
      </c>
      <c r="B92">
        <v>5</v>
      </c>
      <c r="C92" s="7">
        <v>223.72</v>
      </c>
      <c r="D92">
        <v>4</v>
      </c>
      <c r="E92" t="s">
        <v>6</v>
      </c>
      <c r="F92" t="str">
        <f t="shared" si="6"/>
        <v>March</v>
      </c>
      <c r="G92">
        <f t="shared" si="7"/>
        <v>2023</v>
      </c>
      <c r="H92" t="str">
        <f t="shared" si="8"/>
        <v>Low</v>
      </c>
      <c r="I92" t="s">
        <v>148</v>
      </c>
      <c r="J92" t="str">
        <f t="shared" si="9"/>
        <v>Valid</v>
      </c>
      <c r="K92" t="str">
        <f>VLOOKUP(B92, Product_Data!$A$2:$B$100, 2, FALSE)</f>
        <v>Product 5</v>
      </c>
      <c r="L92" t="str">
        <f>INDEX(Customer_Data!$C$2:$C$101, MATCH(D92, Customer_Data!$A$2:$A$101, 0))</f>
        <v>South</v>
      </c>
      <c r="M92" t="str">
        <f t="shared" si="10"/>
        <v>Product 5 - Electronics</v>
      </c>
      <c r="N92">
        <f t="shared" si="11"/>
        <v>289</v>
      </c>
      <c r="O92" t="str">
        <f>VLOOKUP(C92, Salestier_Table[], 2, TRUE)</f>
        <v>Medium</v>
      </c>
    </row>
    <row r="93" spans="1:15" x14ac:dyDescent="0.35">
      <c r="A93" s="15">
        <v>45004</v>
      </c>
      <c r="B93">
        <v>10</v>
      </c>
      <c r="C93" s="7">
        <v>495.28</v>
      </c>
      <c r="D93">
        <v>7</v>
      </c>
      <c r="E93" t="s">
        <v>5</v>
      </c>
      <c r="F93" t="str">
        <f t="shared" si="6"/>
        <v>March</v>
      </c>
      <c r="G93">
        <f t="shared" si="7"/>
        <v>2023</v>
      </c>
      <c r="H93" t="str">
        <f t="shared" si="8"/>
        <v>Low</v>
      </c>
      <c r="I93" t="s">
        <v>149</v>
      </c>
      <c r="J93" t="str">
        <f t="shared" si="9"/>
        <v>Valid</v>
      </c>
      <c r="K93" t="str">
        <f>VLOOKUP(B93, Product_Data!$A$2:$B$100, 2, FALSE)</f>
        <v>Product 10</v>
      </c>
      <c r="L93" t="str">
        <f>INDEX(Customer_Data!$C$2:$C$101, MATCH(D93, Customer_Data!$A$2:$A$101, 0))</f>
        <v>West</v>
      </c>
      <c r="M93" t="str">
        <f t="shared" si="10"/>
        <v>Product 10 - Clothing</v>
      </c>
      <c r="N93">
        <f t="shared" si="11"/>
        <v>287</v>
      </c>
      <c r="O93" t="str">
        <f>VLOOKUP(C93, Salestier_Table[], 2, TRUE)</f>
        <v>High</v>
      </c>
    </row>
    <row r="94" spans="1:15" x14ac:dyDescent="0.35">
      <c r="A94" s="15">
        <v>45004</v>
      </c>
      <c r="B94">
        <v>16</v>
      </c>
      <c r="C94" s="7">
        <v>76.680000000000007</v>
      </c>
      <c r="D94">
        <v>100</v>
      </c>
      <c r="E94" t="s">
        <v>6</v>
      </c>
      <c r="F94" t="str">
        <f t="shared" si="6"/>
        <v>March</v>
      </c>
      <c r="G94">
        <f t="shared" si="7"/>
        <v>2023</v>
      </c>
      <c r="H94" t="str">
        <f t="shared" si="8"/>
        <v>Low</v>
      </c>
      <c r="I94" t="s">
        <v>150</v>
      </c>
      <c r="J94" t="str">
        <f t="shared" si="9"/>
        <v>Invalid</v>
      </c>
      <c r="K94" t="str">
        <f>VLOOKUP(B94, Product_Data!$A$2:$B$100, 2, FALSE)</f>
        <v>Product 16</v>
      </c>
      <c r="L94" t="str">
        <f>INDEX(Customer_Data!$C$2:$C$101, MATCH(D94, Customer_Data!$A$2:$A$101, 0))</f>
        <v>North</v>
      </c>
      <c r="M94" t="str">
        <f t="shared" si="10"/>
        <v>Product 16 - Electronics</v>
      </c>
      <c r="N94">
        <f t="shared" si="11"/>
        <v>287</v>
      </c>
      <c r="O94" t="str">
        <f>VLOOKUP(C94, Salestier_Table[], 2, TRUE)</f>
        <v>Low</v>
      </c>
    </row>
    <row r="95" spans="1:15" x14ac:dyDescent="0.35">
      <c r="A95" s="15">
        <v>45005</v>
      </c>
      <c r="B95">
        <v>10</v>
      </c>
      <c r="C95" s="7">
        <v>307.70999999999998</v>
      </c>
      <c r="D95">
        <v>98</v>
      </c>
      <c r="E95" t="s">
        <v>5</v>
      </c>
      <c r="F95" t="str">
        <f t="shared" si="6"/>
        <v>March</v>
      </c>
      <c r="G95">
        <f t="shared" si="7"/>
        <v>2023</v>
      </c>
      <c r="H95" t="str">
        <f t="shared" si="8"/>
        <v>Low</v>
      </c>
      <c r="I95" t="s">
        <v>151</v>
      </c>
      <c r="J95" t="str">
        <f t="shared" si="9"/>
        <v>Valid</v>
      </c>
      <c r="K95" t="str">
        <f>VLOOKUP(B95, Product_Data!$A$2:$B$100, 2, FALSE)</f>
        <v>Product 10</v>
      </c>
      <c r="L95" t="str">
        <f>INDEX(Customer_Data!$C$2:$C$101, MATCH(D95, Customer_Data!$A$2:$A$101, 0))</f>
        <v>West</v>
      </c>
      <c r="M95" t="str">
        <f t="shared" si="10"/>
        <v>Product 10 - Clothing</v>
      </c>
      <c r="N95">
        <f t="shared" si="11"/>
        <v>286</v>
      </c>
      <c r="O95" t="str">
        <f>VLOOKUP(C95, Salestier_Table[], 2, TRUE)</f>
        <v>Medium</v>
      </c>
    </row>
    <row r="96" spans="1:15" x14ac:dyDescent="0.35">
      <c r="A96" s="15">
        <v>45005</v>
      </c>
      <c r="B96">
        <v>18</v>
      </c>
      <c r="C96" s="7">
        <v>27.29</v>
      </c>
      <c r="D96">
        <v>79</v>
      </c>
      <c r="E96" t="s">
        <v>7</v>
      </c>
      <c r="F96" t="str">
        <f t="shared" si="6"/>
        <v>March</v>
      </c>
      <c r="G96">
        <f t="shared" si="7"/>
        <v>2023</v>
      </c>
      <c r="H96" t="str">
        <f t="shared" si="8"/>
        <v>Low</v>
      </c>
      <c r="I96" t="s">
        <v>152</v>
      </c>
      <c r="J96" t="str">
        <f t="shared" si="9"/>
        <v>Invalid</v>
      </c>
      <c r="K96" t="str">
        <f>VLOOKUP(B96, Product_Data!$A$2:$B$100, 2, FALSE)</f>
        <v>Product 18</v>
      </c>
      <c r="L96" t="str">
        <f>INDEX(Customer_Data!$C$2:$C$101, MATCH(D96, Customer_Data!$A$2:$A$101, 0))</f>
        <v>East</v>
      </c>
      <c r="M96" t="str">
        <f t="shared" si="10"/>
        <v>Product 18 - Home &amp; Kitchen</v>
      </c>
      <c r="N96">
        <f t="shared" si="11"/>
        <v>286</v>
      </c>
      <c r="O96" t="str">
        <f>VLOOKUP(C96, Salestier_Table[], 2, TRUE)</f>
        <v>Low</v>
      </c>
    </row>
    <row r="97" spans="1:15" x14ac:dyDescent="0.35">
      <c r="A97" s="15">
        <v>45006</v>
      </c>
      <c r="B97">
        <v>4</v>
      </c>
      <c r="C97" s="7">
        <v>366.24</v>
      </c>
      <c r="D97">
        <v>30</v>
      </c>
      <c r="E97" t="s">
        <v>7</v>
      </c>
      <c r="F97" t="str">
        <f t="shared" si="6"/>
        <v>March</v>
      </c>
      <c r="G97">
        <f t="shared" si="7"/>
        <v>2023</v>
      </c>
      <c r="H97" t="str">
        <f t="shared" si="8"/>
        <v>Low</v>
      </c>
      <c r="I97" t="s">
        <v>153</v>
      </c>
      <c r="J97" t="str">
        <f t="shared" si="9"/>
        <v>Valid</v>
      </c>
      <c r="K97" t="str">
        <f>VLOOKUP(B97, Product_Data!$A$2:$B$100, 2, FALSE)</f>
        <v>Product 4</v>
      </c>
      <c r="L97" t="str">
        <f>INDEX(Customer_Data!$C$2:$C$101, MATCH(D97, Customer_Data!$A$2:$A$101, 0))</f>
        <v>South</v>
      </c>
      <c r="M97" t="str">
        <f t="shared" si="10"/>
        <v>Product 4 - Home &amp; Kitchen</v>
      </c>
      <c r="N97">
        <f t="shared" si="11"/>
        <v>285</v>
      </c>
      <c r="O97" t="str">
        <f>VLOOKUP(C97, Salestier_Table[], 2, TRUE)</f>
        <v>Medium</v>
      </c>
    </row>
    <row r="98" spans="1:15" x14ac:dyDescent="0.35">
      <c r="A98" s="15">
        <v>45006</v>
      </c>
      <c r="B98">
        <v>4</v>
      </c>
      <c r="C98" s="7">
        <v>413.48</v>
      </c>
      <c r="D98">
        <v>10</v>
      </c>
      <c r="E98" t="s">
        <v>7</v>
      </c>
      <c r="F98" t="str">
        <f t="shared" si="6"/>
        <v>March</v>
      </c>
      <c r="G98">
        <f t="shared" si="7"/>
        <v>2023</v>
      </c>
      <c r="H98" t="str">
        <f t="shared" si="8"/>
        <v>Low</v>
      </c>
      <c r="I98" t="s">
        <v>142</v>
      </c>
      <c r="J98" t="str">
        <f t="shared" si="9"/>
        <v>Valid</v>
      </c>
      <c r="K98" t="str">
        <f>VLOOKUP(B98, Product_Data!$A$2:$B$100, 2, FALSE)</f>
        <v>Product 4</v>
      </c>
      <c r="L98" t="str">
        <f>INDEX(Customer_Data!$C$2:$C$101, MATCH(D98, Customer_Data!$A$2:$A$101, 0))</f>
        <v>West</v>
      </c>
      <c r="M98" t="str">
        <f t="shared" si="10"/>
        <v>Product 4 - Home &amp; Kitchen</v>
      </c>
      <c r="N98">
        <f t="shared" si="11"/>
        <v>285</v>
      </c>
      <c r="O98" t="str">
        <f>VLOOKUP(C98, Salestier_Table[], 2, TRUE)</f>
        <v>High</v>
      </c>
    </row>
    <row r="99" spans="1:15" x14ac:dyDescent="0.35">
      <c r="A99" s="15">
        <v>45007</v>
      </c>
      <c r="B99">
        <v>13</v>
      </c>
      <c r="C99" s="7">
        <v>263.58999999999997</v>
      </c>
      <c r="D99">
        <v>12</v>
      </c>
      <c r="E99" t="s">
        <v>8</v>
      </c>
      <c r="F99" t="str">
        <f t="shared" si="6"/>
        <v>March</v>
      </c>
      <c r="G99">
        <f t="shared" si="7"/>
        <v>2023</v>
      </c>
      <c r="H99" t="str">
        <f t="shared" si="8"/>
        <v>Low</v>
      </c>
      <c r="I99" t="s">
        <v>143</v>
      </c>
      <c r="J99" t="str">
        <f t="shared" si="9"/>
        <v>Valid</v>
      </c>
      <c r="K99" t="str">
        <f>VLOOKUP(B99, Product_Data!$A$2:$B$100, 2, FALSE)</f>
        <v>Product 13</v>
      </c>
      <c r="L99" t="str">
        <f>INDEX(Customer_Data!$C$2:$C$101, MATCH(D99, Customer_Data!$A$2:$A$101, 0))</f>
        <v>East</v>
      </c>
      <c r="M99" t="str">
        <f t="shared" si="10"/>
        <v>Product 13 - Books</v>
      </c>
      <c r="N99">
        <f t="shared" si="11"/>
        <v>284</v>
      </c>
      <c r="O99" t="str">
        <f>VLOOKUP(C99, Salestier_Table[], 2, TRUE)</f>
        <v>Medium</v>
      </c>
    </row>
    <row r="100" spans="1:15" x14ac:dyDescent="0.35">
      <c r="A100" s="15">
        <v>45007</v>
      </c>
      <c r="B100">
        <v>13</v>
      </c>
      <c r="C100" s="7">
        <v>230.56</v>
      </c>
      <c r="D100">
        <v>55</v>
      </c>
      <c r="E100" t="s">
        <v>8</v>
      </c>
      <c r="F100" t="str">
        <f t="shared" si="6"/>
        <v>March</v>
      </c>
      <c r="G100">
        <f t="shared" si="7"/>
        <v>2023</v>
      </c>
      <c r="H100" t="str">
        <f t="shared" si="8"/>
        <v>Low</v>
      </c>
      <c r="I100" t="s">
        <v>144</v>
      </c>
      <c r="J100" t="str">
        <f t="shared" si="9"/>
        <v>Valid</v>
      </c>
      <c r="K100" t="str">
        <f>VLOOKUP(B100, Product_Data!$A$2:$B$100, 2, FALSE)</f>
        <v>Product 13</v>
      </c>
      <c r="L100" t="str">
        <f>INDEX(Customer_Data!$C$2:$C$101, MATCH(D100, Customer_Data!$A$2:$A$101, 0))</f>
        <v>North</v>
      </c>
      <c r="M100" t="str">
        <f t="shared" si="10"/>
        <v>Product 13 - Books</v>
      </c>
      <c r="N100">
        <f t="shared" si="11"/>
        <v>284</v>
      </c>
      <c r="O100" t="str">
        <f>VLOOKUP(C100, Salestier_Table[], 2, TRUE)</f>
        <v>Medium</v>
      </c>
    </row>
    <row r="101" spans="1:15" x14ac:dyDescent="0.35">
      <c r="A101" s="15">
        <v>45008</v>
      </c>
      <c r="B101">
        <v>1</v>
      </c>
      <c r="C101" s="7">
        <v>330.09</v>
      </c>
      <c r="D101">
        <v>51</v>
      </c>
      <c r="E101" t="s">
        <v>6</v>
      </c>
      <c r="F101" t="str">
        <f t="shared" si="6"/>
        <v>March</v>
      </c>
      <c r="G101">
        <f t="shared" si="7"/>
        <v>2023</v>
      </c>
      <c r="H101" t="str">
        <f t="shared" si="8"/>
        <v>Low</v>
      </c>
      <c r="I101" t="s">
        <v>145</v>
      </c>
      <c r="J101" t="str">
        <f t="shared" si="9"/>
        <v>Valid</v>
      </c>
      <c r="K101" t="str">
        <f>VLOOKUP(B101, Product_Data!$A$2:$B$100, 2, FALSE)</f>
        <v>Product 1</v>
      </c>
      <c r="L101" t="str">
        <f>INDEX(Customer_Data!$C$2:$C$101, MATCH(D101, Customer_Data!$A$2:$A$101, 0))</f>
        <v>East</v>
      </c>
      <c r="M101" t="str">
        <f t="shared" si="10"/>
        <v>Product 1 - Electronics</v>
      </c>
      <c r="N101">
        <f t="shared" si="11"/>
        <v>283</v>
      </c>
      <c r="O101" t="str">
        <f>VLOOKUP(C101, Salestier_Table[], 2, TRUE)</f>
        <v>Medium</v>
      </c>
    </row>
    <row r="102" spans="1:15" x14ac:dyDescent="0.35">
      <c r="A102" s="15">
        <v>45008</v>
      </c>
      <c r="B102">
        <v>12</v>
      </c>
      <c r="C102" s="7">
        <v>228.59</v>
      </c>
      <c r="D102">
        <v>45</v>
      </c>
      <c r="E102" t="s">
        <v>7</v>
      </c>
      <c r="F102" t="str">
        <f t="shared" si="6"/>
        <v>March</v>
      </c>
      <c r="G102">
        <f t="shared" si="7"/>
        <v>2023</v>
      </c>
      <c r="H102" t="str">
        <f t="shared" si="8"/>
        <v>Low</v>
      </c>
      <c r="I102" t="s">
        <v>146</v>
      </c>
      <c r="J102" t="str">
        <f t="shared" si="9"/>
        <v>Valid</v>
      </c>
      <c r="K102" t="str">
        <f>VLOOKUP(B102, Product_Data!$A$2:$B$100, 2, FALSE)</f>
        <v>Product 12</v>
      </c>
      <c r="L102" t="str">
        <f>INDEX(Customer_Data!$C$2:$C$101, MATCH(D102, Customer_Data!$A$2:$A$101, 0))</f>
        <v>North</v>
      </c>
      <c r="M102" t="str">
        <f t="shared" si="10"/>
        <v>Product 12 - Home &amp; Kitchen</v>
      </c>
      <c r="N102">
        <f t="shared" si="11"/>
        <v>283</v>
      </c>
      <c r="O102" t="str">
        <f>VLOOKUP(C102, Salestier_Table[], 2, TRUE)</f>
        <v>Medium</v>
      </c>
    </row>
    <row r="103" spans="1:15" x14ac:dyDescent="0.35">
      <c r="A103" s="15">
        <v>45009</v>
      </c>
      <c r="B103">
        <v>3</v>
      </c>
      <c r="C103" s="7">
        <v>243.11</v>
      </c>
      <c r="D103">
        <v>66</v>
      </c>
      <c r="E103" t="s">
        <v>5</v>
      </c>
      <c r="F103" t="str">
        <f t="shared" si="6"/>
        <v>March</v>
      </c>
      <c r="G103">
        <f t="shared" si="7"/>
        <v>2023</v>
      </c>
      <c r="H103" t="str">
        <f t="shared" si="8"/>
        <v>Low</v>
      </c>
      <c r="I103" t="s">
        <v>147</v>
      </c>
      <c r="J103" t="str">
        <f t="shared" si="9"/>
        <v>Valid</v>
      </c>
      <c r="K103" t="str">
        <f>VLOOKUP(B103, Product_Data!$A$2:$B$100, 2, FALSE)</f>
        <v>Product 3</v>
      </c>
      <c r="L103" t="str">
        <f>INDEX(Customer_Data!$C$2:$C$101, MATCH(D103, Customer_Data!$A$2:$A$101, 0))</f>
        <v>South</v>
      </c>
      <c r="M103" t="str">
        <f t="shared" si="10"/>
        <v>Product 3 - Clothing</v>
      </c>
      <c r="N103">
        <f t="shared" si="11"/>
        <v>282</v>
      </c>
      <c r="O103" t="str">
        <f>VLOOKUP(C103, Salestier_Table[], 2, TRUE)</f>
        <v>Medium</v>
      </c>
    </row>
    <row r="104" spans="1:15" x14ac:dyDescent="0.35">
      <c r="A104" s="15">
        <v>45010</v>
      </c>
      <c r="B104">
        <v>5</v>
      </c>
      <c r="C104" s="7">
        <v>312.73</v>
      </c>
      <c r="D104">
        <v>32</v>
      </c>
      <c r="E104" t="s">
        <v>6</v>
      </c>
      <c r="F104" t="str">
        <f t="shared" si="6"/>
        <v>March</v>
      </c>
      <c r="G104">
        <f t="shared" si="7"/>
        <v>2023</v>
      </c>
      <c r="H104" t="str">
        <f t="shared" si="8"/>
        <v>Low</v>
      </c>
      <c r="I104" t="s">
        <v>148</v>
      </c>
      <c r="J104" t="str">
        <f t="shared" si="9"/>
        <v>Valid</v>
      </c>
      <c r="K104" t="str">
        <f>VLOOKUP(B104, Product_Data!$A$2:$B$100, 2, FALSE)</f>
        <v>Product 5</v>
      </c>
      <c r="L104" t="str">
        <f>INDEX(Customer_Data!$C$2:$C$101, MATCH(D104, Customer_Data!$A$2:$A$101, 0))</f>
        <v>North</v>
      </c>
      <c r="M104" t="str">
        <f t="shared" si="10"/>
        <v>Product 5 - Electronics</v>
      </c>
      <c r="N104">
        <f t="shared" si="11"/>
        <v>281</v>
      </c>
      <c r="O104" t="str">
        <f>VLOOKUP(C104, Salestier_Table[], 2, TRUE)</f>
        <v>Medium</v>
      </c>
    </row>
    <row r="105" spans="1:15" x14ac:dyDescent="0.35">
      <c r="A105" s="15">
        <v>45010</v>
      </c>
      <c r="B105">
        <v>19</v>
      </c>
      <c r="C105" s="7">
        <v>466.34</v>
      </c>
      <c r="D105">
        <v>36</v>
      </c>
      <c r="E105" t="s">
        <v>6</v>
      </c>
      <c r="F105" t="str">
        <f t="shared" si="6"/>
        <v>March</v>
      </c>
      <c r="G105">
        <f t="shared" si="7"/>
        <v>2023</v>
      </c>
      <c r="H105" t="str">
        <f t="shared" si="8"/>
        <v>Low</v>
      </c>
      <c r="I105" t="s">
        <v>149</v>
      </c>
      <c r="J105" t="str">
        <f t="shared" si="9"/>
        <v>Valid</v>
      </c>
      <c r="K105" t="str">
        <f>VLOOKUP(B105, Product_Data!$A$2:$B$100, 2, FALSE)</f>
        <v>Product 19</v>
      </c>
      <c r="L105" t="str">
        <f>INDEX(Customer_Data!$C$2:$C$101, MATCH(D105, Customer_Data!$A$2:$A$101, 0))</f>
        <v>South</v>
      </c>
      <c r="M105" t="str">
        <f t="shared" si="10"/>
        <v>Product 19 - Electronics</v>
      </c>
      <c r="N105">
        <f t="shared" si="11"/>
        <v>281</v>
      </c>
      <c r="O105" t="str">
        <f>VLOOKUP(C105, Salestier_Table[], 2, TRUE)</f>
        <v>High</v>
      </c>
    </row>
    <row r="106" spans="1:15" x14ac:dyDescent="0.35">
      <c r="A106" s="15">
        <v>45010</v>
      </c>
      <c r="B106">
        <v>5</v>
      </c>
      <c r="C106" s="7">
        <v>305.68</v>
      </c>
      <c r="D106">
        <v>26</v>
      </c>
      <c r="E106" t="s">
        <v>6</v>
      </c>
      <c r="F106" t="str">
        <f t="shared" si="6"/>
        <v>March</v>
      </c>
      <c r="G106">
        <f t="shared" si="7"/>
        <v>2023</v>
      </c>
      <c r="H106" t="str">
        <f t="shared" si="8"/>
        <v>Low</v>
      </c>
      <c r="I106" t="s">
        <v>150</v>
      </c>
      <c r="J106" t="str">
        <f t="shared" si="9"/>
        <v>Valid</v>
      </c>
      <c r="K106" t="str">
        <f>VLOOKUP(B106, Product_Data!$A$2:$B$100, 2, FALSE)</f>
        <v>Product 5</v>
      </c>
      <c r="L106" t="str">
        <f>INDEX(Customer_Data!$C$2:$C$101, MATCH(D106, Customer_Data!$A$2:$A$101, 0))</f>
        <v>North</v>
      </c>
      <c r="M106" t="str">
        <f t="shared" si="10"/>
        <v>Product 5 - Electronics</v>
      </c>
      <c r="N106">
        <f t="shared" si="11"/>
        <v>281</v>
      </c>
      <c r="O106" t="str">
        <f>VLOOKUP(C106, Salestier_Table[], 2, TRUE)</f>
        <v>Medium</v>
      </c>
    </row>
    <row r="107" spans="1:15" x14ac:dyDescent="0.35">
      <c r="A107" s="15">
        <v>45011</v>
      </c>
      <c r="B107">
        <v>10</v>
      </c>
      <c r="C107" s="7">
        <v>419.95</v>
      </c>
      <c r="D107">
        <v>68</v>
      </c>
      <c r="E107" t="s">
        <v>5</v>
      </c>
      <c r="F107" t="str">
        <f t="shared" si="6"/>
        <v>March</v>
      </c>
      <c r="G107">
        <f t="shared" si="7"/>
        <v>2023</v>
      </c>
      <c r="H107" t="str">
        <f t="shared" si="8"/>
        <v>Low</v>
      </c>
      <c r="I107" t="s">
        <v>151</v>
      </c>
      <c r="J107" t="str">
        <f t="shared" si="9"/>
        <v>Valid</v>
      </c>
      <c r="K107" t="str">
        <f>VLOOKUP(B107, Product_Data!$A$2:$B$100, 2, FALSE)</f>
        <v>Product 10</v>
      </c>
      <c r="L107" t="str">
        <f>INDEX(Customer_Data!$C$2:$C$101, MATCH(D107, Customer_Data!$A$2:$A$101, 0))</f>
        <v>East</v>
      </c>
      <c r="M107" t="str">
        <f t="shared" si="10"/>
        <v>Product 10 - Clothing</v>
      </c>
      <c r="N107">
        <f t="shared" si="11"/>
        <v>280</v>
      </c>
      <c r="O107" t="str">
        <f>VLOOKUP(C107, Salestier_Table[], 2, TRUE)</f>
        <v>High</v>
      </c>
    </row>
    <row r="108" spans="1:15" x14ac:dyDescent="0.35">
      <c r="A108" s="15">
        <v>45012</v>
      </c>
      <c r="B108">
        <v>8</v>
      </c>
      <c r="C108" s="7">
        <v>321.22000000000003</v>
      </c>
      <c r="D108">
        <v>41</v>
      </c>
      <c r="E108" t="s">
        <v>6</v>
      </c>
      <c r="F108" t="str">
        <f t="shared" si="6"/>
        <v>March</v>
      </c>
      <c r="G108">
        <f t="shared" si="7"/>
        <v>2023</v>
      </c>
      <c r="H108" t="str">
        <f t="shared" si="8"/>
        <v>Low</v>
      </c>
      <c r="I108" t="s">
        <v>152</v>
      </c>
      <c r="J108" t="str">
        <f t="shared" si="9"/>
        <v>Valid</v>
      </c>
      <c r="K108" t="str">
        <f>VLOOKUP(B108, Product_Data!$A$2:$B$100, 2, FALSE)</f>
        <v>Product 8</v>
      </c>
      <c r="L108" t="str">
        <f>INDEX(Customer_Data!$C$2:$C$101, MATCH(D108, Customer_Data!$A$2:$A$101, 0))</f>
        <v>North</v>
      </c>
      <c r="M108" t="str">
        <f t="shared" si="10"/>
        <v>Product 8 - Electronics</v>
      </c>
      <c r="N108">
        <f t="shared" si="11"/>
        <v>279</v>
      </c>
      <c r="O108" t="str">
        <f>VLOOKUP(C108, Salestier_Table[], 2, TRUE)</f>
        <v>Medium</v>
      </c>
    </row>
    <row r="109" spans="1:15" x14ac:dyDescent="0.35">
      <c r="A109" s="15">
        <v>45012</v>
      </c>
      <c r="B109">
        <v>17</v>
      </c>
      <c r="C109" s="7">
        <v>149.61000000000001</v>
      </c>
      <c r="D109">
        <v>23</v>
      </c>
      <c r="E109" t="s">
        <v>8</v>
      </c>
      <c r="F109" t="str">
        <f t="shared" si="6"/>
        <v>March</v>
      </c>
      <c r="G109">
        <f t="shared" si="7"/>
        <v>2023</v>
      </c>
      <c r="H109" t="str">
        <f t="shared" si="8"/>
        <v>Low</v>
      </c>
      <c r="I109" t="s">
        <v>153</v>
      </c>
      <c r="J109" t="str">
        <f t="shared" si="9"/>
        <v>Valid</v>
      </c>
      <c r="K109" t="str">
        <f>VLOOKUP(B109, Product_Data!$A$2:$B$100, 2, FALSE)</f>
        <v>Product 17</v>
      </c>
      <c r="L109" t="str">
        <f>INDEX(Customer_Data!$C$2:$C$101, MATCH(D109, Customer_Data!$A$2:$A$101, 0))</f>
        <v>West</v>
      </c>
      <c r="M109" t="str">
        <f t="shared" si="10"/>
        <v>Product 17 - Books</v>
      </c>
      <c r="N109">
        <f t="shared" si="11"/>
        <v>279</v>
      </c>
      <c r="O109" t="str">
        <f>VLOOKUP(C109, Salestier_Table[], 2, TRUE)</f>
        <v>Low</v>
      </c>
    </row>
    <row r="110" spans="1:15" x14ac:dyDescent="0.35">
      <c r="A110" s="15">
        <v>45012</v>
      </c>
      <c r="B110">
        <v>20</v>
      </c>
      <c r="C110" s="7">
        <v>439.83</v>
      </c>
      <c r="D110">
        <v>15</v>
      </c>
      <c r="E110" t="s">
        <v>6</v>
      </c>
      <c r="F110" t="str">
        <f t="shared" si="6"/>
        <v>March</v>
      </c>
      <c r="G110">
        <f t="shared" si="7"/>
        <v>2023</v>
      </c>
      <c r="H110" t="str">
        <f t="shared" si="8"/>
        <v>Low</v>
      </c>
      <c r="I110" t="s">
        <v>142</v>
      </c>
      <c r="J110" t="str">
        <f t="shared" si="9"/>
        <v>Valid</v>
      </c>
      <c r="K110" t="str">
        <f>VLOOKUP(B110, Product_Data!$A$2:$B$100, 2, FALSE)</f>
        <v>Product 20</v>
      </c>
      <c r="L110" t="str">
        <f>INDEX(Customer_Data!$C$2:$C$101, MATCH(D110, Customer_Data!$A$2:$A$101, 0))</f>
        <v>East</v>
      </c>
      <c r="M110" t="str">
        <f t="shared" si="10"/>
        <v>Product 20 - Electronics</v>
      </c>
      <c r="N110">
        <f t="shared" si="11"/>
        <v>279</v>
      </c>
      <c r="O110" t="str">
        <f>VLOOKUP(C110, Salestier_Table[], 2, TRUE)</f>
        <v>High</v>
      </c>
    </row>
    <row r="111" spans="1:15" x14ac:dyDescent="0.35">
      <c r="A111" s="15">
        <v>45013</v>
      </c>
      <c r="B111">
        <v>17</v>
      </c>
      <c r="C111" s="7">
        <v>495.12</v>
      </c>
      <c r="D111">
        <v>16</v>
      </c>
      <c r="E111" t="s">
        <v>8</v>
      </c>
      <c r="F111" t="str">
        <f t="shared" si="6"/>
        <v>March</v>
      </c>
      <c r="G111">
        <f t="shared" si="7"/>
        <v>2023</v>
      </c>
      <c r="H111" t="str">
        <f t="shared" si="8"/>
        <v>Low</v>
      </c>
      <c r="I111" t="s">
        <v>143</v>
      </c>
      <c r="J111" t="str">
        <f t="shared" si="9"/>
        <v>Valid</v>
      </c>
      <c r="K111" t="str">
        <f>VLOOKUP(B111, Product_Data!$A$2:$B$100, 2, FALSE)</f>
        <v>Product 17</v>
      </c>
      <c r="L111" t="str">
        <f>INDEX(Customer_Data!$C$2:$C$101, MATCH(D111, Customer_Data!$A$2:$A$101, 0))</f>
        <v>East</v>
      </c>
      <c r="M111" t="str">
        <f t="shared" si="10"/>
        <v>Product 17 - Books</v>
      </c>
      <c r="N111">
        <f t="shared" si="11"/>
        <v>278</v>
      </c>
      <c r="O111" t="str">
        <f>VLOOKUP(C111, Salestier_Table[], 2, TRUE)</f>
        <v>High</v>
      </c>
    </row>
    <row r="112" spans="1:15" x14ac:dyDescent="0.35">
      <c r="A112" s="15">
        <v>45013</v>
      </c>
      <c r="B112">
        <v>17</v>
      </c>
      <c r="C112" s="7">
        <v>170.6</v>
      </c>
      <c r="D112">
        <v>71</v>
      </c>
      <c r="E112" t="s">
        <v>8</v>
      </c>
      <c r="F112" t="str">
        <f t="shared" si="6"/>
        <v>March</v>
      </c>
      <c r="G112">
        <f t="shared" si="7"/>
        <v>2023</v>
      </c>
      <c r="H112" t="str">
        <f t="shared" si="8"/>
        <v>Low</v>
      </c>
      <c r="I112" t="s">
        <v>144</v>
      </c>
      <c r="J112" t="str">
        <f t="shared" si="9"/>
        <v>Valid</v>
      </c>
      <c r="K112" t="str">
        <f>VLOOKUP(B112, Product_Data!$A$2:$B$100, 2, FALSE)</f>
        <v>Product 17</v>
      </c>
      <c r="L112" t="str">
        <f>INDEX(Customer_Data!$C$2:$C$101, MATCH(D112, Customer_Data!$A$2:$A$101, 0))</f>
        <v>South</v>
      </c>
      <c r="M112" t="str">
        <f t="shared" si="10"/>
        <v>Product 17 - Books</v>
      </c>
      <c r="N112">
        <f t="shared" si="11"/>
        <v>278</v>
      </c>
      <c r="O112" t="str">
        <f>VLOOKUP(C112, Salestier_Table[], 2, TRUE)</f>
        <v>Low</v>
      </c>
    </row>
    <row r="113" spans="1:15" x14ac:dyDescent="0.35">
      <c r="A113" s="15">
        <v>45015</v>
      </c>
      <c r="B113">
        <v>12</v>
      </c>
      <c r="C113" s="7">
        <v>91.51</v>
      </c>
      <c r="D113">
        <v>50</v>
      </c>
      <c r="E113" t="s">
        <v>7</v>
      </c>
      <c r="F113" t="str">
        <f t="shared" si="6"/>
        <v>March</v>
      </c>
      <c r="G113">
        <f t="shared" si="7"/>
        <v>2023</v>
      </c>
      <c r="H113" t="str">
        <f t="shared" si="8"/>
        <v>Low</v>
      </c>
      <c r="I113" t="s">
        <v>145</v>
      </c>
      <c r="J113" t="str">
        <f t="shared" si="9"/>
        <v>Invalid</v>
      </c>
      <c r="K113" t="str">
        <f>VLOOKUP(B113, Product_Data!$A$2:$B$100, 2, FALSE)</f>
        <v>Product 12</v>
      </c>
      <c r="L113" t="str">
        <f>INDEX(Customer_Data!$C$2:$C$101, MATCH(D113, Customer_Data!$A$2:$A$101, 0))</f>
        <v>East</v>
      </c>
      <c r="M113" t="str">
        <f t="shared" si="10"/>
        <v>Product 12 - Home &amp; Kitchen</v>
      </c>
      <c r="N113">
        <f t="shared" si="11"/>
        <v>276</v>
      </c>
      <c r="O113" t="str">
        <f>VLOOKUP(C113, Salestier_Table[], 2, TRUE)</f>
        <v>Low</v>
      </c>
    </row>
    <row r="114" spans="1:15" x14ac:dyDescent="0.35">
      <c r="A114" s="15">
        <v>45015</v>
      </c>
      <c r="B114">
        <v>1</v>
      </c>
      <c r="C114" s="7">
        <v>125.97</v>
      </c>
      <c r="D114">
        <v>75</v>
      </c>
      <c r="E114" t="s">
        <v>6</v>
      </c>
      <c r="F114" t="str">
        <f t="shared" si="6"/>
        <v>March</v>
      </c>
      <c r="G114">
        <f t="shared" si="7"/>
        <v>2023</v>
      </c>
      <c r="H114" t="str">
        <f t="shared" si="8"/>
        <v>Low</v>
      </c>
      <c r="I114" t="s">
        <v>146</v>
      </c>
      <c r="J114" t="str">
        <f t="shared" si="9"/>
        <v>Valid</v>
      </c>
      <c r="K114" t="str">
        <f>VLOOKUP(B114, Product_Data!$A$2:$B$100, 2, FALSE)</f>
        <v>Product 1</v>
      </c>
      <c r="L114" t="str">
        <f>INDEX(Customer_Data!$C$2:$C$101, MATCH(D114, Customer_Data!$A$2:$A$101, 0))</f>
        <v>North</v>
      </c>
      <c r="M114" t="str">
        <f t="shared" si="10"/>
        <v>Product 1 - Electronics</v>
      </c>
      <c r="N114">
        <f t="shared" si="11"/>
        <v>276</v>
      </c>
      <c r="O114" t="str">
        <f>VLOOKUP(C114, Salestier_Table[], 2, TRUE)</f>
        <v>Low</v>
      </c>
    </row>
    <row r="115" spans="1:15" x14ac:dyDescent="0.35">
      <c r="A115" s="15">
        <v>45015</v>
      </c>
      <c r="B115">
        <v>19</v>
      </c>
      <c r="C115" s="7">
        <v>351.31</v>
      </c>
      <c r="D115">
        <v>25</v>
      </c>
      <c r="E115" t="s">
        <v>6</v>
      </c>
      <c r="F115" t="str">
        <f t="shared" si="6"/>
        <v>March</v>
      </c>
      <c r="G115">
        <f t="shared" si="7"/>
        <v>2023</v>
      </c>
      <c r="H115" t="str">
        <f t="shared" si="8"/>
        <v>Low</v>
      </c>
      <c r="I115" t="s">
        <v>147</v>
      </c>
      <c r="J115" t="str">
        <f t="shared" si="9"/>
        <v>Valid</v>
      </c>
      <c r="K115" t="str">
        <f>VLOOKUP(B115, Product_Data!$A$2:$B$100, 2, FALSE)</f>
        <v>Product 19</v>
      </c>
      <c r="L115" t="str">
        <f>INDEX(Customer_Data!$C$2:$C$101, MATCH(D115, Customer_Data!$A$2:$A$101, 0))</f>
        <v>West</v>
      </c>
      <c r="M115" t="str">
        <f t="shared" si="10"/>
        <v>Product 19 - Electronics</v>
      </c>
      <c r="N115">
        <f t="shared" si="11"/>
        <v>276</v>
      </c>
      <c r="O115" t="str">
        <f>VLOOKUP(C115, Salestier_Table[], 2, TRUE)</f>
        <v>Medium</v>
      </c>
    </row>
    <row r="116" spans="1:15" x14ac:dyDescent="0.35">
      <c r="A116" s="15">
        <v>45016</v>
      </c>
      <c r="B116">
        <v>12</v>
      </c>
      <c r="C116" s="7">
        <v>172.89</v>
      </c>
      <c r="D116">
        <v>100</v>
      </c>
      <c r="E116" t="s">
        <v>7</v>
      </c>
      <c r="F116" t="str">
        <f t="shared" si="6"/>
        <v>March</v>
      </c>
      <c r="G116">
        <f t="shared" si="7"/>
        <v>2023</v>
      </c>
      <c r="H116" t="str">
        <f t="shared" si="8"/>
        <v>Low</v>
      </c>
      <c r="I116" t="s">
        <v>148</v>
      </c>
      <c r="J116" t="str">
        <f t="shared" si="9"/>
        <v>Valid</v>
      </c>
      <c r="K116" t="str">
        <f>VLOOKUP(B116, Product_Data!$A$2:$B$100, 2, FALSE)</f>
        <v>Product 12</v>
      </c>
      <c r="L116" t="str">
        <f>INDEX(Customer_Data!$C$2:$C$101, MATCH(D116, Customer_Data!$A$2:$A$101, 0))</f>
        <v>North</v>
      </c>
      <c r="M116" t="str">
        <f t="shared" si="10"/>
        <v>Product 12 - Home &amp; Kitchen</v>
      </c>
      <c r="N116">
        <f t="shared" si="11"/>
        <v>275</v>
      </c>
      <c r="O116" t="str">
        <f>VLOOKUP(C116, Salestier_Table[], 2, TRUE)</f>
        <v>Low</v>
      </c>
    </row>
    <row r="117" spans="1:15" x14ac:dyDescent="0.35">
      <c r="A117" s="15">
        <v>45016</v>
      </c>
      <c r="B117">
        <v>3</v>
      </c>
      <c r="C117" s="7">
        <v>189.81</v>
      </c>
      <c r="D117">
        <v>61</v>
      </c>
      <c r="E117" t="s">
        <v>5</v>
      </c>
      <c r="F117" t="str">
        <f t="shared" si="6"/>
        <v>March</v>
      </c>
      <c r="G117">
        <f t="shared" si="7"/>
        <v>2023</v>
      </c>
      <c r="H117" t="str">
        <f t="shared" si="8"/>
        <v>Low</v>
      </c>
      <c r="I117" t="s">
        <v>149</v>
      </c>
      <c r="J117" t="str">
        <f t="shared" si="9"/>
        <v>Valid</v>
      </c>
      <c r="K117" t="str">
        <f>VLOOKUP(B117, Product_Data!$A$2:$B$100, 2, FALSE)</f>
        <v>Product 3</v>
      </c>
      <c r="L117" t="str">
        <f>INDEX(Customer_Data!$C$2:$C$101, MATCH(D117, Customer_Data!$A$2:$A$101, 0))</f>
        <v>East</v>
      </c>
      <c r="M117" t="str">
        <f t="shared" si="10"/>
        <v>Product 3 - Clothing</v>
      </c>
      <c r="N117">
        <f t="shared" si="11"/>
        <v>275</v>
      </c>
      <c r="O117" t="str">
        <f>VLOOKUP(C117, Salestier_Table[], 2, TRUE)</f>
        <v>Low</v>
      </c>
    </row>
    <row r="118" spans="1:15" x14ac:dyDescent="0.35">
      <c r="A118" s="15">
        <v>45017</v>
      </c>
      <c r="B118">
        <v>2</v>
      </c>
      <c r="C118" s="7">
        <v>408.93</v>
      </c>
      <c r="D118">
        <v>66</v>
      </c>
      <c r="E118" t="s">
        <v>8</v>
      </c>
      <c r="F118" t="str">
        <f t="shared" si="6"/>
        <v>April</v>
      </c>
      <c r="G118">
        <f t="shared" si="7"/>
        <v>2023</v>
      </c>
      <c r="H118" t="str">
        <f t="shared" si="8"/>
        <v>Low</v>
      </c>
      <c r="I118" t="s">
        <v>150</v>
      </c>
      <c r="J118" t="str">
        <f t="shared" si="9"/>
        <v>Valid</v>
      </c>
      <c r="K118" t="str">
        <f>VLOOKUP(B118, Product_Data!$A$2:$B$100, 2, FALSE)</f>
        <v>Product 2</v>
      </c>
      <c r="L118" t="str">
        <f>INDEX(Customer_Data!$C$2:$C$101, MATCH(D118, Customer_Data!$A$2:$A$101, 0))</f>
        <v>South</v>
      </c>
      <c r="M118" t="str">
        <f t="shared" si="10"/>
        <v>Product 2 - Books</v>
      </c>
      <c r="N118">
        <f t="shared" si="11"/>
        <v>274</v>
      </c>
      <c r="O118" t="str">
        <f>VLOOKUP(C118, Salestier_Table[], 2, TRUE)</f>
        <v>High</v>
      </c>
    </row>
    <row r="119" spans="1:15" x14ac:dyDescent="0.35">
      <c r="A119" s="15">
        <v>45017</v>
      </c>
      <c r="B119">
        <v>15</v>
      </c>
      <c r="C119" s="7">
        <v>126.57</v>
      </c>
      <c r="D119">
        <v>63</v>
      </c>
      <c r="E119" t="s">
        <v>8</v>
      </c>
      <c r="F119" t="str">
        <f t="shared" si="6"/>
        <v>April</v>
      </c>
      <c r="G119">
        <f t="shared" si="7"/>
        <v>2023</v>
      </c>
      <c r="H119" t="str">
        <f t="shared" si="8"/>
        <v>Low</v>
      </c>
      <c r="I119" t="s">
        <v>151</v>
      </c>
      <c r="J119" t="str">
        <f t="shared" si="9"/>
        <v>Valid</v>
      </c>
      <c r="K119" t="str">
        <f>VLOOKUP(B119, Product_Data!$A$2:$B$100, 2, FALSE)</f>
        <v>Product 15</v>
      </c>
      <c r="L119" t="str">
        <f>INDEX(Customer_Data!$C$2:$C$101, MATCH(D119, Customer_Data!$A$2:$A$101, 0))</f>
        <v>South</v>
      </c>
      <c r="M119" t="str">
        <f t="shared" si="10"/>
        <v>Product 15 - Books</v>
      </c>
      <c r="N119">
        <f t="shared" si="11"/>
        <v>274</v>
      </c>
      <c r="O119" t="str">
        <f>VLOOKUP(C119, Salestier_Table[], 2, TRUE)</f>
        <v>Low</v>
      </c>
    </row>
    <row r="120" spans="1:15" x14ac:dyDescent="0.35">
      <c r="A120" s="15">
        <v>45018</v>
      </c>
      <c r="B120">
        <v>17</v>
      </c>
      <c r="C120" s="7">
        <v>151.15</v>
      </c>
      <c r="D120">
        <v>50</v>
      </c>
      <c r="E120" t="s">
        <v>8</v>
      </c>
      <c r="F120" t="str">
        <f t="shared" si="6"/>
        <v>April</v>
      </c>
      <c r="G120">
        <f t="shared" si="7"/>
        <v>2023</v>
      </c>
      <c r="H120" t="str">
        <f t="shared" si="8"/>
        <v>Low</v>
      </c>
      <c r="I120" t="s">
        <v>152</v>
      </c>
      <c r="J120" t="str">
        <f t="shared" si="9"/>
        <v>Valid</v>
      </c>
      <c r="K120" t="str">
        <f>VLOOKUP(B120, Product_Data!$A$2:$B$100, 2, FALSE)</f>
        <v>Product 17</v>
      </c>
      <c r="L120" t="str">
        <f>INDEX(Customer_Data!$C$2:$C$101, MATCH(D120, Customer_Data!$A$2:$A$101, 0))</f>
        <v>East</v>
      </c>
      <c r="M120" t="str">
        <f t="shared" si="10"/>
        <v>Product 17 - Books</v>
      </c>
      <c r="N120">
        <f t="shared" si="11"/>
        <v>273</v>
      </c>
      <c r="O120" t="str">
        <f>VLOOKUP(C120, Salestier_Table[], 2, TRUE)</f>
        <v>Low</v>
      </c>
    </row>
    <row r="121" spans="1:15" x14ac:dyDescent="0.35">
      <c r="A121" s="15">
        <v>45019</v>
      </c>
      <c r="B121">
        <v>10</v>
      </c>
      <c r="C121" s="7">
        <v>131.78</v>
      </c>
      <c r="D121">
        <v>31</v>
      </c>
      <c r="E121" t="s">
        <v>5</v>
      </c>
      <c r="F121" t="str">
        <f t="shared" si="6"/>
        <v>April</v>
      </c>
      <c r="G121">
        <f t="shared" si="7"/>
        <v>2023</v>
      </c>
      <c r="H121" t="str">
        <f t="shared" si="8"/>
        <v>Low</v>
      </c>
      <c r="I121" t="s">
        <v>153</v>
      </c>
      <c r="J121" t="str">
        <f t="shared" si="9"/>
        <v>Valid</v>
      </c>
      <c r="K121" t="str">
        <f>VLOOKUP(B121, Product_Data!$A$2:$B$100, 2, FALSE)</f>
        <v>Product 10</v>
      </c>
      <c r="L121" t="str">
        <f>INDEX(Customer_Data!$C$2:$C$101, MATCH(D121, Customer_Data!$A$2:$A$101, 0))</f>
        <v>North</v>
      </c>
      <c r="M121" t="str">
        <f t="shared" si="10"/>
        <v>Product 10 - Clothing</v>
      </c>
      <c r="N121">
        <f t="shared" si="11"/>
        <v>272</v>
      </c>
      <c r="O121" t="str">
        <f>VLOOKUP(C121, Salestier_Table[], 2, TRUE)</f>
        <v>Low</v>
      </c>
    </row>
    <row r="122" spans="1:15" x14ac:dyDescent="0.35">
      <c r="A122" s="15">
        <v>45019</v>
      </c>
      <c r="B122">
        <v>8</v>
      </c>
      <c r="C122" s="7">
        <v>37.11</v>
      </c>
      <c r="D122">
        <v>41</v>
      </c>
      <c r="E122" t="s">
        <v>6</v>
      </c>
      <c r="F122" t="str">
        <f t="shared" si="6"/>
        <v>April</v>
      </c>
      <c r="G122">
        <f t="shared" si="7"/>
        <v>2023</v>
      </c>
      <c r="H122" t="str">
        <f t="shared" si="8"/>
        <v>Low</v>
      </c>
      <c r="I122" t="s">
        <v>142</v>
      </c>
      <c r="J122" t="str">
        <f t="shared" si="9"/>
        <v>Invalid</v>
      </c>
      <c r="K122" t="str">
        <f>VLOOKUP(B122, Product_Data!$A$2:$B$100, 2, FALSE)</f>
        <v>Product 8</v>
      </c>
      <c r="L122" t="str">
        <f>INDEX(Customer_Data!$C$2:$C$101, MATCH(D122, Customer_Data!$A$2:$A$101, 0))</f>
        <v>North</v>
      </c>
      <c r="M122" t="str">
        <f t="shared" si="10"/>
        <v>Product 8 - Electronics</v>
      </c>
      <c r="N122">
        <f t="shared" si="11"/>
        <v>272</v>
      </c>
      <c r="O122" t="str">
        <f>VLOOKUP(C122, Salestier_Table[], 2, TRUE)</f>
        <v>Low</v>
      </c>
    </row>
    <row r="123" spans="1:15" x14ac:dyDescent="0.35">
      <c r="A123" s="15">
        <v>45019</v>
      </c>
      <c r="B123">
        <v>8</v>
      </c>
      <c r="C123" s="7">
        <v>158.74</v>
      </c>
      <c r="D123">
        <v>63</v>
      </c>
      <c r="E123" t="s">
        <v>6</v>
      </c>
      <c r="F123" t="str">
        <f t="shared" si="6"/>
        <v>April</v>
      </c>
      <c r="G123">
        <f t="shared" si="7"/>
        <v>2023</v>
      </c>
      <c r="H123" t="str">
        <f t="shared" si="8"/>
        <v>Low</v>
      </c>
      <c r="I123" t="s">
        <v>143</v>
      </c>
      <c r="J123" t="str">
        <f t="shared" si="9"/>
        <v>Valid</v>
      </c>
      <c r="K123" t="str">
        <f>VLOOKUP(B123, Product_Data!$A$2:$B$100, 2, FALSE)</f>
        <v>Product 8</v>
      </c>
      <c r="L123" t="str">
        <f>INDEX(Customer_Data!$C$2:$C$101, MATCH(D123, Customer_Data!$A$2:$A$101, 0))</f>
        <v>South</v>
      </c>
      <c r="M123" t="str">
        <f t="shared" si="10"/>
        <v>Product 8 - Electronics</v>
      </c>
      <c r="N123">
        <f t="shared" si="11"/>
        <v>272</v>
      </c>
      <c r="O123" t="str">
        <f>VLOOKUP(C123, Salestier_Table[], 2, TRUE)</f>
        <v>Low</v>
      </c>
    </row>
    <row r="124" spans="1:15" x14ac:dyDescent="0.35">
      <c r="A124" s="15">
        <v>45019</v>
      </c>
      <c r="B124">
        <v>12</v>
      </c>
      <c r="C124" s="7">
        <v>271.35000000000002</v>
      </c>
      <c r="D124">
        <v>77</v>
      </c>
      <c r="E124" t="s">
        <v>7</v>
      </c>
      <c r="F124" t="str">
        <f t="shared" si="6"/>
        <v>April</v>
      </c>
      <c r="G124">
        <f t="shared" si="7"/>
        <v>2023</v>
      </c>
      <c r="H124" t="str">
        <f t="shared" si="8"/>
        <v>Low</v>
      </c>
      <c r="I124" t="s">
        <v>144</v>
      </c>
      <c r="J124" t="str">
        <f t="shared" si="9"/>
        <v>Valid</v>
      </c>
      <c r="K124" t="str">
        <f>VLOOKUP(B124, Product_Data!$A$2:$B$100, 2, FALSE)</f>
        <v>Product 12</v>
      </c>
      <c r="L124" t="str">
        <f>INDEX(Customer_Data!$C$2:$C$101, MATCH(D124, Customer_Data!$A$2:$A$101, 0))</f>
        <v>East</v>
      </c>
      <c r="M124" t="str">
        <f t="shared" si="10"/>
        <v>Product 12 - Home &amp; Kitchen</v>
      </c>
      <c r="N124">
        <f t="shared" si="11"/>
        <v>272</v>
      </c>
      <c r="O124" t="str">
        <f>VLOOKUP(C124, Salestier_Table[], 2, TRUE)</f>
        <v>Medium</v>
      </c>
    </row>
    <row r="125" spans="1:15" x14ac:dyDescent="0.35">
      <c r="A125" s="15">
        <v>45019</v>
      </c>
      <c r="B125">
        <v>15</v>
      </c>
      <c r="C125" s="7">
        <v>160.1</v>
      </c>
      <c r="D125">
        <v>54</v>
      </c>
      <c r="E125" t="s">
        <v>8</v>
      </c>
      <c r="F125" t="str">
        <f t="shared" si="6"/>
        <v>April</v>
      </c>
      <c r="G125">
        <f t="shared" si="7"/>
        <v>2023</v>
      </c>
      <c r="H125" t="str">
        <f t="shared" si="8"/>
        <v>Low</v>
      </c>
      <c r="I125" t="s">
        <v>145</v>
      </c>
      <c r="J125" t="str">
        <f t="shared" si="9"/>
        <v>Valid</v>
      </c>
      <c r="K125" t="str">
        <f>VLOOKUP(B125, Product_Data!$A$2:$B$100, 2, FALSE)</f>
        <v>Product 15</v>
      </c>
      <c r="L125" t="str">
        <f>INDEX(Customer_Data!$C$2:$C$101, MATCH(D125, Customer_Data!$A$2:$A$101, 0))</f>
        <v>North</v>
      </c>
      <c r="M125" t="str">
        <f t="shared" si="10"/>
        <v>Product 15 - Books</v>
      </c>
      <c r="N125">
        <f t="shared" si="11"/>
        <v>272</v>
      </c>
      <c r="O125" t="str">
        <f>VLOOKUP(C125, Salestier_Table[], 2, TRUE)</f>
        <v>Low</v>
      </c>
    </row>
    <row r="126" spans="1:15" x14ac:dyDescent="0.35">
      <c r="A126" s="15">
        <v>45020</v>
      </c>
      <c r="B126">
        <v>19</v>
      </c>
      <c r="C126" s="7">
        <v>414.55</v>
      </c>
      <c r="D126">
        <v>70</v>
      </c>
      <c r="E126" t="s">
        <v>6</v>
      </c>
      <c r="F126" t="str">
        <f t="shared" si="6"/>
        <v>April</v>
      </c>
      <c r="G126">
        <f t="shared" si="7"/>
        <v>2023</v>
      </c>
      <c r="H126" t="str">
        <f t="shared" si="8"/>
        <v>Low</v>
      </c>
      <c r="I126" t="s">
        <v>146</v>
      </c>
      <c r="J126" t="str">
        <f t="shared" si="9"/>
        <v>Valid</v>
      </c>
      <c r="K126" t="str">
        <f>VLOOKUP(B126, Product_Data!$A$2:$B$100, 2, FALSE)</f>
        <v>Product 19</v>
      </c>
      <c r="L126" t="str">
        <f>INDEX(Customer_Data!$C$2:$C$101, MATCH(D126, Customer_Data!$A$2:$A$101, 0))</f>
        <v>West</v>
      </c>
      <c r="M126" t="str">
        <f t="shared" si="10"/>
        <v>Product 19 - Electronics</v>
      </c>
      <c r="N126">
        <f t="shared" si="11"/>
        <v>271</v>
      </c>
      <c r="O126" t="str">
        <f>VLOOKUP(C126, Salestier_Table[], 2, TRUE)</f>
        <v>High</v>
      </c>
    </row>
    <row r="127" spans="1:15" x14ac:dyDescent="0.35">
      <c r="A127" s="15">
        <v>45024</v>
      </c>
      <c r="B127">
        <v>12</v>
      </c>
      <c r="C127" s="7">
        <v>318.64</v>
      </c>
      <c r="D127">
        <v>3</v>
      </c>
      <c r="E127" t="s">
        <v>7</v>
      </c>
      <c r="F127" t="str">
        <f t="shared" si="6"/>
        <v>April</v>
      </c>
      <c r="G127">
        <f t="shared" si="7"/>
        <v>2023</v>
      </c>
      <c r="H127" t="str">
        <f t="shared" si="8"/>
        <v>Low</v>
      </c>
      <c r="I127" t="s">
        <v>147</v>
      </c>
      <c r="J127" t="str">
        <f t="shared" si="9"/>
        <v>Valid</v>
      </c>
      <c r="K127" t="str">
        <f>VLOOKUP(B127, Product_Data!$A$2:$B$100, 2, FALSE)</f>
        <v>Product 12</v>
      </c>
      <c r="L127" t="str">
        <f>INDEX(Customer_Data!$C$2:$C$101, MATCH(D127, Customer_Data!$A$2:$A$101, 0))</f>
        <v>East</v>
      </c>
      <c r="M127" t="str">
        <f t="shared" si="10"/>
        <v>Product 12 - Home &amp; Kitchen</v>
      </c>
      <c r="N127">
        <f t="shared" si="11"/>
        <v>267</v>
      </c>
      <c r="O127" t="str">
        <f>VLOOKUP(C127, Salestier_Table[], 2, TRUE)</f>
        <v>Medium</v>
      </c>
    </row>
    <row r="128" spans="1:15" x14ac:dyDescent="0.35">
      <c r="A128" s="15">
        <v>45024</v>
      </c>
      <c r="B128">
        <v>10</v>
      </c>
      <c r="C128" s="7">
        <v>214.5</v>
      </c>
      <c r="D128">
        <v>6</v>
      </c>
      <c r="E128" t="s">
        <v>5</v>
      </c>
      <c r="F128" t="str">
        <f t="shared" si="6"/>
        <v>April</v>
      </c>
      <c r="G128">
        <f t="shared" si="7"/>
        <v>2023</v>
      </c>
      <c r="H128" t="str">
        <f t="shared" si="8"/>
        <v>Low</v>
      </c>
      <c r="I128" t="s">
        <v>148</v>
      </c>
      <c r="J128" t="str">
        <f t="shared" si="9"/>
        <v>Valid</v>
      </c>
      <c r="K128" t="str">
        <f>VLOOKUP(B128, Product_Data!$A$2:$B$100, 2, FALSE)</f>
        <v>Product 10</v>
      </c>
      <c r="L128" t="str">
        <f>INDEX(Customer_Data!$C$2:$C$101, MATCH(D128, Customer_Data!$A$2:$A$101, 0))</f>
        <v>East</v>
      </c>
      <c r="M128" t="str">
        <f t="shared" si="10"/>
        <v>Product 10 - Clothing</v>
      </c>
      <c r="N128">
        <f t="shared" si="11"/>
        <v>267</v>
      </c>
      <c r="O128" t="str">
        <f>VLOOKUP(C128, Salestier_Table[], 2, TRUE)</f>
        <v>Medium</v>
      </c>
    </row>
    <row r="129" spans="1:15" x14ac:dyDescent="0.35">
      <c r="A129" s="15">
        <v>45025</v>
      </c>
      <c r="B129">
        <v>3</v>
      </c>
      <c r="C129" s="7">
        <v>495.29</v>
      </c>
      <c r="D129">
        <v>13</v>
      </c>
      <c r="E129" t="s">
        <v>5</v>
      </c>
      <c r="F129" t="str">
        <f t="shared" si="6"/>
        <v>April</v>
      </c>
      <c r="G129">
        <f t="shared" si="7"/>
        <v>2023</v>
      </c>
      <c r="H129" t="str">
        <f t="shared" si="8"/>
        <v>Low</v>
      </c>
      <c r="I129" t="s">
        <v>149</v>
      </c>
      <c r="J129" t="str">
        <f t="shared" si="9"/>
        <v>Valid</v>
      </c>
      <c r="K129" t="str">
        <f>VLOOKUP(B129, Product_Data!$A$2:$B$100, 2, FALSE)</f>
        <v>Product 3</v>
      </c>
      <c r="L129" t="str">
        <f>INDEX(Customer_Data!$C$2:$C$101, MATCH(D129, Customer_Data!$A$2:$A$101, 0))</f>
        <v>West</v>
      </c>
      <c r="M129" t="str">
        <f t="shared" si="10"/>
        <v>Product 3 - Clothing</v>
      </c>
      <c r="N129">
        <f t="shared" si="11"/>
        <v>266</v>
      </c>
      <c r="O129" t="str">
        <f>VLOOKUP(C129, Salestier_Table[], 2, TRUE)</f>
        <v>High</v>
      </c>
    </row>
    <row r="130" spans="1:15" x14ac:dyDescent="0.35">
      <c r="A130" s="15">
        <v>45027</v>
      </c>
      <c r="B130">
        <v>12</v>
      </c>
      <c r="C130" s="7">
        <v>489.22</v>
      </c>
      <c r="D130">
        <v>81</v>
      </c>
      <c r="E130" t="s">
        <v>7</v>
      </c>
      <c r="F130" t="str">
        <f t="shared" ref="F130:F193" si="12">TEXT(A130,"mmmm")</f>
        <v>April</v>
      </c>
      <c r="G130">
        <f t="shared" ref="G130:G193" si="13">YEAR(A130)</f>
        <v>2023</v>
      </c>
      <c r="H130" t="str">
        <f t="shared" ref="H130:H193" si="14">IF(C130 &gt; 500, "High", "Low")</f>
        <v>Low</v>
      </c>
      <c r="I130" t="s">
        <v>150</v>
      </c>
      <c r="J130" t="str">
        <f t="shared" ref="J130:J193" si="15">IF(AND(C130 &gt;= 100, C130 &lt;= 1000), "Valid", IF(OR(C130 &lt; 100, C130 &gt; 1000), "Invalid", ""))</f>
        <v>Valid</v>
      </c>
      <c r="K130" t="str">
        <f>VLOOKUP(B130, Product_Data!$A$2:$B$100, 2, FALSE)</f>
        <v>Product 12</v>
      </c>
      <c r="L130" t="str">
        <f>INDEX(Customer_Data!$C$2:$C$101, MATCH(D130, Customer_Data!$A$2:$A$101, 0))</f>
        <v>East</v>
      </c>
      <c r="M130" t="str">
        <f t="shared" ref="M130:M193" si="16">CONCATENATE(K130, " - ", E130)</f>
        <v>Product 12 - Home &amp; Kitchen</v>
      </c>
      <c r="N130">
        <f t="shared" ref="N130:N193" si="17">DATE(YEAR(A130), 12, 31) - A130</f>
        <v>264</v>
      </c>
      <c r="O130" t="str">
        <f>VLOOKUP(C130, Salestier_Table[], 2, TRUE)</f>
        <v>High</v>
      </c>
    </row>
    <row r="131" spans="1:15" x14ac:dyDescent="0.35">
      <c r="A131" s="15">
        <v>45028</v>
      </c>
      <c r="B131">
        <v>1</v>
      </c>
      <c r="C131" s="7">
        <v>445.14</v>
      </c>
      <c r="D131">
        <v>39</v>
      </c>
      <c r="E131" t="s">
        <v>6</v>
      </c>
      <c r="F131" t="str">
        <f t="shared" si="12"/>
        <v>April</v>
      </c>
      <c r="G131">
        <f t="shared" si="13"/>
        <v>2023</v>
      </c>
      <c r="H131" t="str">
        <f t="shared" si="14"/>
        <v>Low</v>
      </c>
      <c r="I131" t="s">
        <v>151</v>
      </c>
      <c r="J131" t="str">
        <f t="shared" si="15"/>
        <v>Valid</v>
      </c>
      <c r="K131" t="str">
        <f>VLOOKUP(B131, Product_Data!$A$2:$B$100, 2, FALSE)</f>
        <v>Product 1</v>
      </c>
      <c r="L131" t="str">
        <f>INDEX(Customer_Data!$C$2:$C$101, MATCH(D131, Customer_Data!$A$2:$A$101, 0))</f>
        <v>South</v>
      </c>
      <c r="M131" t="str">
        <f t="shared" si="16"/>
        <v>Product 1 - Electronics</v>
      </c>
      <c r="N131">
        <f t="shared" si="17"/>
        <v>263</v>
      </c>
      <c r="O131" t="str">
        <f>VLOOKUP(C131, Salestier_Table[], 2, TRUE)</f>
        <v>High</v>
      </c>
    </row>
    <row r="132" spans="1:15" x14ac:dyDescent="0.35">
      <c r="A132" s="15">
        <v>45034</v>
      </c>
      <c r="B132">
        <v>1</v>
      </c>
      <c r="C132" s="7">
        <v>69.23</v>
      </c>
      <c r="D132">
        <v>59</v>
      </c>
      <c r="E132" t="s">
        <v>6</v>
      </c>
      <c r="F132" t="str">
        <f t="shared" si="12"/>
        <v>April</v>
      </c>
      <c r="G132">
        <f t="shared" si="13"/>
        <v>2023</v>
      </c>
      <c r="H132" t="str">
        <f t="shared" si="14"/>
        <v>Low</v>
      </c>
      <c r="I132" t="s">
        <v>152</v>
      </c>
      <c r="J132" t="str">
        <f t="shared" si="15"/>
        <v>Invalid</v>
      </c>
      <c r="K132" t="str">
        <f>VLOOKUP(B132, Product_Data!$A$2:$B$100, 2, FALSE)</f>
        <v>Product 1</v>
      </c>
      <c r="L132" t="str">
        <f>INDEX(Customer_Data!$C$2:$C$101, MATCH(D132, Customer_Data!$A$2:$A$101, 0))</f>
        <v>North</v>
      </c>
      <c r="M132" t="str">
        <f t="shared" si="16"/>
        <v>Product 1 - Electronics</v>
      </c>
      <c r="N132">
        <f t="shared" si="17"/>
        <v>257</v>
      </c>
      <c r="O132" t="str">
        <f>VLOOKUP(C132, Salestier_Table[], 2, TRUE)</f>
        <v>Low</v>
      </c>
    </row>
    <row r="133" spans="1:15" x14ac:dyDescent="0.35">
      <c r="A133" s="15">
        <v>45034</v>
      </c>
      <c r="B133">
        <v>20</v>
      </c>
      <c r="C133" s="7">
        <v>207.14</v>
      </c>
      <c r="D133">
        <v>58</v>
      </c>
      <c r="E133" t="s">
        <v>6</v>
      </c>
      <c r="F133" t="str">
        <f t="shared" si="12"/>
        <v>April</v>
      </c>
      <c r="G133">
        <f t="shared" si="13"/>
        <v>2023</v>
      </c>
      <c r="H133" t="str">
        <f t="shared" si="14"/>
        <v>Low</v>
      </c>
      <c r="I133" t="s">
        <v>153</v>
      </c>
      <c r="J133" t="str">
        <f t="shared" si="15"/>
        <v>Valid</v>
      </c>
      <c r="K133" t="str">
        <f>VLOOKUP(B133, Product_Data!$A$2:$B$100, 2, FALSE)</f>
        <v>Product 20</v>
      </c>
      <c r="L133" t="str">
        <f>INDEX(Customer_Data!$C$2:$C$101, MATCH(D133, Customer_Data!$A$2:$A$101, 0))</f>
        <v>North</v>
      </c>
      <c r="M133" t="str">
        <f t="shared" si="16"/>
        <v>Product 20 - Electronics</v>
      </c>
      <c r="N133">
        <f t="shared" si="17"/>
        <v>257</v>
      </c>
      <c r="O133" t="str">
        <f>VLOOKUP(C133, Salestier_Table[], 2, TRUE)</f>
        <v>Medium</v>
      </c>
    </row>
    <row r="134" spans="1:15" x14ac:dyDescent="0.35">
      <c r="A134" s="15">
        <v>45034</v>
      </c>
      <c r="B134">
        <v>14</v>
      </c>
      <c r="C134" s="7">
        <v>59.61</v>
      </c>
      <c r="D134">
        <v>70</v>
      </c>
      <c r="E134" t="s">
        <v>6</v>
      </c>
      <c r="F134" t="str">
        <f t="shared" si="12"/>
        <v>April</v>
      </c>
      <c r="G134">
        <f t="shared" si="13"/>
        <v>2023</v>
      </c>
      <c r="H134" t="str">
        <f t="shared" si="14"/>
        <v>Low</v>
      </c>
      <c r="I134" t="s">
        <v>142</v>
      </c>
      <c r="J134" t="str">
        <f t="shared" si="15"/>
        <v>Invalid</v>
      </c>
      <c r="K134" t="str">
        <f>VLOOKUP(B134, Product_Data!$A$2:$B$100, 2, FALSE)</f>
        <v>Product 14</v>
      </c>
      <c r="L134" t="str">
        <f>INDEX(Customer_Data!$C$2:$C$101, MATCH(D134, Customer_Data!$A$2:$A$101, 0))</f>
        <v>West</v>
      </c>
      <c r="M134" t="str">
        <f t="shared" si="16"/>
        <v>Product 14 - Electronics</v>
      </c>
      <c r="N134">
        <f t="shared" si="17"/>
        <v>257</v>
      </c>
      <c r="O134" t="str">
        <f>VLOOKUP(C134, Salestier_Table[], 2, TRUE)</f>
        <v>Low</v>
      </c>
    </row>
    <row r="135" spans="1:15" x14ac:dyDescent="0.35">
      <c r="A135" s="15">
        <v>45036</v>
      </c>
      <c r="B135">
        <v>17</v>
      </c>
      <c r="C135" s="7">
        <v>384.91</v>
      </c>
      <c r="D135">
        <v>23</v>
      </c>
      <c r="E135" t="s">
        <v>8</v>
      </c>
      <c r="F135" t="str">
        <f t="shared" si="12"/>
        <v>April</v>
      </c>
      <c r="G135">
        <f t="shared" si="13"/>
        <v>2023</v>
      </c>
      <c r="H135" t="str">
        <f t="shared" si="14"/>
        <v>Low</v>
      </c>
      <c r="I135" t="s">
        <v>143</v>
      </c>
      <c r="J135" t="str">
        <f t="shared" si="15"/>
        <v>Valid</v>
      </c>
      <c r="K135" t="str">
        <f>VLOOKUP(B135, Product_Data!$A$2:$B$100, 2, FALSE)</f>
        <v>Product 17</v>
      </c>
      <c r="L135" t="str">
        <f>INDEX(Customer_Data!$C$2:$C$101, MATCH(D135, Customer_Data!$A$2:$A$101, 0))</f>
        <v>West</v>
      </c>
      <c r="M135" t="str">
        <f t="shared" si="16"/>
        <v>Product 17 - Books</v>
      </c>
      <c r="N135">
        <f t="shared" si="17"/>
        <v>255</v>
      </c>
      <c r="O135" t="str">
        <f>VLOOKUP(C135, Salestier_Table[], 2, TRUE)</f>
        <v>Medium</v>
      </c>
    </row>
    <row r="136" spans="1:15" x14ac:dyDescent="0.35">
      <c r="A136" s="15">
        <v>45036</v>
      </c>
      <c r="B136">
        <v>13</v>
      </c>
      <c r="C136" s="7">
        <v>159.13</v>
      </c>
      <c r="D136">
        <v>53</v>
      </c>
      <c r="E136" t="s">
        <v>8</v>
      </c>
      <c r="F136" t="str">
        <f t="shared" si="12"/>
        <v>April</v>
      </c>
      <c r="G136">
        <f t="shared" si="13"/>
        <v>2023</v>
      </c>
      <c r="H136" t="str">
        <f t="shared" si="14"/>
        <v>Low</v>
      </c>
      <c r="I136" t="s">
        <v>144</v>
      </c>
      <c r="J136" t="str">
        <f t="shared" si="15"/>
        <v>Valid</v>
      </c>
      <c r="K136" t="str">
        <f>VLOOKUP(B136, Product_Data!$A$2:$B$100, 2, FALSE)</f>
        <v>Product 13</v>
      </c>
      <c r="L136" t="str">
        <f>INDEX(Customer_Data!$C$2:$C$101, MATCH(D136, Customer_Data!$A$2:$A$101, 0))</f>
        <v>West</v>
      </c>
      <c r="M136" t="str">
        <f t="shared" si="16"/>
        <v>Product 13 - Books</v>
      </c>
      <c r="N136">
        <f t="shared" si="17"/>
        <v>255</v>
      </c>
      <c r="O136" t="str">
        <f>VLOOKUP(C136, Salestier_Table[], 2, TRUE)</f>
        <v>Low</v>
      </c>
    </row>
    <row r="137" spans="1:15" x14ac:dyDescent="0.35">
      <c r="A137" s="15">
        <v>45037</v>
      </c>
      <c r="B137">
        <v>12</v>
      </c>
      <c r="C137" s="7">
        <v>300.29000000000002</v>
      </c>
      <c r="D137">
        <v>27</v>
      </c>
      <c r="E137" t="s">
        <v>7</v>
      </c>
      <c r="F137" t="str">
        <f t="shared" si="12"/>
        <v>April</v>
      </c>
      <c r="G137">
        <f t="shared" si="13"/>
        <v>2023</v>
      </c>
      <c r="H137" t="str">
        <f t="shared" si="14"/>
        <v>Low</v>
      </c>
      <c r="I137" t="s">
        <v>145</v>
      </c>
      <c r="J137" t="str">
        <f t="shared" si="15"/>
        <v>Valid</v>
      </c>
      <c r="K137" t="str">
        <f>VLOOKUP(B137, Product_Data!$A$2:$B$100, 2, FALSE)</f>
        <v>Product 12</v>
      </c>
      <c r="L137" t="str">
        <f>INDEX(Customer_Data!$C$2:$C$101, MATCH(D137, Customer_Data!$A$2:$A$101, 0))</f>
        <v>West</v>
      </c>
      <c r="M137" t="str">
        <f t="shared" si="16"/>
        <v>Product 12 - Home &amp; Kitchen</v>
      </c>
      <c r="N137">
        <f t="shared" si="17"/>
        <v>254</v>
      </c>
      <c r="O137" t="str">
        <f>VLOOKUP(C137, Salestier_Table[], 2, TRUE)</f>
        <v>Medium</v>
      </c>
    </row>
    <row r="138" spans="1:15" x14ac:dyDescent="0.35">
      <c r="A138" s="15">
        <v>45038</v>
      </c>
      <c r="B138">
        <v>7</v>
      </c>
      <c r="C138" s="7">
        <v>228.67</v>
      </c>
      <c r="D138">
        <v>8</v>
      </c>
      <c r="E138" t="s">
        <v>5</v>
      </c>
      <c r="F138" t="str">
        <f t="shared" si="12"/>
        <v>April</v>
      </c>
      <c r="G138">
        <f t="shared" si="13"/>
        <v>2023</v>
      </c>
      <c r="H138" t="str">
        <f t="shared" si="14"/>
        <v>Low</v>
      </c>
      <c r="I138" t="s">
        <v>146</v>
      </c>
      <c r="J138" t="str">
        <f t="shared" si="15"/>
        <v>Valid</v>
      </c>
      <c r="K138" t="str">
        <f>VLOOKUP(B138, Product_Data!$A$2:$B$100, 2, FALSE)</f>
        <v>Product 7</v>
      </c>
      <c r="L138" t="str">
        <f>INDEX(Customer_Data!$C$2:$C$101, MATCH(D138, Customer_Data!$A$2:$A$101, 0))</f>
        <v>East</v>
      </c>
      <c r="M138" t="str">
        <f t="shared" si="16"/>
        <v>Product 7 - Clothing</v>
      </c>
      <c r="N138">
        <f t="shared" si="17"/>
        <v>253</v>
      </c>
      <c r="O138" t="str">
        <f>VLOOKUP(C138, Salestier_Table[], 2, TRUE)</f>
        <v>Medium</v>
      </c>
    </row>
    <row r="139" spans="1:15" x14ac:dyDescent="0.35">
      <c r="A139" s="15">
        <v>45038</v>
      </c>
      <c r="B139">
        <v>3</v>
      </c>
      <c r="C139" s="7">
        <v>367.6</v>
      </c>
      <c r="D139">
        <v>35</v>
      </c>
      <c r="E139" t="s">
        <v>5</v>
      </c>
      <c r="F139" t="str">
        <f t="shared" si="12"/>
        <v>April</v>
      </c>
      <c r="G139">
        <f t="shared" si="13"/>
        <v>2023</v>
      </c>
      <c r="H139" t="str">
        <f t="shared" si="14"/>
        <v>Low</v>
      </c>
      <c r="I139" t="s">
        <v>147</v>
      </c>
      <c r="J139" t="str">
        <f t="shared" si="15"/>
        <v>Valid</v>
      </c>
      <c r="K139" t="str">
        <f>VLOOKUP(B139, Product_Data!$A$2:$B$100, 2, FALSE)</f>
        <v>Product 3</v>
      </c>
      <c r="L139" t="str">
        <f>INDEX(Customer_Data!$C$2:$C$101, MATCH(D139, Customer_Data!$A$2:$A$101, 0))</f>
        <v>South</v>
      </c>
      <c r="M139" t="str">
        <f t="shared" si="16"/>
        <v>Product 3 - Clothing</v>
      </c>
      <c r="N139">
        <f t="shared" si="17"/>
        <v>253</v>
      </c>
      <c r="O139" t="str">
        <f>VLOOKUP(C139, Salestier_Table[], 2, TRUE)</f>
        <v>Medium</v>
      </c>
    </row>
    <row r="140" spans="1:15" x14ac:dyDescent="0.35">
      <c r="A140" s="15">
        <v>45038</v>
      </c>
      <c r="B140">
        <v>18</v>
      </c>
      <c r="C140" s="7">
        <v>161.52000000000001</v>
      </c>
      <c r="D140">
        <v>3</v>
      </c>
      <c r="E140" t="s">
        <v>7</v>
      </c>
      <c r="F140" t="str">
        <f t="shared" si="12"/>
        <v>April</v>
      </c>
      <c r="G140">
        <f t="shared" si="13"/>
        <v>2023</v>
      </c>
      <c r="H140" t="str">
        <f t="shared" si="14"/>
        <v>Low</v>
      </c>
      <c r="I140" t="s">
        <v>148</v>
      </c>
      <c r="J140" t="str">
        <f t="shared" si="15"/>
        <v>Valid</v>
      </c>
      <c r="K140" t="str">
        <f>VLOOKUP(B140, Product_Data!$A$2:$B$100, 2, FALSE)</f>
        <v>Product 18</v>
      </c>
      <c r="L140" t="str">
        <f>INDEX(Customer_Data!$C$2:$C$101, MATCH(D140, Customer_Data!$A$2:$A$101, 0))</f>
        <v>East</v>
      </c>
      <c r="M140" t="str">
        <f t="shared" si="16"/>
        <v>Product 18 - Home &amp; Kitchen</v>
      </c>
      <c r="N140">
        <f t="shared" si="17"/>
        <v>253</v>
      </c>
      <c r="O140" t="str">
        <f>VLOOKUP(C140, Salestier_Table[], 2, TRUE)</f>
        <v>Low</v>
      </c>
    </row>
    <row r="141" spans="1:15" x14ac:dyDescent="0.35">
      <c r="A141" s="15">
        <v>45039</v>
      </c>
      <c r="B141">
        <v>12</v>
      </c>
      <c r="C141" s="7">
        <v>189.14</v>
      </c>
      <c r="D141">
        <v>14</v>
      </c>
      <c r="E141" t="s">
        <v>7</v>
      </c>
      <c r="F141" t="str">
        <f t="shared" si="12"/>
        <v>April</v>
      </c>
      <c r="G141">
        <f t="shared" si="13"/>
        <v>2023</v>
      </c>
      <c r="H141" t="str">
        <f t="shared" si="14"/>
        <v>Low</v>
      </c>
      <c r="I141" t="s">
        <v>149</v>
      </c>
      <c r="J141" t="str">
        <f t="shared" si="15"/>
        <v>Valid</v>
      </c>
      <c r="K141" t="str">
        <f>VLOOKUP(B141, Product_Data!$A$2:$B$100, 2, FALSE)</f>
        <v>Product 12</v>
      </c>
      <c r="L141" t="str">
        <f>INDEX(Customer_Data!$C$2:$C$101, MATCH(D141, Customer_Data!$A$2:$A$101, 0))</f>
        <v>West</v>
      </c>
      <c r="M141" t="str">
        <f t="shared" si="16"/>
        <v>Product 12 - Home &amp; Kitchen</v>
      </c>
      <c r="N141">
        <f t="shared" si="17"/>
        <v>252</v>
      </c>
      <c r="O141" t="str">
        <f>VLOOKUP(C141, Salestier_Table[], 2, TRUE)</f>
        <v>Low</v>
      </c>
    </row>
    <row r="142" spans="1:15" x14ac:dyDescent="0.35">
      <c r="A142" s="15">
        <v>45040</v>
      </c>
      <c r="B142">
        <v>3</v>
      </c>
      <c r="C142" s="7">
        <v>361.19</v>
      </c>
      <c r="D142">
        <v>94</v>
      </c>
      <c r="E142" t="s">
        <v>5</v>
      </c>
      <c r="F142" t="str">
        <f t="shared" si="12"/>
        <v>April</v>
      </c>
      <c r="G142">
        <f t="shared" si="13"/>
        <v>2023</v>
      </c>
      <c r="H142" t="str">
        <f t="shared" si="14"/>
        <v>Low</v>
      </c>
      <c r="I142" t="s">
        <v>150</v>
      </c>
      <c r="J142" t="str">
        <f t="shared" si="15"/>
        <v>Valid</v>
      </c>
      <c r="K142" t="str">
        <f>VLOOKUP(B142, Product_Data!$A$2:$B$100, 2, FALSE)</f>
        <v>Product 3</v>
      </c>
      <c r="L142" t="str">
        <f>INDEX(Customer_Data!$C$2:$C$101, MATCH(D142, Customer_Data!$A$2:$A$101, 0))</f>
        <v>East</v>
      </c>
      <c r="M142" t="str">
        <f t="shared" si="16"/>
        <v>Product 3 - Clothing</v>
      </c>
      <c r="N142">
        <f t="shared" si="17"/>
        <v>251</v>
      </c>
      <c r="O142" t="str">
        <f>VLOOKUP(C142, Salestier_Table[], 2, TRUE)</f>
        <v>Medium</v>
      </c>
    </row>
    <row r="143" spans="1:15" x14ac:dyDescent="0.35">
      <c r="A143" s="15">
        <v>45040</v>
      </c>
      <c r="B143">
        <v>18</v>
      </c>
      <c r="C143" s="7">
        <v>170.8</v>
      </c>
      <c r="D143">
        <v>21</v>
      </c>
      <c r="E143" t="s">
        <v>7</v>
      </c>
      <c r="F143" t="str">
        <f t="shared" si="12"/>
        <v>April</v>
      </c>
      <c r="G143">
        <f t="shared" si="13"/>
        <v>2023</v>
      </c>
      <c r="H143" t="str">
        <f t="shared" si="14"/>
        <v>Low</v>
      </c>
      <c r="I143" t="s">
        <v>151</v>
      </c>
      <c r="J143" t="str">
        <f t="shared" si="15"/>
        <v>Valid</v>
      </c>
      <c r="K143" t="str">
        <f>VLOOKUP(B143, Product_Data!$A$2:$B$100, 2, FALSE)</f>
        <v>Product 18</v>
      </c>
      <c r="L143" t="str">
        <f>INDEX(Customer_Data!$C$2:$C$101, MATCH(D143, Customer_Data!$A$2:$A$101, 0))</f>
        <v>West</v>
      </c>
      <c r="M143" t="str">
        <f t="shared" si="16"/>
        <v>Product 18 - Home &amp; Kitchen</v>
      </c>
      <c r="N143">
        <f t="shared" si="17"/>
        <v>251</v>
      </c>
      <c r="O143" t="str">
        <f>VLOOKUP(C143, Salestier_Table[], 2, TRUE)</f>
        <v>Low</v>
      </c>
    </row>
    <row r="144" spans="1:15" x14ac:dyDescent="0.35">
      <c r="A144" s="15">
        <v>45041</v>
      </c>
      <c r="B144">
        <v>10</v>
      </c>
      <c r="C144" s="7">
        <v>135.56</v>
      </c>
      <c r="D144">
        <v>85</v>
      </c>
      <c r="E144" t="s">
        <v>5</v>
      </c>
      <c r="F144" t="str">
        <f t="shared" si="12"/>
        <v>April</v>
      </c>
      <c r="G144">
        <f t="shared" si="13"/>
        <v>2023</v>
      </c>
      <c r="H144" t="str">
        <f t="shared" si="14"/>
        <v>Low</v>
      </c>
      <c r="I144" t="s">
        <v>152</v>
      </c>
      <c r="J144" t="str">
        <f t="shared" si="15"/>
        <v>Valid</v>
      </c>
      <c r="K144" t="str">
        <f>VLOOKUP(B144, Product_Data!$A$2:$B$100, 2, FALSE)</f>
        <v>Product 10</v>
      </c>
      <c r="L144" t="str">
        <f>INDEX(Customer_Data!$C$2:$C$101, MATCH(D144, Customer_Data!$A$2:$A$101, 0))</f>
        <v>West</v>
      </c>
      <c r="M144" t="str">
        <f t="shared" si="16"/>
        <v>Product 10 - Clothing</v>
      </c>
      <c r="N144">
        <f t="shared" si="17"/>
        <v>250</v>
      </c>
      <c r="O144" t="str">
        <f>VLOOKUP(C144, Salestier_Table[], 2, TRUE)</f>
        <v>Low</v>
      </c>
    </row>
    <row r="145" spans="1:15" x14ac:dyDescent="0.35">
      <c r="A145" s="15">
        <v>45042</v>
      </c>
      <c r="B145">
        <v>5</v>
      </c>
      <c r="C145" s="7">
        <v>150.94</v>
      </c>
      <c r="D145">
        <v>7</v>
      </c>
      <c r="E145" t="s">
        <v>6</v>
      </c>
      <c r="F145" t="str">
        <f t="shared" si="12"/>
        <v>April</v>
      </c>
      <c r="G145">
        <f t="shared" si="13"/>
        <v>2023</v>
      </c>
      <c r="H145" t="str">
        <f t="shared" si="14"/>
        <v>Low</v>
      </c>
      <c r="I145" t="s">
        <v>153</v>
      </c>
      <c r="J145" t="str">
        <f t="shared" si="15"/>
        <v>Valid</v>
      </c>
      <c r="K145" t="str">
        <f>VLOOKUP(B145, Product_Data!$A$2:$B$100, 2, FALSE)</f>
        <v>Product 5</v>
      </c>
      <c r="L145" t="str">
        <f>INDEX(Customer_Data!$C$2:$C$101, MATCH(D145, Customer_Data!$A$2:$A$101, 0))</f>
        <v>West</v>
      </c>
      <c r="M145" t="str">
        <f t="shared" si="16"/>
        <v>Product 5 - Electronics</v>
      </c>
      <c r="N145">
        <f t="shared" si="17"/>
        <v>249</v>
      </c>
      <c r="O145" t="str">
        <f>VLOOKUP(C145, Salestier_Table[], 2, TRUE)</f>
        <v>Low</v>
      </c>
    </row>
    <row r="146" spans="1:15" x14ac:dyDescent="0.35">
      <c r="A146" s="15">
        <v>45042</v>
      </c>
      <c r="B146">
        <v>19</v>
      </c>
      <c r="C146" s="7">
        <v>314.81</v>
      </c>
      <c r="D146">
        <v>95</v>
      </c>
      <c r="E146" t="s">
        <v>6</v>
      </c>
      <c r="F146" t="str">
        <f t="shared" si="12"/>
        <v>April</v>
      </c>
      <c r="G146">
        <f t="shared" si="13"/>
        <v>2023</v>
      </c>
      <c r="H146" t="str">
        <f t="shared" si="14"/>
        <v>Low</v>
      </c>
      <c r="I146" t="s">
        <v>142</v>
      </c>
      <c r="J146" t="str">
        <f t="shared" si="15"/>
        <v>Valid</v>
      </c>
      <c r="K146" t="str">
        <f>VLOOKUP(B146, Product_Data!$A$2:$B$100, 2, FALSE)</f>
        <v>Product 19</v>
      </c>
      <c r="L146" t="str">
        <f>INDEX(Customer_Data!$C$2:$C$101, MATCH(D146, Customer_Data!$A$2:$A$101, 0))</f>
        <v>West</v>
      </c>
      <c r="M146" t="str">
        <f t="shared" si="16"/>
        <v>Product 19 - Electronics</v>
      </c>
      <c r="N146">
        <f t="shared" si="17"/>
        <v>249</v>
      </c>
      <c r="O146" t="str">
        <f>VLOOKUP(C146, Salestier_Table[], 2, TRUE)</f>
        <v>Medium</v>
      </c>
    </row>
    <row r="147" spans="1:15" x14ac:dyDescent="0.35">
      <c r="A147" s="15">
        <v>45042</v>
      </c>
      <c r="B147">
        <v>4</v>
      </c>
      <c r="C147" s="7">
        <v>230.09</v>
      </c>
      <c r="D147">
        <v>2</v>
      </c>
      <c r="E147" t="s">
        <v>7</v>
      </c>
      <c r="F147" t="str">
        <f t="shared" si="12"/>
        <v>April</v>
      </c>
      <c r="G147">
        <f t="shared" si="13"/>
        <v>2023</v>
      </c>
      <c r="H147" t="str">
        <f t="shared" si="14"/>
        <v>Low</v>
      </c>
      <c r="I147" t="s">
        <v>143</v>
      </c>
      <c r="J147" t="str">
        <f t="shared" si="15"/>
        <v>Valid</v>
      </c>
      <c r="K147" t="str">
        <f>VLOOKUP(B147, Product_Data!$A$2:$B$100, 2, FALSE)</f>
        <v>Product 4</v>
      </c>
      <c r="L147" t="str">
        <f>INDEX(Customer_Data!$C$2:$C$101, MATCH(D147, Customer_Data!$A$2:$A$101, 0))</f>
        <v>North</v>
      </c>
      <c r="M147" t="str">
        <f t="shared" si="16"/>
        <v>Product 4 - Home &amp; Kitchen</v>
      </c>
      <c r="N147">
        <f t="shared" si="17"/>
        <v>249</v>
      </c>
      <c r="O147" t="str">
        <f>VLOOKUP(C147, Salestier_Table[], 2, TRUE)</f>
        <v>Medium</v>
      </c>
    </row>
    <row r="148" spans="1:15" x14ac:dyDescent="0.35">
      <c r="A148" s="15">
        <v>45043</v>
      </c>
      <c r="B148">
        <v>14</v>
      </c>
      <c r="C148" s="7">
        <v>227.68</v>
      </c>
      <c r="D148">
        <v>63</v>
      </c>
      <c r="E148" t="s">
        <v>6</v>
      </c>
      <c r="F148" t="str">
        <f t="shared" si="12"/>
        <v>April</v>
      </c>
      <c r="G148">
        <f t="shared" si="13"/>
        <v>2023</v>
      </c>
      <c r="H148" t="str">
        <f t="shared" si="14"/>
        <v>Low</v>
      </c>
      <c r="I148" t="s">
        <v>144</v>
      </c>
      <c r="J148" t="str">
        <f t="shared" si="15"/>
        <v>Valid</v>
      </c>
      <c r="K148" t="str">
        <f>VLOOKUP(B148, Product_Data!$A$2:$B$100, 2, FALSE)</f>
        <v>Product 14</v>
      </c>
      <c r="L148" t="str">
        <f>INDEX(Customer_Data!$C$2:$C$101, MATCH(D148, Customer_Data!$A$2:$A$101, 0))</f>
        <v>South</v>
      </c>
      <c r="M148" t="str">
        <f t="shared" si="16"/>
        <v>Product 14 - Electronics</v>
      </c>
      <c r="N148">
        <f t="shared" si="17"/>
        <v>248</v>
      </c>
      <c r="O148" t="str">
        <f>VLOOKUP(C148, Salestier_Table[], 2, TRUE)</f>
        <v>Medium</v>
      </c>
    </row>
    <row r="149" spans="1:15" x14ac:dyDescent="0.35">
      <c r="A149" s="15">
        <v>45043</v>
      </c>
      <c r="B149">
        <v>18</v>
      </c>
      <c r="C149" s="7">
        <v>23.5</v>
      </c>
      <c r="D149">
        <v>42</v>
      </c>
      <c r="E149" t="s">
        <v>7</v>
      </c>
      <c r="F149" t="str">
        <f t="shared" si="12"/>
        <v>April</v>
      </c>
      <c r="G149">
        <f t="shared" si="13"/>
        <v>2023</v>
      </c>
      <c r="H149" t="str">
        <f t="shared" si="14"/>
        <v>Low</v>
      </c>
      <c r="I149" t="s">
        <v>145</v>
      </c>
      <c r="J149" t="str">
        <f t="shared" si="15"/>
        <v>Invalid</v>
      </c>
      <c r="K149" t="str">
        <f>VLOOKUP(B149, Product_Data!$A$2:$B$100, 2, FALSE)</f>
        <v>Product 18</v>
      </c>
      <c r="L149" t="str">
        <f>INDEX(Customer_Data!$C$2:$C$101, MATCH(D149, Customer_Data!$A$2:$A$101, 0))</f>
        <v>East</v>
      </c>
      <c r="M149" t="str">
        <f t="shared" si="16"/>
        <v>Product 18 - Home &amp; Kitchen</v>
      </c>
      <c r="N149">
        <f t="shared" si="17"/>
        <v>248</v>
      </c>
      <c r="O149" t="str">
        <f>VLOOKUP(C149, Salestier_Table[], 2, TRUE)</f>
        <v>Low</v>
      </c>
    </row>
    <row r="150" spans="1:15" x14ac:dyDescent="0.35">
      <c r="A150" s="15">
        <v>45044</v>
      </c>
      <c r="B150">
        <v>9</v>
      </c>
      <c r="C150" s="7">
        <v>23.05</v>
      </c>
      <c r="D150">
        <v>31</v>
      </c>
      <c r="E150" t="s">
        <v>7</v>
      </c>
      <c r="F150" t="str">
        <f t="shared" si="12"/>
        <v>April</v>
      </c>
      <c r="G150">
        <f t="shared" si="13"/>
        <v>2023</v>
      </c>
      <c r="H150" t="str">
        <f t="shared" si="14"/>
        <v>Low</v>
      </c>
      <c r="I150" t="s">
        <v>146</v>
      </c>
      <c r="J150" t="str">
        <f t="shared" si="15"/>
        <v>Invalid</v>
      </c>
      <c r="K150" t="str">
        <f>VLOOKUP(B150, Product_Data!$A$2:$B$100, 2, FALSE)</f>
        <v>Product 9</v>
      </c>
      <c r="L150" t="str">
        <f>INDEX(Customer_Data!$C$2:$C$101, MATCH(D150, Customer_Data!$A$2:$A$101, 0))</f>
        <v>North</v>
      </c>
      <c r="M150" t="str">
        <f t="shared" si="16"/>
        <v>Product 9 - Home &amp; Kitchen</v>
      </c>
      <c r="N150">
        <f t="shared" si="17"/>
        <v>247</v>
      </c>
      <c r="O150" t="str">
        <f>VLOOKUP(C150, Salestier_Table[], 2, TRUE)</f>
        <v>Low</v>
      </c>
    </row>
    <row r="151" spans="1:15" x14ac:dyDescent="0.35">
      <c r="A151" s="15">
        <v>45045</v>
      </c>
      <c r="B151">
        <v>15</v>
      </c>
      <c r="C151" s="7">
        <v>236.83</v>
      </c>
      <c r="D151">
        <v>94</v>
      </c>
      <c r="E151" t="s">
        <v>8</v>
      </c>
      <c r="F151" t="str">
        <f t="shared" si="12"/>
        <v>April</v>
      </c>
      <c r="G151">
        <f t="shared" si="13"/>
        <v>2023</v>
      </c>
      <c r="H151" t="str">
        <f t="shared" si="14"/>
        <v>Low</v>
      </c>
      <c r="I151" t="s">
        <v>147</v>
      </c>
      <c r="J151" t="str">
        <f t="shared" si="15"/>
        <v>Valid</v>
      </c>
      <c r="K151" t="str">
        <f>VLOOKUP(B151, Product_Data!$A$2:$B$100, 2, FALSE)</f>
        <v>Product 15</v>
      </c>
      <c r="L151" t="str">
        <f>INDEX(Customer_Data!$C$2:$C$101, MATCH(D151, Customer_Data!$A$2:$A$101, 0))</f>
        <v>East</v>
      </c>
      <c r="M151" t="str">
        <f t="shared" si="16"/>
        <v>Product 15 - Books</v>
      </c>
      <c r="N151">
        <f t="shared" si="17"/>
        <v>246</v>
      </c>
      <c r="O151" t="str">
        <f>VLOOKUP(C151, Salestier_Table[], 2, TRUE)</f>
        <v>Medium</v>
      </c>
    </row>
    <row r="152" spans="1:15" x14ac:dyDescent="0.35">
      <c r="A152" s="15">
        <v>45045</v>
      </c>
      <c r="B152">
        <v>4</v>
      </c>
      <c r="C152" s="7">
        <v>299.35000000000002</v>
      </c>
      <c r="D152">
        <v>4</v>
      </c>
      <c r="E152" t="s">
        <v>7</v>
      </c>
      <c r="F152" t="str">
        <f t="shared" si="12"/>
        <v>April</v>
      </c>
      <c r="G152">
        <f t="shared" si="13"/>
        <v>2023</v>
      </c>
      <c r="H152" t="str">
        <f t="shared" si="14"/>
        <v>Low</v>
      </c>
      <c r="I152" t="s">
        <v>148</v>
      </c>
      <c r="J152" t="str">
        <f t="shared" si="15"/>
        <v>Valid</v>
      </c>
      <c r="K152" t="str">
        <f>VLOOKUP(B152, Product_Data!$A$2:$B$100, 2, FALSE)</f>
        <v>Product 4</v>
      </c>
      <c r="L152" t="str">
        <f>INDEX(Customer_Data!$C$2:$C$101, MATCH(D152, Customer_Data!$A$2:$A$101, 0))</f>
        <v>South</v>
      </c>
      <c r="M152" t="str">
        <f t="shared" si="16"/>
        <v>Product 4 - Home &amp; Kitchen</v>
      </c>
      <c r="N152">
        <f t="shared" si="17"/>
        <v>246</v>
      </c>
      <c r="O152" t="str">
        <f>VLOOKUP(C152, Salestier_Table[], 2, TRUE)</f>
        <v>Medium</v>
      </c>
    </row>
    <row r="153" spans="1:15" x14ac:dyDescent="0.35">
      <c r="A153" s="15">
        <v>45045</v>
      </c>
      <c r="B153">
        <v>12</v>
      </c>
      <c r="C153" s="7">
        <v>81.86</v>
      </c>
      <c r="D153">
        <v>7</v>
      </c>
      <c r="E153" t="s">
        <v>7</v>
      </c>
      <c r="F153" t="str">
        <f t="shared" si="12"/>
        <v>April</v>
      </c>
      <c r="G153">
        <f t="shared" si="13"/>
        <v>2023</v>
      </c>
      <c r="H153" t="str">
        <f t="shared" si="14"/>
        <v>Low</v>
      </c>
      <c r="I153" t="s">
        <v>149</v>
      </c>
      <c r="J153" t="str">
        <f t="shared" si="15"/>
        <v>Invalid</v>
      </c>
      <c r="K153" t="str">
        <f>VLOOKUP(B153, Product_Data!$A$2:$B$100, 2, FALSE)</f>
        <v>Product 12</v>
      </c>
      <c r="L153" t="str">
        <f>INDEX(Customer_Data!$C$2:$C$101, MATCH(D153, Customer_Data!$A$2:$A$101, 0))</f>
        <v>West</v>
      </c>
      <c r="M153" t="str">
        <f t="shared" si="16"/>
        <v>Product 12 - Home &amp; Kitchen</v>
      </c>
      <c r="N153">
        <f t="shared" si="17"/>
        <v>246</v>
      </c>
      <c r="O153" t="str">
        <f>VLOOKUP(C153, Salestier_Table[], 2, TRUE)</f>
        <v>Low</v>
      </c>
    </row>
    <row r="154" spans="1:15" x14ac:dyDescent="0.35">
      <c r="A154" s="15">
        <v>45046</v>
      </c>
      <c r="B154">
        <v>18</v>
      </c>
      <c r="C154" s="7">
        <v>149.77000000000001</v>
      </c>
      <c r="D154">
        <v>26</v>
      </c>
      <c r="E154" t="s">
        <v>7</v>
      </c>
      <c r="F154" t="str">
        <f t="shared" si="12"/>
        <v>April</v>
      </c>
      <c r="G154">
        <f t="shared" si="13"/>
        <v>2023</v>
      </c>
      <c r="H154" t="str">
        <f t="shared" si="14"/>
        <v>Low</v>
      </c>
      <c r="I154" t="s">
        <v>150</v>
      </c>
      <c r="J154" t="str">
        <f t="shared" si="15"/>
        <v>Valid</v>
      </c>
      <c r="K154" t="str">
        <f>VLOOKUP(B154, Product_Data!$A$2:$B$100, 2, FALSE)</f>
        <v>Product 18</v>
      </c>
      <c r="L154" t="str">
        <f>INDEX(Customer_Data!$C$2:$C$101, MATCH(D154, Customer_Data!$A$2:$A$101, 0))</f>
        <v>North</v>
      </c>
      <c r="M154" t="str">
        <f t="shared" si="16"/>
        <v>Product 18 - Home &amp; Kitchen</v>
      </c>
      <c r="N154">
        <f t="shared" si="17"/>
        <v>245</v>
      </c>
      <c r="O154" t="str">
        <f>VLOOKUP(C154, Salestier_Table[], 2, TRUE)</f>
        <v>Low</v>
      </c>
    </row>
    <row r="155" spans="1:15" x14ac:dyDescent="0.35">
      <c r="A155" s="15">
        <v>45047</v>
      </c>
      <c r="B155">
        <v>15</v>
      </c>
      <c r="C155" s="7">
        <v>167.69</v>
      </c>
      <c r="D155">
        <v>72</v>
      </c>
      <c r="E155" t="s">
        <v>8</v>
      </c>
      <c r="F155" t="str">
        <f t="shared" si="12"/>
        <v>May</v>
      </c>
      <c r="G155">
        <f t="shared" si="13"/>
        <v>2023</v>
      </c>
      <c r="H155" t="str">
        <f t="shared" si="14"/>
        <v>Low</v>
      </c>
      <c r="I155" t="s">
        <v>151</v>
      </c>
      <c r="J155" t="str">
        <f t="shared" si="15"/>
        <v>Valid</v>
      </c>
      <c r="K155" t="str">
        <f>VLOOKUP(B155, Product_Data!$A$2:$B$100, 2, FALSE)</f>
        <v>Product 15</v>
      </c>
      <c r="L155" t="str">
        <f>INDEX(Customer_Data!$C$2:$C$101, MATCH(D155, Customer_Data!$A$2:$A$101, 0))</f>
        <v>East</v>
      </c>
      <c r="M155" t="str">
        <f t="shared" si="16"/>
        <v>Product 15 - Books</v>
      </c>
      <c r="N155">
        <f t="shared" si="17"/>
        <v>244</v>
      </c>
      <c r="O155" t="str">
        <f>VLOOKUP(C155, Salestier_Table[], 2, TRUE)</f>
        <v>Low</v>
      </c>
    </row>
    <row r="156" spans="1:15" x14ac:dyDescent="0.35">
      <c r="A156" s="15">
        <v>45048</v>
      </c>
      <c r="B156">
        <v>20</v>
      </c>
      <c r="C156" s="7">
        <v>101.44</v>
      </c>
      <c r="D156">
        <v>7</v>
      </c>
      <c r="E156" t="s">
        <v>6</v>
      </c>
      <c r="F156" t="str">
        <f t="shared" si="12"/>
        <v>May</v>
      </c>
      <c r="G156">
        <f t="shared" si="13"/>
        <v>2023</v>
      </c>
      <c r="H156" t="str">
        <f t="shared" si="14"/>
        <v>Low</v>
      </c>
      <c r="I156" t="s">
        <v>152</v>
      </c>
      <c r="J156" t="str">
        <f t="shared" si="15"/>
        <v>Valid</v>
      </c>
      <c r="K156" t="str">
        <f>VLOOKUP(B156, Product_Data!$A$2:$B$100, 2, FALSE)</f>
        <v>Product 20</v>
      </c>
      <c r="L156" t="str">
        <f>INDEX(Customer_Data!$C$2:$C$101, MATCH(D156, Customer_Data!$A$2:$A$101, 0))</f>
        <v>West</v>
      </c>
      <c r="M156" t="str">
        <f t="shared" si="16"/>
        <v>Product 20 - Electronics</v>
      </c>
      <c r="N156">
        <f t="shared" si="17"/>
        <v>243</v>
      </c>
      <c r="O156" t="str">
        <f>VLOOKUP(C156, Salestier_Table[], 2, TRUE)</f>
        <v>Low</v>
      </c>
    </row>
    <row r="157" spans="1:15" x14ac:dyDescent="0.35">
      <c r="A157" s="15">
        <v>45050</v>
      </c>
      <c r="B157">
        <v>13</v>
      </c>
      <c r="C157" s="7">
        <v>222.53</v>
      </c>
      <c r="D157">
        <v>13</v>
      </c>
      <c r="E157" t="s">
        <v>8</v>
      </c>
      <c r="F157" t="str">
        <f t="shared" si="12"/>
        <v>May</v>
      </c>
      <c r="G157">
        <f t="shared" si="13"/>
        <v>2023</v>
      </c>
      <c r="H157" t="str">
        <f t="shared" si="14"/>
        <v>Low</v>
      </c>
      <c r="I157" t="s">
        <v>153</v>
      </c>
      <c r="J157" t="str">
        <f t="shared" si="15"/>
        <v>Valid</v>
      </c>
      <c r="K157" t="str">
        <f>VLOOKUP(B157, Product_Data!$A$2:$B$100, 2, FALSE)</f>
        <v>Product 13</v>
      </c>
      <c r="L157" t="str">
        <f>INDEX(Customer_Data!$C$2:$C$101, MATCH(D157, Customer_Data!$A$2:$A$101, 0))</f>
        <v>West</v>
      </c>
      <c r="M157" t="str">
        <f t="shared" si="16"/>
        <v>Product 13 - Books</v>
      </c>
      <c r="N157">
        <f t="shared" si="17"/>
        <v>241</v>
      </c>
      <c r="O157" t="str">
        <f>VLOOKUP(C157, Salestier_Table[], 2, TRUE)</f>
        <v>Medium</v>
      </c>
    </row>
    <row r="158" spans="1:15" x14ac:dyDescent="0.35">
      <c r="A158" s="15">
        <v>45050</v>
      </c>
      <c r="B158">
        <v>18</v>
      </c>
      <c r="C158" s="7">
        <v>219.39</v>
      </c>
      <c r="D158">
        <v>70</v>
      </c>
      <c r="E158" t="s">
        <v>7</v>
      </c>
      <c r="F158" t="str">
        <f t="shared" si="12"/>
        <v>May</v>
      </c>
      <c r="G158">
        <f t="shared" si="13"/>
        <v>2023</v>
      </c>
      <c r="H158" t="str">
        <f t="shared" si="14"/>
        <v>Low</v>
      </c>
      <c r="I158" t="s">
        <v>142</v>
      </c>
      <c r="J158" t="str">
        <f t="shared" si="15"/>
        <v>Valid</v>
      </c>
      <c r="K158" t="str">
        <f>VLOOKUP(B158, Product_Data!$A$2:$B$100, 2, FALSE)</f>
        <v>Product 18</v>
      </c>
      <c r="L158" t="str">
        <f>INDEX(Customer_Data!$C$2:$C$101, MATCH(D158, Customer_Data!$A$2:$A$101, 0))</f>
        <v>West</v>
      </c>
      <c r="M158" t="str">
        <f t="shared" si="16"/>
        <v>Product 18 - Home &amp; Kitchen</v>
      </c>
      <c r="N158">
        <f t="shared" si="17"/>
        <v>241</v>
      </c>
      <c r="O158" t="str">
        <f>VLOOKUP(C158, Salestier_Table[], 2, TRUE)</f>
        <v>Medium</v>
      </c>
    </row>
    <row r="159" spans="1:15" x14ac:dyDescent="0.35">
      <c r="A159" s="15">
        <v>45051</v>
      </c>
      <c r="B159">
        <v>8</v>
      </c>
      <c r="C159" s="7">
        <v>234</v>
      </c>
      <c r="D159">
        <v>80</v>
      </c>
      <c r="E159" t="s">
        <v>6</v>
      </c>
      <c r="F159" t="str">
        <f t="shared" si="12"/>
        <v>May</v>
      </c>
      <c r="G159">
        <f t="shared" si="13"/>
        <v>2023</v>
      </c>
      <c r="H159" t="str">
        <f t="shared" si="14"/>
        <v>Low</v>
      </c>
      <c r="I159" t="s">
        <v>143</v>
      </c>
      <c r="J159" t="str">
        <f t="shared" si="15"/>
        <v>Valid</v>
      </c>
      <c r="K159" t="str">
        <f>VLOOKUP(B159, Product_Data!$A$2:$B$100, 2, FALSE)</f>
        <v>Product 8</v>
      </c>
      <c r="L159" t="str">
        <f>INDEX(Customer_Data!$C$2:$C$101, MATCH(D159, Customer_Data!$A$2:$A$101, 0))</f>
        <v>North</v>
      </c>
      <c r="M159" t="str">
        <f t="shared" si="16"/>
        <v>Product 8 - Electronics</v>
      </c>
      <c r="N159">
        <f t="shared" si="17"/>
        <v>240</v>
      </c>
      <c r="O159" t="str">
        <f>VLOOKUP(C159, Salestier_Table[], 2, TRUE)</f>
        <v>Medium</v>
      </c>
    </row>
    <row r="160" spans="1:15" x14ac:dyDescent="0.35">
      <c r="A160" s="15">
        <v>45051</v>
      </c>
      <c r="B160">
        <v>2</v>
      </c>
      <c r="C160" s="7">
        <v>246.61</v>
      </c>
      <c r="D160">
        <v>74</v>
      </c>
      <c r="E160" t="s">
        <v>8</v>
      </c>
      <c r="F160" t="str">
        <f t="shared" si="12"/>
        <v>May</v>
      </c>
      <c r="G160">
        <f t="shared" si="13"/>
        <v>2023</v>
      </c>
      <c r="H160" t="str">
        <f t="shared" si="14"/>
        <v>Low</v>
      </c>
      <c r="I160" t="s">
        <v>144</v>
      </c>
      <c r="J160" t="str">
        <f t="shared" si="15"/>
        <v>Valid</v>
      </c>
      <c r="K160" t="str">
        <f>VLOOKUP(B160, Product_Data!$A$2:$B$100, 2, FALSE)</f>
        <v>Product 2</v>
      </c>
      <c r="L160" t="str">
        <f>INDEX(Customer_Data!$C$2:$C$101, MATCH(D160, Customer_Data!$A$2:$A$101, 0))</f>
        <v>West</v>
      </c>
      <c r="M160" t="str">
        <f t="shared" si="16"/>
        <v>Product 2 - Books</v>
      </c>
      <c r="N160">
        <f t="shared" si="17"/>
        <v>240</v>
      </c>
      <c r="O160" t="str">
        <f>VLOOKUP(C160, Salestier_Table[], 2, TRUE)</f>
        <v>Medium</v>
      </c>
    </row>
    <row r="161" spans="1:15" x14ac:dyDescent="0.35">
      <c r="A161" s="15">
        <v>45051</v>
      </c>
      <c r="B161">
        <v>10</v>
      </c>
      <c r="C161" s="7">
        <v>256.17</v>
      </c>
      <c r="D161">
        <v>85</v>
      </c>
      <c r="E161" t="s">
        <v>5</v>
      </c>
      <c r="F161" t="str">
        <f t="shared" si="12"/>
        <v>May</v>
      </c>
      <c r="G161">
        <f t="shared" si="13"/>
        <v>2023</v>
      </c>
      <c r="H161" t="str">
        <f t="shared" si="14"/>
        <v>Low</v>
      </c>
      <c r="I161" t="s">
        <v>145</v>
      </c>
      <c r="J161" t="str">
        <f t="shared" si="15"/>
        <v>Valid</v>
      </c>
      <c r="K161" t="str">
        <f>VLOOKUP(B161, Product_Data!$A$2:$B$100, 2, FALSE)</f>
        <v>Product 10</v>
      </c>
      <c r="L161" t="str">
        <f>INDEX(Customer_Data!$C$2:$C$101, MATCH(D161, Customer_Data!$A$2:$A$101, 0))</f>
        <v>West</v>
      </c>
      <c r="M161" t="str">
        <f t="shared" si="16"/>
        <v>Product 10 - Clothing</v>
      </c>
      <c r="N161">
        <f t="shared" si="17"/>
        <v>240</v>
      </c>
      <c r="O161" t="str">
        <f>VLOOKUP(C161, Salestier_Table[], 2, TRUE)</f>
        <v>Medium</v>
      </c>
    </row>
    <row r="162" spans="1:15" x14ac:dyDescent="0.35">
      <c r="A162" s="15">
        <v>45051</v>
      </c>
      <c r="B162">
        <v>3</v>
      </c>
      <c r="C162" s="7">
        <v>320.16000000000003</v>
      </c>
      <c r="D162">
        <v>29</v>
      </c>
      <c r="E162" t="s">
        <v>5</v>
      </c>
      <c r="F162" t="str">
        <f t="shared" si="12"/>
        <v>May</v>
      </c>
      <c r="G162">
        <f t="shared" si="13"/>
        <v>2023</v>
      </c>
      <c r="H162" t="str">
        <f t="shared" si="14"/>
        <v>Low</v>
      </c>
      <c r="I162" t="s">
        <v>146</v>
      </c>
      <c r="J162" t="str">
        <f t="shared" si="15"/>
        <v>Valid</v>
      </c>
      <c r="K162" t="str">
        <f>VLOOKUP(B162, Product_Data!$A$2:$B$100, 2, FALSE)</f>
        <v>Product 3</v>
      </c>
      <c r="L162" t="str">
        <f>INDEX(Customer_Data!$C$2:$C$101, MATCH(D162, Customer_Data!$A$2:$A$101, 0))</f>
        <v>North</v>
      </c>
      <c r="M162" t="str">
        <f t="shared" si="16"/>
        <v>Product 3 - Clothing</v>
      </c>
      <c r="N162">
        <f t="shared" si="17"/>
        <v>240</v>
      </c>
      <c r="O162" t="str">
        <f>VLOOKUP(C162, Salestier_Table[], 2, TRUE)</f>
        <v>Medium</v>
      </c>
    </row>
    <row r="163" spans="1:15" x14ac:dyDescent="0.35">
      <c r="A163" s="15">
        <v>45052</v>
      </c>
      <c r="B163">
        <v>8</v>
      </c>
      <c r="C163" s="7">
        <v>155.18</v>
      </c>
      <c r="D163">
        <v>95</v>
      </c>
      <c r="E163" t="s">
        <v>6</v>
      </c>
      <c r="F163" t="str">
        <f t="shared" si="12"/>
        <v>May</v>
      </c>
      <c r="G163">
        <f t="shared" si="13"/>
        <v>2023</v>
      </c>
      <c r="H163" t="str">
        <f t="shared" si="14"/>
        <v>Low</v>
      </c>
      <c r="I163" t="s">
        <v>147</v>
      </c>
      <c r="J163" t="str">
        <f t="shared" si="15"/>
        <v>Valid</v>
      </c>
      <c r="K163" t="str">
        <f>VLOOKUP(B163, Product_Data!$A$2:$B$100, 2, FALSE)</f>
        <v>Product 8</v>
      </c>
      <c r="L163" t="str">
        <f>INDEX(Customer_Data!$C$2:$C$101, MATCH(D163, Customer_Data!$A$2:$A$101, 0))</f>
        <v>West</v>
      </c>
      <c r="M163" t="str">
        <f t="shared" si="16"/>
        <v>Product 8 - Electronics</v>
      </c>
      <c r="N163">
        <f t="shared" si="17"/>
        <v>239</v>
      </c>
      <c r="O163" t="str">
        <f>VLOOKUP(C163, Salestier_Table[], 2, TRUE)</f>
        <v>Low</v>
      </c>
    </row>
    <row r="164" spans="1:15" x14ac:dyDescent="0.35">
      <c r="A164" s="15">
        <v>45053</v>
      </c>
      <c r="B164">
        <v>20</v>
      </c>
      <c r="C164" s="7">
        <v>302.82</v>
      </c>
      <c r="D164">
        <v>53</v>
      </c>
      <c r="E164" t="s">
        <v>6</v>
      </c>
      <c r="F164" t="str">
        <f t="shared" si="12"/>
        <v>May</v>
      </c>
      <c r="G164">
        <f t="shared" si="13"/>
        <v>2023</v>
      </c>
      <c r="H164" t="str">
        <f t="shared" si="14"/>
        <v>Low</v>
      </c>
      <c r="I164" t="s">
        <v>148</v>
      </c>
      <c r="J164" t="str">
        <f t="shared" si="15"/>
        <v>Valid</v>
      </c>
      <c r="K164" t="str">
        <f>VLOOKUP(B164, Product_Data!$A$2:$B$100, 2, FALSE)</f>
        <v>Product 20</v>
      </c>
      <c r="L164" t="str">
        <f>INDEX(Customer_Data!$C$2:$C$101, MATCH(D164, Customer_Data!$A$2:$A$101, 0))</f>
        <v>West</v>
      </c>
      <c r="M164" t="str">
        <f t="shared" si="16"/>
        <v>Product 20 - Electronics</v>
      </c>
      <c r="N164">
        <f t="shared" si="17"/>
        <v>238</v>
      </c>
      <c r="O164" t="str">
        <f>VLOOKUP(C164, Salestier_Table[], 2, TRUE)</f>
        <v>Medium</v>
      </c>
    </row>
    <row r="165" spans="1:15" x14ac:dyDescent="0.35">
      <c r="A165" s="15">
        <v>45054</v>
      </c>
      <c r="B165">
        <v>16</v>
      </c>
      <c r="C165" s="7">
        <v>362.32</v>
      </c>
      <c r="D165">
        <v>15</v>
      </c>
      <c r="E165" t="s">
        <v>6</v>
      </c>
      <c r="F165" t="str">
        <f t="shared" si="12"/>
        <v>May</v>
      </c>
      <c r="G165">
        <f t="shared" si="13"/>
        <v>2023</v>
      </c>
      <c r="H165" t="str">
        <f t="shared" si="14"/>
        <v>Low</v>
      </c>
      <c r="I165" t="s">
        <v>149</v>
      </c>
      <c r="J165" t="str">
        <f t="shared" si="15"/>
        <v>Valid</v>
      </c>
      <c r="K165" t="str">
        <f>VLOOKUP(B165, Product_Data!$A$2:$B$100, 2, FALSE)</f>
        <v>Product 16</v>
      </c>
      <c r="L165" t="str">
        <f>INDEX(Customer_Data!$C$2:$C$101, MATCH(D165, Customer_Data!$A$2:$A$101, 0))</f>
        <v>East</v>
      </c>
      <c r="M165" t="str">
        <f t="shared" si="16"/>
        <v>Product 16 - Electronics</v>
      </c>
      <c r="N165">
        <f t="shared" si="17"/>
        <v>237</v>
      </c>
      <c r="O165" t="str">
        <f>VLOOKUP(C165, Salestier_Table[], 2, TRUE)</f>
        <v>Medium</v>
      </c>
    </row>
    <row r="166" spans="1:15" x14ac:dyDescent="0.35">
      <c r="A166" s="15">
        <v>45055</v>
      </c>
      <c r="B166">
        <v>7</v>
      </c>
      <c r="C166" s="7">
        <v>229.41</v>
      </c>
      <c r="D166">
        <v>19</v>
      </c>
      <c r="E166" t="s">
        <v>5</v>
      </c>
      <c r="F166" t="str">
        <f t="shared" si="12"/>
        <v>May</v>
      </c>
      <c r="G166">
        <f t="shared" si="13"/>
        <v>2023</v>
      </c>
      <c r="H166" t="str">
        <f t="shared" si="14"/>
        <v>Low</v>
      </c>
      <c r="I166" t="s">
        <v>150</v>
      </c>
      <c r="J166" t="str">
        <f t="shared" si="15"/>
        <v>Valid</v>
      </c>
      <c r="K166" t="str">
        <f>VLOOKUP(B166, Product_Data!$A$2:$B$100, 2, FALSE)</f>
        <v>Product 7</v>
      </c>
      <c r="L166" t="str">
        <f>INDEX(Customer_Data!$C$2:$C$101, MATCH(D166, Customer_Data!$A$2:$A$101, 0))</f>
        <v>West</v>
      </c>
      <c r="M166" t="str">
        <f t="shared" si="16"/>
        <v>Product 7 - Clothing</v>
      </c>
      <c r="N166">
        <f t="shared" si="17"/>
        <v>236</v>
      </c>
      <c r="O166" t="str">
        <f>VLOOKUP(C166, Salestier_Table[], 2, TRUE)</f>
        <v>Medium</v>
      </c>
    </row>
    <row r="167" spans="1:15" x14ac:dyDescent="0.35">
      <c r="A167" s="15">
        <v>45056</v>
      </c>
      <c r="B167">
        <v>11</v>
      </c>
      <c r="C167" s="7">
        <v>117.37</v>
      </c>
      <c r="D167">
        <v>61</v>
      </c>
      <c r="E167" t="s">
        <v>8</v>
      </c>
      <c r="F167" t="str">
        <f t="shared" si="12"/>
        <v>May</v>
      </c>
      <c r="G167">
        <f t="shared" si="13"/>
        <v>2023</v>
      </c>
      <c r="H167" t="str">
        <f t="shared" si="14"/>
        <v>Low</v>
      </c>
      <c r="I167" t="s">
        <v>151</v>
      </c>
      <c r="J167" t="str">
        <f t="shared" si="15"/>
        <v>Valid</v>
      </c>
      <c r="K167" t="str">
        <f>VLOOKUP(B167, Product_Data!$A$2:$B$100, 2, FALSE)</f>
        <v>Product 11</v>
      </c>
      <c r="L167" t="str">
        <f>INDEX(Customer_Data!$C$2:$C$101, MATCH(D167, Customer_Data!$A$2:$A$101, 0))</f>
        <v>East</v>
      </c>
      <c r="M167" t="str">
        <f t="shared" si="16"/>
        <v>Product 11 - Books</v>
      </c>
      <c r="N167">
        <f t="shared" si="17"/>
        <v>235</v>
      </c>
      <c r="O167" t="str">
        <f>VLOOKUP(C167, Salestier_Table[], 2, TRUE)</f>
        <v>Low</v>
      </c>
    </row>
    <row r="168" spans="1:15" x14ac:dyDescent="0.35">
      <c r="A168" s="15">
        <v>45056</v>
      </c>
      <c r="B168">
        <v>6</v>
      </c>
      <c r="C168" s="7">
        <v>150.21</v>
      </c>
      <c r="D168">
        <v>23</v>
      </c>
      <c r="E168" t="s">
        <v>8</v>
      </c>
      <c r="F168" t="str">
        <f t="shared" si="12"/>
        <v>May</v>
      </c>
      <c r="G168">
        <f t="shared" si="13"/>
        <v>2023</v>
      </c>
      <c r="H168" t="str">
        <f t="shared" si="14"/>
        <v>Low</v>
      </c>
      <c r="I168" t="s">
        <v>152</v>
      </c>
      <c r="J168" t="str">
        <f t="shared" si="15"/>
        <v>Valid</v>
      </c>
      <c r="K168" t="str">
        <f>VLOOKUP(B168, Product_Data!$A$2:$B$100, 2, FALSE)</f>
        <v>Product 6</v>
      </c>
      <c r="L168" t="str">
        <f>INDEX(Customer_Data!$C$2:$C$101, MATCH(D168, Customer_Data!$A$2:$A$101, 0))</f>
        <v>West</v>
      </c>
      <c r="M168" t="str">
        <f t="shared" si="16"/>
        <v>Product 6 - Books</v>
      </c>
      <c r="N168">
        <f t="shared" si="17"/>
        <v>235</v>
      </c>
      <c r="O168" t="str">
        <f>VLOOKUP(C168, Salestier_Table[], 2, TRUE)</f>
        <v>Low</v>
      </c>
    </row>
    <row r="169" spans="1:15" x14ac:dyDescent="0.35">
      <c r="A169" s="15">
        <v>45056</v>
      </c>
      <c r="B169">
        <v>10</v>
      </c>
      <c r="C169" s="7">
        <v>399</v>
      </c>
      <c r="D169">
        <v>60</v>
      </c>
      <c r="E169" t="s">
        <v>5</v>
      </c>
      <c r="F169" t="str">
        <f t="shared" si="12"/>
        <v>May</v>
      </c>
      <c r="G169">
        <f t="shared" si="13"/>
        <v>2023</v>
      </c>
      <c r="H169" t="str">
        <f t="shared" si="14"/>
        <v>Low</v>
      </c>
      <c r="I169" t="s">
        <v>153</v>
      </c>
      <c r="J169" t="str">
        <f t="shared" si="15"/>
        <v>Valid</v>
      </c>
      <c r="K169" t="str">
        <f>VLOOKUP(B169, Product_Data!$A$2:$B$100, 2, FALSE)</f>
        <v>Product 10</v>
      </c>
      <c r="L169" t="str">
        <f>INDEX(Customer_Data!$C$2:$C$101, MATCH(D169, Customer_Data!$A$2:$A$101, 0))</f>
        <v>East</v>
      </c>
      <c r="M169" t="str">
        <f t="shared" si="16"/>
        <v>Product 10 - Clothing</v>
      </c>
      <c r="N169">
        <f t="shared" si="17"/>
        <v>235</v>
      </c>
      <c r="O169" t="str">
        <f>VLOOKUP(C169, Salestier_Table[], 2, TRUE)</f>
        <v>Medium</v>
      </c>
    </row>
    <row r="170" spans="1:15" x14ac:dyDescent="0.35">
      <c r="A170" s="15">
        <v>45057</v>
      </c>
      <c r="B170">
        <v>13</v>
      </c>
      <c r="C170" s="7">
        <v>206.37</v>
      </c>
      <c r="D170">
        <v>15</v>
      </c>
      <c r="E170" t="s">
        <v>8</v>
      </c>
      <c r="F170" t="str">
        <f t="shared" si="12"/>
        <v>May</v>
      </c>
      <c r="G170">
        <f t="shared" si="13"/>
        <v>2023</v>
      </c>
      <c r="H170" t="str">
        <f t="shared" si="14"/>
        <v>Low</v>
      </c>
      <c r="I170" t="s">
        <v>142</v>
      </c>
      <c r="J170" t="str">
        <f t="shared" si="15"/>
        <v>Valid</v>
      </c>
      <c r="K170" t="str">
        <f>VLOOKUP(B170, Product_Data!$A$2:$B$100, 2, FALSE)</f>
        <v>Product 13</v>
      </c>
      <c r="L170" t="str">
        <f>INDEX(Customer_Data!$C$2:$C$101, MATCH(D170, Customer_Data!$A$2:$A$101, 0))</f>
        <v>East</v>
      </c>
      <c r="M170" t="str">
        <f t="shared" si="16"/>
        <v>Product 13 - Books</v>
      </c>
      <c r="N170">
        <f t="shared" si="17"/>
        <v>234</v>
      </c>
      <c r="O170" t="str">
        <f>VLOOKUP(C170, Salestier_Table[], 2, TRUE)</f>
        <v>Medium</v>
      </c>
    </row>
    <row r="171" spans="1:15" x14ac:dyDescent="0.35">
      <c r="A171" s="15">
        <v>45058</v>
      </c>
      <c r="B171">
        <v>18</v>
      </c>
      <c r="C171" s="7">
        <v>257.52</v>
      </c>
      <c r="D171">
        <v>80</v>
      </c>
      <c r="E171" t="s">
        <v>7</v>
      </c>
      <c r="F171" t="str">
        <f t="shared" si="12"/>
        <v>May</v>
      </c>
      <c r="G171">
        <f t="shared" si="13"/>
        <v>2023</v>
      </c>
      <c r="H171" t="str">
        <f t="shared" si="14"/>
        <v>Low</v>
      </c>
      <c r="I171" t="s">
        <v>143</v>
      </c>
      <c r="J171" t="str">
        <f t="shared" si="15"/>
        <v>Valid</v>
      </c>
      <c r="K171" t="str">
        <f>VLOOKUP(B171, Product_Data!$A$2:$B$100, 2, FALSE)</f>
        <v>Product 18</v>
      </c>
      <c r="L171" t="str">
        <f>INDEX(Customer_Data!$C$2:$C$101, MATCH(D171, Customer_Data!$A$2:$A$101, 0))</f>
        <v>North</v>
      </c>
      <c r="M171" t="str">
        <f t="shared" si="16"/>
        <v>Product 18 - Home &amp; Kitchen</v>
      </c>
      <c r="N171">
        <f t="shared" si="17"/>
        <v>233</v>
      </c>
      <c r="O171" t="str">
        <f>VLOOKUP(C171, Salestier_Table[], 2, TRUE)</f>
        <v>Medium</v>
      </c>
    </row>
    <row r="172" spans="1:15" x14ac:dyDescent="0.35">
      <c r="A172" s="15">
        <v>45061</v>
      </c>
      <c r="B172">
        <v>19</v>
      </c>
      <c r="C172" s="7">
        <v>80.27</v>
      </c>
      <c r="D172">
        <v>7</v>
      </c>
      <c r="E172" t="s">
        <v>6</v>
      </c>
      <c r="F172" t="str">
        <f t="shared" si="12"/>
        <v>May</v>
      </c>
      <c r="G172">
        <f t="shared" si="13"/>
        <v>2023</v>
      </c>
      <c r="H172" t="str">
        <f t="shared" si="14"/>
        <v>Low</v>
      </c>
      <c r="I172" t="s">
        <v>144</v>
      </c>
      <c r="J172" t="str">
        <f t="shared" si="15"/>
        <v>Invalid</v>
      </c>
      <c r="K172" t="str">
        <f>VLOOKUP(B172, Product_Data!$A$2:$B$100, 2, FALSE)</f>
        <v>Product 19</v>
      </c>
      <c r="L172" t="str">
        <f>INDEX(Customer_Data!$C$2:$C$101, MATCH(D172, Customer_Data!$A$2:$A$101, 0))</f>
        <v>West</v>
      </c>
      <c r="M172" t="str">
        <f t="shared" si="16"/>
        <v>Product 19 - Electronics</v>
      </c>
      <c r="N172">
        <f t="shared" si="17"/>
        <v>230</v>
      </c>
      <c r="O172" t="str">
        <f>VLOOKUP(C172, Salestier_Table[], 2, TRUE)</f>
        <v>Low</v>
      </c>
    </row>
    <row r="173" spans="1:15" x14ac:dyDescent="0.35">
      <c r="A173" s="15">
        <v>45061</v>
      </c>
      <c r="B173">
        <v>5</v>
      </c>
      <c r="C173" s="7">
        <v>336.65</v>
      </c>
      <c r="D173">
        <v>56</v>
      </c>
      <c r="E173" t="s">
        <v>6</v>
      </c>
      <c r="F173" t="str">
        <f t="shared" si="12"/>
        <v>May</v>
      </c>
      <c r="G173">
        <f t="shared" si="13"/>
        <v>2023</v>
      </c>
      <c r="H173" t="str">
        <f t="shared" si="14"/>
        <v>Low</v>
      </c>
      <c r="I173" t="s">
        <v>145</v>
      </c>
      <c r="J173" t="str">
        <f t="shared" si="15"/>
        <v>Valid</v>
      </c>
      <c r="K173" t="str">
        <f>VLOOKUP(B173, Product_Data!$A$2:$B$100, 2, FALSE)</f>
        <v>Product 5</v>
      </c>
      <c r="L173" t="str">
        <f>INDEX(Customer_Data!$C$2:$C$101, MATCH(D173, Customer_Data!$A$2:$A$101, 0))</f>
        <v>East</v>
      </c>
      <c r="M173" t="str">
        <f t="shared" si="16"/>
        <v>Product 5 - Electronics</v>
      </c>
      <c r="N173">
        <f t="shared" si="17"/>
        <v>230</v>
      </c>
      <c r="O173" t="str">
        <f>VLOOKUP(C173, Salestier_Table[], 2, TRUE)</f>
        <v>Medium</v>
      </c>
    </row>
    <row r="174" spans="1:15" x14ac:dyDescent="0.35">
      <c r="A174" s="15">
        <v>45062</v>
      </c>
      <c r="B174">
        <v>10</v>
      </c>
      <c r="C174" s="7">
        <v>309.83</v>
      </c>
      <c r="D174">
        <v>76</v>
      </c>
      <c r="E174" t="s">
        <v>5</v>
      </c>
      <c r="F174" t="str">
        <f t="shared" si="12"/>
        <v>May</v>
      </c>
      <c r="G174">
        <f t="shared" si="13"/>
        <v>2023</v>
      </c>
      <c r="H174" t="str">
        <f t="shared" si="14"/>
        <v>Low</v>
      </c>
      <c r="I174" t="s">
        <v>146</v>
      </c>
      <c r="J174" t="str">
        <f t="shared" si="15"/>
        <v>Valid</v>
      </c>
      <c r="K174" t="str">
        <f>VLOOKUP(B174, Product_Data!$A$2:$B$100, 2, FALSE)</f>
        <v>Product 10</v>
      </c>
      <c r="L174" t="str">
        <f>INDEX(Customer_Data!$C$2:$C$101, MATCH(D174, Customer_Data!$A$2:$A$101, 0))</f>
        <v>South</v>
      </c>
      <c r="M174" t="str">
        <f t="shared" si="16"/>
        <v>Product 10 - Clothing</v>
      </c>
      <c r="N174">
        <f t="shared" si="17"/>
        <v>229</v>
      </c>
      <c r="O174" t="str">
        <f>VLOOKUP(C174, Salestier_Table[], 2, TRUE)</f>
        <v>Medium</v>
      </c>
    </row>
    <row r="175" spans="1:15" x14ac:dyDescent="0.35">
      <c r="A175" s="15">
        <v>45063</v>
      </c>
      <c r="B175">
        <v>13</v>
      </c>
      <c r="C175" s="7">
        <v>310.33999999999997</v>
      </c>
      <c r="D175">
        <v>9</v>
      </c>
      <c r="E175" t="s">
        <v>8</v>
      </c>
      <c r="F175" t="str">
        <f t="shared" si="12"/>
        <v>May</v>
      </c>
      <c r="G175">
        <f t="shared" si="13"/>
        <v>2023</v>
      </c>
      <c r="H175" t="str">
        <f t="shared" si="14"/>
        <v>Low</v>
      </c>
      <c r="I175" t="s">
        <v>147</v>
      </c>
      <c r="J175" t="str">
        <f t="shared" si="15"/>
        <v>Valid</v>
      </c>
      <c r="K175" t="str">
        <f>VLOOKUP(B175, Product_Data!$A$2:$B$100, 2, FALSE)</f>
        <v>Product 13</v>
      </c>
      <c r="L175" t="str">
        <f>INDEX(Customer_Data!$C$2:$C$101, MATCH(D175, Customer_Data!$A$2:$A$101, 0))</f>
        <v>East</v>
      </c>
      <c r="M175" t="str">
        <f t="shared" si="16"/>
        <v>Product 13 - Books</v>
      </c>
      <c r="N175">
        <f t="shared" si="17"/>
        <v>228</v>
      </c>
      <c r="O175" t="str">
        <f>VLOOKUP(C175, Salestier_Table[], 2, TRUE)</f>
        <v>Medium</v>
      </c>
    </row>
    <row r="176" spans="1:15" x14ac:dyDescent="0.35">
      <c r="A176" s="15">
        <v>45064</v>
      </c>
      <c r="B176">
        <v>16</v>
      </c>
      <c r="C176" s="7">
        <v>256.10000000000002</v>
      </c>
      <c r="D176">
        <v>18</v>
      </c>
      <c r="E176" t="s">
        <v>6</v>
      </c>
      <c r="F176" t="str">
        <f t="shared" si="12"/>
        <v>May</v>
      </c>
      <c r="G176">
        <f t="shared" si="13"/>
        <v>2023</v>
      </c>
      <c r="H176" t="str">
        <f t="shared" si="14"/>
        <v>Low</v>
      </c>
      <c r="I176" t="s">
        <v>148</v>
      </c>
      <c r="J176" t="str">
        <f t="shared" si="15"/>
        <v>Valid</v>
      </c>
      <c r="K176" t="str">
        <f>VLOOKUP(B176, Product_Data!$A$2:$B$100, 2, FALSE)</f>
        <v>Product 16</v>
      </c>
      <c r="L176" t="str">
        <f>INDEX(Customer_Data!$C$2:$C$101, MATCH(D176, Customer_Data!$A$2:$A$101, 0))</f>
        <v>West</v>
      </c>
      <c r="M176" t="str">
        <f t="shared" si="16"/>
        <v>Product 16 - Electronics</v>
      </c>
      <c r="N176">
        <f t="shared" si="17"/>
        <v>227</v>
      </c>
      <c r="O176" t="str">
        <f>VLOOKUP(C176, Salestier_Table[], 2, TRUE)</f>
        <v>Medium</v>
      </c>
    </row>
    <row r="177" spans="1:15" x14ac:dyDescent="0.35">
      <c r="A177" s="15">
        <v>45064</v>
      </c>
      <c r="B177">
        <v>4</v>
      </c>
      <c r="C177" s="7">
        <v>268.62</v>
      </c>
      <c r="D177">
        <v>82</v>
      </c>
      <c r="E177" t="s">
        <v>7</v>
      </c>
      <c r="F177" t="str">
        <f t="shared" si="12"/>
        <v>May</v>
      </c>
      <c r="G177">
        <f t="shared" si="13"/>
        <v>2023</v>
      </c>
      <c r="H177" t="str">
        <f t="shared" si="14"/>
        <v>Low</v>
      </c>
      <c r="I177" t="s">
        <v>149</v>
      </c>
      <c r="J177" t="str">
        <f t="shared" si="15"/>
        <v>Valid</v>
      </c>
      <c r="K177" t="str">
        <f>VLOOKUP(B177, Product_Data!$A$2:$B$100, 2, FALSE)</f>
        <v>Product 4</v>
      </c>
      <c r="L177" t="str">
        <f>INDEX(Customer_Data!$C$2:$C$101, MATCH(D177, Customer_Data!$A$2:$A$101, 0))</f>
        <v>South</v>
      </c>
      <c r="M177" t="str">
        <f t="shared" si="16"/>
        <v>Product 4 - Home &amp; Kitchen</v>
      </c>
      <c r="N177">
        <f t="shared" si="17"/>
        <v>227</v>
      </c>
      <c r="O177" t="str">
        <f>VLOOKUP(C177, Salestier_Table[], 2, TRUE)</f>
        <v>Medium</v>
      </c>
    </row>
    <row r="178" spans="1:15" x14ac:dyDescent="0.35">
      <c r="A178" s="15">
        <v>45064</v>
      </c>
      <c r="B178">
        <v>7</v>
      </c>
      <c r="C178" s="7">
        <v>258.49</v>
      </c>
      <c r="D178">
        <v>24</v>
      </c>
      <c r="E178" t="s">
        <v>5</v>
      </c>
      <c r="F178" t="str">
        <f t="shared" si="12"/>
        <v>May</v>
      </c>
      <c r="G178">
        <f t="shared" si="13"/>
        <v>2023</v>
      </c>
      <c r="H178" t="str">
        <f t="shared" si="14"/>
        <v>Low</v>
      </c>
      <c r="I178" t="s">
        <v>150</v>
      </c>
      <c r="J178" t="str">
        <f t="shared" si="15"/>
        <v>Valid</v>
      </c>
      <c r="K178" t="str">
        <f>VLOOKUP(B178, Product_Data!$A$2:$B$100, 2, FALSE)</f>
        <v>Product 7</v>
      </c>
      <c r="L178" t="str">
        <f>INDEX(Customer_Data!$C$2:$C$101, MATCH(D178, Customer_Data!$A$2:$A$101, 0))</f>
        <v>East</v>
      </c>
      <c r="M178" t="str">
        <f t="shared" si="16"/>
        <v>Product 7 - Clothing</v>
      </c>
      <c r="N178">
        <f t="shared" si="17"/>
        <v>227</v>
      </c>
      <c r="O178" t="str">
        <f>VLOOKUP(C178, Salestier_Table[], 2, TRUE)</f>
        <v>Medium</v>
      </c>
    </row>
    <row r="179" spans="1:15" x14ac:dyDescent="0.35">
      <c r="A179" s="15">
        <v>45066</v>
      </c>
      <c r="B179">
        <v>3</v>
      </c>
      <c r="C179" s="7">
        <v>119.47</v>
      </c>
      <c r="D179">
        <v>85</v>
      </c>
      <c r="E179" t="s">
        <v>5</v>
      </c>
      <c r="F179" t="str">
        <f t="shared" si="12"/>
        <v>May</v>
      </c>
      <c r="G179">
        <f t="shared" si="13"/>
        <v>2023</v>
      </c>
      <c r="H179" t="str">
        <f t="shared" si="14"/>
        <v>Low</v>
      </c>
      <c r="I179" t="s">
        <v>151</v>
      </c>
      <c r="J179" t="str">
        <f t="shared" si="15"/>
        <v>Valid</v>
      </c>
      <c r="K179" t="str">
        <f>VLOOKUP(B179, Product_Data!$A$2:$B$100, 2, FALSE)</f>
        <v>Product 3</v>
      </c>
      <c r="L179" t="str">
        <f>INDEX(Customer_Data!$C$2:$C$101, MATCH(D179, Customer_Data!$A$2:$A$101, 0))</f>
        <v>West</v>
      </c>
      <c r="M179" t="str">
        <f t="shared" si="16"/>
        <v>Product 3 - Clothing</v>
      </c>
      <c r="N179">
        <f t="shared" si="17"/>
        <v>225</v>
      </c>
      <c r="O179" t="str">
        <f>VLOOKUP(C179, Salestier_Table[], 2, TRUE)</f>
        <v>Low</v>
      </c>
    </row>
    <row r="180" spans="1:15" x14ac:dyDescent="0.35">
      <c r="A180" s="15">
        <v>45067</v>
      </c>
      <c r="B180">
        <v>12</v>
      </c>
      <c r="C180" s="7">
        <v>174.14</v>
      </c>
      <c r="D180">
        <v>37</v>
      </c>
      <c r="E180" t="s">
        <v>7</v>
      </c>
      <c r="F180" t="str">
        <f t="shared" si="12"/>
        <v>May</v>
      </c>
      <c r="G180">
        <f t="shared" si="13"/>
        <v>2023</v>
      </c>
      <c r="H180" t="str">
        <f t="shared" si="14"/>
        <v>Low</v>
      </c>
      <c r="I180" t="s">
        <v>152</v>
      </c>
      <c r="J180" t="str">
        <f t="shared" si="15"/>
        <v>Valid</v>
      </c>
      <c r="K180" t="str">
        <f>VLOOKUP(B180, Product_Data!$A$2:$B$100, 2, FALSE)</f>
        <v>Product 12</v>
      </c>
      <c r="L180" t="str">
        <f>INDEX(Customer_Data!$C$2:$C$101, MATCH(D180, Customer_Data!$A$2:$A$101, 0))</f>
        <v>West</v>
      </c>
      <c r="M180" t="str">
        <f t="shared" si="16"/>
        <v>Product 12 - Home &amp; Kitchen</v>
      </c>
      <c r="N180">
        <f t="shared" si="17"/>
        <v>224</v>
      </c>
      <c r="O180" t="str">
        <f>VLOOKUP(C180, Salestier_Table[], 2, TRUE)</f>
        <v>Low</v>
      </c>
    </row>
    <row r="181" spans="1:15" x14ac:dyDescent="0.35">
      <c r="A181" s="15">
        <v>45067</v>
      </c>
      <c r="B181">
        <v>18</v>
      </c>
      <c r="C181" s="7">
        <v>367.79</v>
      </c>
      <c r="D181">
        <v>52</v>
      </c>
      <c r="E181" t="s">
        <v>7</v>
      </c>
      <c r="F181" t="str">
        <f t="shared" si="12"/>
        <v>May</v>
      </c>
      <c r="G181">
        <f t="shared" si="13"/>
        <v>2023</v>
      </c>
      <c r="H181" t="str">
        <f t="shared" si="14"/>
        <v>Low</v>
      </c>
      <c r="I181" t="s">
        <v>153</v>
      </c>
      <c r="J181" t="str">
        <f t="shared" si="15"/>
        <v>Valid</v>
      </c>
      <c r="K181" t="str">
        <f>VLOOKUP(B181, Product_Data!$A$2:$B$100, 2, FALSE)</f>
        <v>Product 18</v>
      </c>
      <c r="L181" t="str">
        <f>INDEX(Customer_Data!$C$2:$C$101, MATCH(D181, Customer_Data!$A$2:$A$101, 0))</f>
        <v>West</v>
      </c>
      <c r="M181" t="str">
        <f t="shared" si="16"/>
        <v>Product 18 - Home &amp; Kitchen</v>
      </c>
      <c r="N181">
        <f t="shared" si="17"/>
        <v>224</v>
      </c>
      <c r="O181" t="str">
        <f>VLOOKUP(C181, Salestier_Table[], 2, TRUE)</f>
        <v>Medium</v>
      </c>
    </row>
    <row r="182" spans="1:15" x14ac:dyDescent="0.35">
      <c r="A182" s="15">
        <v>45068</v>
      </c>
      <c r="B182">
        <v>12</v>
      </c>
      <c r="C182" s="7">
        <v>38.03</v>
      </c>
      <c r="D182">
        <v>50</v>
      </c>
      <c r="E182" t="s">
        <v>7</v>
      </c>
      <c r="F182" t="str">
        <f t="shared" si="12"/>
        <v>May</v>
      </c>
      <c r="G182">
        <f t="shared" si="13"/>
        <v>2023</v>
      </c>
      <c r="H182" t="str">
        <f t="shared" si="14"/>
        <v>Low</v>
      </c>
      <c r="I182" t="s">
        <v>142</v>
      </c>
      <c r="J182" t="str">
        <f t="shared" si="15"/>
        <v>Invalid</v>
      </c>
      <c r="K182" t="str">
        <f>VLOOKUP(B182, Product_Data!$A$2:$B$100, 2, FALSE)</f>
        <v>Product 12</v>
      </c>
      <c r="L182" t="str">
        <f>INDEX(Customer_Data!$C$2:$C$101, MATCH(D182, Customer_Data!$A$2:$A$101, 0))</f>
        <v>East</v>
      </c>
      <c r="M182" t="str">
        <f t="shared" si="16"/>
        <v>Product 12 - Home &amp; Kitchen</v>
      </c>
      <c r="N182">
        <f t="shared" si="17"/>
        <v>223</v>
      </c>
      <c r="O182" t="str">
        <f>VLOOKUP(C182, Salestier_Table[], 2, TRUE)</f>
        <v>Low</v>
      </c>
    </row>
    <row r="183" spans="1:15" x14ac:dyDescent="0.35">
      <c r="A183" s="15">
        <v>45068</v>
      </c>
      <c r="B183">
        <v>19</v>
      </c>
      <c r="C183" s="7">
        <v>428.93</v>
      </c>
      <c r="D183">
        <v>26</v>
      </c>
      <c r="E183" t="s">
        <v>6</v>
      </c>
      <c r="F183" t="str">
        <f t="shared" si="12"/>
        <v>May</v>
      </c>
      <c r="G183">
        <f t="shared" si="13"/>
        <v>2023</v>
      </c>
      <c r="H183" t="str">
        <f t="shared" si="14"/>
        <v>Low</v>
      </c>
      <c r="I183" t="s">
        <v>143</v>
      </c>
      <c r="J183" t="str">
        <f t="shared" si="15"/>
        <v>Valid</v>
      </c>
      <c r="K183" t="str">
        <f>VLOOKUP(B183, Product_Data!$A$2:$B$100, 2, FALSE)</f>
        <v>Product 19</v>
      </c>
      <c r="L183" t="str">
        <f>INDEX(Customer_Data!$C$2:$C$101, MATCH(D183, Customer_Data!$A$2:$A$101, 0))</f>
        <v>North</v>
      </c>
      <c r="M183" t="str">
        <f t="shared" si="16"/>
        <v>Product 19 - Electronics</v>
      </c>
      <c r="N183">
        <f t="shared" si="17"/>
        <v>223</v>
      </c>
      <c r="O183" t="str">
        <f>VLOOKUP(C183, Salestier_Table[], 2, TRUE)</f>
        <v>High</v>
      </c>
    </row>
    <row r="184" spans="1:15" x14ac:dyDescent="0.35">
      <c r="A184" s="15">
        <v>45069</v>
      </c>
      <c r="B184">
        <v>20</v>
      </c>
      <c r="C184" s="7">
        <v>420.36</v>
      </c>
      <c r="D184">
        <v>21</v>
      </c>
      <c r="E184" t="s">
        <v>6</v>
      </c>
      <c r="F184" t="str">
        <f t="shared" si="12"/>
        <v>May</v>
      </c>
      <c r="G184">
        <f t="shared" si="13"/>
        <v>2023</v>
      </c>
      <c r="H184" t="str">
        <f t="shared" si="14"/>
        <v>Low</v>
      </c>
      <c r="I184" t="s">
        <v>144</v>
      </c>
      <c r="J184" t="str">
        <f t="shared" si="15"/>
        <v>Valid</v>
      </c>
      <c r="K184" t="str">
        <f>VLOOKUP(B184, Product_Data!$A$2:$B$100, 2, FALSE)</f>
        <v>Product 20</v>
      </c>
      <c r="L184" t="str">
        <f>INDEX(Customer_Data!$C$2:$C$101, MATCH(D184, Customer_Data!$A$2:$A$101, 0))</f>
        <v>West</v>
      </c>
      <c r="M184" t="str">
        <f t="shared" si="16"/>
        <v>Product 20 - Electronics</v>
      </c>
      <c r="N184">
        <f t="shared" si="17"/>
        <v>222</v>
      </c>
      <c r="O184" t="str">
        <f>VLOOKUP(C184, Salestier_Table[], 2, TRUE)</f>
        <v>High</v>
      </c>
    </row>
    <row r="185" spans="1:15" x14ac:dyDescent="0.35">
      <c r="A185" s="15">
        <v>45070</v>
      </c>
      <c r="B185">
        <v>2</v>
      </c>
      <c r="C185" s="7">
        <v>106.99</v>
      </c>
      <c r="D185">
        <v>2</v>
      </c>
      <c r="E185" t="s">
        <v>8</v>
      </c>
      <c r="F185" t="str">
        <f t="shared" si="12"/>
        <v>May</v>
      </c>
      <c r="G185">
        <f t="shared" si="13"/>
        <v>2023</v>
      </c>
      <c r="H185" t="str">
        <f t="shared" si="14"/>
        <v>Low</v>
      </c>
      <c r="I185" t="s">
        <v>145</v>
      </c>
      <c r="J185" t="str">
        <f t="shared" si="15"/>
        <v>Valid</v>
      </c>
      <c r="K185" t="str">
        <f>VLOOKUP(B185, Product_Data!$A$2:$B$100, 2, FALSE)</f>
        <v>Product 2</v>
      </c>
      <c r="L185" t="str">
        <f>INDEX(Customer_Data!$C$2:$C$101, MATCH(D185, Customer_Data!$A$2:$A$101, 0))</f>
        <v>North</v>
      </c>
      <c r="M185" t="str">
        <f t="shared" si="16"/>
        <v>Product 2 - Books</v>
      </c>
      <c r="N185">
        <f t="shared" si="17"/>
        <v>221</v>
      </c>
      <c r="O185" t="str">
        <f>VLOOKUP(C185, Salestier_Table[], 2, TRUE)</f>
        <v>Low</v>
      </c>
    </row>
    <row r="186" spans="1:15" x14ac:dyDescent="0.35">
      <c r="A186" s="15">
        <v>45071</v>
      </c>
      <c r="B186">
        <v>14</v>
      </c>
      <c r="C186" s="7">
        <v>30.07</v>
      </c>
      <c r="D186">
        <v>66</v>
      </c>
      <c r="E186" t="s">
        <v>6</v>
      </c>
      <c r="F186" t="str">
        <f t="shared" si="12"/>
        <v>May</v>
      </c>
      <c r="G186">
        <f t="shared" si="13"/>
        <v>2023</v>
      </c>
      <c r="H186" t="str">
        <f t="shared" si="14"/>
        <v>Low</v>
      </c>
      <c r="I186" t="s">
        <v>146</v>
      </c>
      <c r="J186" t="str">
        <f t="shared" si="15"/>
        <v>Invalid</v>
      </c>
      <c r="K186" t="str">
        <f>VLOOKUP(B186, Product_Data!$A$2:$B$100, 2, FALSE)</f>
        <v>Product 14</v>
      </c>
      <c r="L186" t="str">
        <f>INDEX(Customer_Data!$C$2:$C$101, MATCH(D186, Customer_Data!$A$2:$A$101, 0))</f>
        <v>South</v>
      </c>
      <c r="M186" t="str">
        <f t="shared" si="16"/>
        <v>Product 14 - Electronics</v>
      </c>
      <c r="N186">
        <f t="shared" si="17"/>
        <v>220</v>
      </c>
      <c r="O186" t="str">
        <f>VLOOKUP(C186, Salestier_Table[], 2, TRUE)</f>
        <v>Low</v>
      </c>
    </row>
    <row r="187" spans="1:15" x14ac:dyDescent="0.35">
      <c r="A187" s="15">
        <v>45071</v>
      </c>
      <c r="B187">
        <v>11</v>
      </c>
      <c r="C187" s="7">
        <v>135.91</v>
      </c>
      <c r="D187">
        <v>49</v>
      </c>
      <c r="E187" t="s">
        <v>8</v>
      </c>
      <c r="F187" t="str">
        <f t="shared" si="12"/>
        <v>May</v>
      </c>
      <c r="G187">
        <f t="shared" si="13"/>
        <v>2023</v>
      </c>
      <c r="H187" t="str">
        <f t="shared" si="14"/>
        <v>Low</v>
      </c>
      <c r="I187" t="s">
        <v>147</v>
      </c>
      <c r="J187" t="str">
        <f t="shared" si="15"/>
        <v>Valid</v>
      </c>
      <c r="K187" t="str">
        <f>VLOOKUP(B187, Product_Data!$A$2:$B$100, 2, FALSE)</f>
        <v>Product 11</v>
      </c>
      <c r="L187" t="str">
        <f>INDEX(Customer_Data!$C$2:$C$101, MATCH(D187, Customer_Data!$A$2:$A$101, 0))</f>
        <v>West</v>
      </c>
      <c r="M187" t="str">
        <f t="shared" si="16"/>
        <v>Product 11 - Books</v>
      </c>
      <c r="N187">
        <f t="shared" si="17"/>
        <v>220</v>
      </c>
      <c r="O187" t="str">
        <f>VLOOKUP(C187, Salestier_Table[], 2, TRUE)</f>
        <v>Low</v>
      </c>
    </row>
    <row r="188" spans="1:15" x14ac:dyDescent="0.35">
      <c r="A188" s="15">
        <v>45072</v>
      </c>
      <c r="B188">
        <v>2</v>
      </c>
      <c r="C188" s="7">
        <v>453.88</v>
      </c>
      <c r="D188">
        <v>44</v>
      </c>
      <c r="E188" t="s">
        <v>8</v>
      </c>
      <c r="F188" t="str">
        <f t="shared" si="12"/>
        <v>May</v>
      </c>
      <c r="G188">
        <f t="shared" si="13"/>
        <v>2023</v>
      </c>
      <c r="H188" t="str">
        <f t="shared" si="14"/>
        <v>Low</v>
      </c>
      <c r="I188" t="s">
        <v>148</v>
      </c>
      <c r="J188" t="str">
        <f t="shared" si="15"/>
        <v>Valid</v>
      </c>
      <c r="K188" t="str">
        <f>VLOOKUP(B188, Product_Data!$A$2:$B$100, 2, FALSE)</f>
        <v>Product 2</v>
      </c>
      <c r="L188" t="str">
        <f>INDEX(Customer_Data!$C$2:$C$101, MATCH(D188, Customer_Data!$A$2:$A$101, 0))</f>
        <v>East</v>
      </c>
      <c r="M188" t="str">
        <f t="shared" si="16"/>
        <v>Product 2 - Books</v>
      </c>
      <c r="N188">
        <f t="shared" si="17"/>
        <v>219</v>
      </c>
      <c r="O188" t="str">
        <f>VLOOKUP(C188, Salestier_Table[], 2, TRUE)</f>
        <v>High</v>
      </c>
    </row>
    <row r="189" spans="1:15" x14ac:dyDescent="0.35">
      <c r="A189" s="15">
        <v>45073</v>
      </c>
      <c r="B189">
        <v>5</v>
      </c>
      <c r="C189" s="7">
        <v>369.07</v>
      </c>
      <c r="D189">
        <v>69</v>
      </c>
      <c r="E189" t="s">
        <v>6</v>
      </c>
      <c r="F189" t="str">
        <f t="shared" si="12"/>
        <v>May</v>
      </c>
      <c r="G189">
        <f t="shared" si="13"/>
        <v>2023</v>
      </c>
      <c r="H189" t="str">
        <f t="shared" si="14"/>
        <v>Low</v>
      </c>
      <c r="I189" t="s">
        <v>149</v>
      </c>
      <c r="J189" t="str">
        <f t="shared" si="15"/>
        <v>Valid</v>
      </c>
      <c r="K189" t="str">
        <f>VLOOKUP(B189, Product_Data!$A$2:$B$100, 2, FALSE)</f>
        <v>Product 5</v>
      </c>
      <c r="L189" t="str">
        <f>INDEX(Customer_Data!$C$2:$C$101, MATCH(D189, Customer_Data!$A$2:$A$101, 0))</f>
        <v>West</v>
      </c>
      <c r="M189" t="str">
        <f t="shared" si="16"/>
        <v>Product 5 - Electronics</v>
      </c>
      <c r="N189">
        <f t="shared" si="17"/>
        <v>218</v>
      </c>
      <c r="O189" t="str">
        <f>VLOOKUP(C189, Salestier_Table[], 2, TRUE)</f>
        <v>Medium</v>
      </c>
    </row>
    <row r="190" spans="1:15" x14ac:dyDescent="0.35">
      <c r="A190" s="15">
        <v>45075</v>
      </c>
      <c r="B190">
        <v>7</v>
      </c>
      <c r="C190" s="7">
        <v>265.36</v>
      </c>
      <c r="D190">
        <v>100</v>
      </c>
      <c r="E190" t="s">
        <v>5</v>
      </c>
      <c r="F190" t="str">
        <f t="shared" si="12"/>
        <v>May</v>
      </c>
      <c r="G190">
        <f t="shared" si="13"/>
        <v>2023</v>
      </c>
      <c r="H190" t="str">
        <f t="shared" si="14"/>
        <v>Low</v>
      </c>
      <c r="I190" t="s">
        <v>150</v>
      </c>
      <c r="J190" t="str">
        <f t="shared" si="15"/>
        <v>Valid</v>
      </c>
      <c r="K190" t="str">
        <f>VLOOKUP(B190, Product_Data!$A$2:$B$100, 2, FALSE)</f>
        <v>Product 7</v>
      </c>
      <c r="L190" t="str">
        <f>INDEX(Customer_Data!$C$2:$C$101, MATCH(D190, Customer_Data!$A$2:$A$101, 0))</f>
        <v>North</v>
      </c>
      <c r="M190" t="str">
        <f t="shared" si="16"/>
        <v>Product 7 - Clothing</v>
      </c>
      <c r="N190">
        <f t="shared" si="17"/>
        <v>216</v>
      </c>
      <c r="O190" t="str">
        <f>VLOOKUP(C190, Salestier_Table[], 2, TRUE)</f>
        <v>Medium</v>
      </c>
    </row>
    <row r="191" spans="1:15" x14ac:dyDescent="0.35">
      <c r="A191" s="15">
        <v>45075</v>
      </c>
      <c r="B191">
        <v>20</v>
      </c>
      <c r="C191" s="7">
        <v>191.06</v>
      </c>
      <c r="D191">
        <v>81</v>
      </c>
      <c r="E191" t="s">
        <v>6</v>
      </c>
      <c r="F191" t="str">
        <f t="shared" si="12"/>
        <v>May</v>
      </c>
      <c r="G191">
        <f t="shared" si="13"/>
        <v>2023</v>
      </c>
      <c r="H191" t="str">
        <f t="shared" si="14"/>
        <v>Low</v>
      </c>
      <c r="I191" t="s">
        <v>151</v>
      </c>
      <c r="J191" t="str">
        <f t="shared" si="15"/>
        <v>Valid</v>
      </c>
      <c r="K191" t="str">
        <f>VLOOKUP(B191, Product_Data!$A$2:$B$100, 2, FALSE)</f>
        <v>Product 20</v>
      </c>
      <c r="L191" t="str">
        <f>INDEX(Customer_Data!$C$2:$C$101, MATCH(D191, Customer_Data!$A$2:$A$101, 0))</f>
        <v>East</v>
      </c>
      <c r="M191" t="str">
        <f t="shared" si="16"/>
        <v>Product 20 - Electronics</v>
      </c>
      <c r="N191">
        <f t="shared" si="17"/>
        <v>216</v>
      </c>
      <c r="O191" t="str">
        <f>VLOOKUP(C191, Salestier_Table[], 2, TRUE)</f>
        <v>Low</v>
      </c>
    </row>
    <row r="192" spans="1:15" x14ac:dyDescent="0.35">
      <c r="A192" s="15">
        <v>45075</v>
      </c>
      <c r="B192">
        <v>10</v>
      </c>
      <c r="C192" s="7">
        <v>254.81</v>
      </c>
      <c r="D192">
        <v>79</v>
      </c>
      <c r="E192" t="s">
        <v>5</v>
      </c>
      <c r="F192" t="str">
        <f t="shared" si="12"/>
        <v>May</v>
      </c>
      <c r="G192">
        <f t="shared" si="13"/>
        <v>2023</v>
      </c>
      <c r="H192" t="str">
        <f t="shared" si="14"/>
        <v>Low</v>
      </c>
      <c r="I192" t="s">
        <v>152</v>
      </c>
      <c r="J192" t="str">
        <f t="shared" si="15"/>
        <v>Valid</v>
      </c>
      <c r="K192" t="str">
        <f>VLOOKUP(B192, Product_Data!$A$2:$B$100, 2, FALSE)</f>
        <v>Product 10</v>
      </c>
      <c r="L192" t="str">
        <f>INDEX(Customer_Data!$C$2:$C$101, MATCH(D192, Customer_Data!$A$2:$A$101, 0))</f>
        <v>East</v>
      </c>
      <c r="M192" t="str">
        <f t="shared" si="16"/>
        <v>Product 10 - Clothing</v>
      </c>
      <c r="N192">
        <f t="shared" si="17"/>
        <v>216</v>
      </c>
      <c r="O192" t="str">
        <f>VLOOKUP(C192, Salestier_Table[], 2, TRUE)</f>
        <v>Medium</v>
      </c>
    </row>
    <row r="193" spans="1:15" x14ac:dyDescent="0.35">
      <c r="A193" s="15">
        <v>45075</v>
      </c>
      <c r="B193">
        <v>18</v>
      </c>
      <c r="C193" s="7">
        <v>287.58999999999997</v>
      </c>
      <c r="D193">
        <v>95</v>
      </c>
      <c r="E193" t="s">
        <v>7</v>
      </c>
      <c r="F193" t="str">
        <f t="shared" si="12"/>
        <v>May</v>
      </c>
      <c r="G193">
        <f t="shared" si="13"/>
        <v>2023</v>
      </c>
      <c r="H193" t="str">
        <f t="shared" si="14"/>
        <v>Low</v>
      </c>
      <c r="I193" t="s">
        <v>153</v>
      </c>
      <c r="J193" t="str">
        <f t="shared" si="15"/>
        <v>Valid</v>
      </c>
      <c r="K193" t="str">
        <f>VLOOKUP(B193, Product_Data!$A$2:$B$100, 2, FALSE)</f>
        <v>Product 18</v>
      </c>
      <c r="L193" t="str">
        <f>INDEX(Customer_Data!$C$2:$C$101, MATCH(D193, Customer_Data!$A$2:$A$101, 0))</f>
        <v>West</v>
      </c>
      <c r="M193" t="str">
        <f t="shared" si="16"/>
        <v>Product 18 - Home &amp; Kitchen</v>
      </c>
      <c r="N193">
        <f t="shared" si="17"/>
        <v>216</v>
      </c>
      <c r="O193" t="str">
        <f>VLOOKUP(C193, Salestier_Table[], 2, TRUE)</f>
        <v>Medium</v>
      </c>
    </row>
    <row r="194" spans="1:15" x14ac:dyDescent="0.35">
      <c r="A194" s="15">
        <v>45076</v>
      </c>
      <c r="B194">
        <v>19</v>
      </c>
      <c r="C194" s="7">
        <v>281.87</v>
      </c>
      <c r="D194">
        <v>15</v>
      </c>
      <c r="E194" t="s">
        <v>6</v>
      </c>
      <c r="F194" t="str">
        <f t="shared" ref="F194:F257" si="18">TEXT(A194,"mmmm")</f>
        <v>May</v>
      </c>
      <c r="G194">
        <f t="shared" ref="G194:G257" si="19">YEAR(A194)</f>
        <v>2023</v>
      </c>
      <c r="H194" t="str">
        <f t="shared" ref="H194:H257" si="20">IF(C194 &gt; 500, "High", "Low")</f>
        <v>Low</v>
      </c>
      <c r="I194" t="s">
        <v>142</v>
      </c>
      <c r="J194" t="str">
        <f t="shared" ref="J194:J257" si="21">IF(AND(C194 &gt;= 100, C194 &lt;= 1000), "Valid", IF(OR(C194 &lt; 100, C194 &gt; 1000), "Invalid", ""))</f>
        <v>Valid</v>
      </c>
      <c r="K194" t="str">
        <f>VLOOKUP(B194, Product_Data!$A$2:$B$100, 2, FALSE)</f>
        <v>Product 19</v>
      </c>
      <c r="L194" t="str">
        <f>INDEX(Customer_Data!$C$2:$C$101, MATCH(D194, Customer_Data!$A$2:$A$101, 0))</f>
        <v>East</v>
      </c>
      <c r="M194" t="str">
        <f t="shared" ref="M194:M257" si="22">CONCATENATE(K194, " - ", E194)</f>
        <v>Product 19 - Electronics</v>
      </c>
      <c r="N194">
        <f t="shared" ref="N194:N257" si="23">DATE(YEAR(A194), 12, 31) - A194</f>
        <v>215</v>
      </c>
      <c r="O194" t="str">
        <f>VLOOKUP(C194, Salestier_Table[], 2, TRUE)</f>
        <v>Medium</v>
      </c>
    </row>
    <row r="195" spans="1:15" x14ac:dyDescent="0.35">
      <c r="A195" s="15">
        <v>45076</v>
      </c>
      <c r="B195">
        <v>3</v>
      </c>
      <c r="C195" s="7">
        <v>410.02</v>
      </c>
      <c r="D195">
        <v>33</v>
      </c>
      <c r="E195" t="s">
        <v>5</v>
      </c>
      <c r="F195" t="str">
        <f t="shared" si="18"/>
        <v>May</v>
      </c>
      <c r="G195">
        <f t="shared" si="19"/>
        <v>2023</v>
      </c>
      <c r="H195" t="str">
        <f t="shared" si="20"/>
        <v>Low</v>
      </c>
      <c r="I195" t="s">
        <v>143</v>
      </c>
      <c r="J195" t="str">
        <f t="shared" si="21"/>
        <v>Valid</v>
      </c>
      <c r="K195" t="str">
        <f>VLOOKUP(B195, Product_Data!$A$2:$B$100, 2, FALSE)</f>
        <v>Product 3</v>
      </c>
      <c r="L195" t="str">
        <f>INDEX(Customer_Data!$C$2:$C$101, MATCH(D195, Customer_Data!$A$2:$A$101, 0))</f>
        <v>South</v>
      </c>
      <c r="M195" t="str">
        <f t="shared" si="22"/>
        <v>Product 3 - Clothing</v>
      </c>
      <c r="N195">
        <f t="shared" si="23"/>
        <v>215</v>
      </c>
      <c r="O195" t="str">
        <f>VLOOKUP(C195, Salestier_Table[], 2, TRUE)</f>
        <v>High</v>
      </c>
    </row>
    <row r="196" spans="1:15" x14ac:dyDescent="0.35">
      <c r="A196" s="15">
        <v>45077</v>
      </c>
      <c r="B196">
        <v>4</v>
      </c>
      <c r="C196" s="7">
        <v>348.11</v>
      </c>
      <c r="D196">
        <v>93</v>
      </c>
      <c r="E196" t="s">
        <v>7</v>
      </c>
      <c r="F196" t="str">
        <f t="shared" si="18"/>
        <v>May</v>
      </c>
      <c r="G196">
        <f t="shared" si="19"/>
        <v>2023</v>
      </c>
      <c r="H196" t="str">
        <f t="shared" si="20"/>
        <v>Low</v>
      </c>
      <c r="I196" t="s">
        <v>144</v>
      </c>
      <c r="J196" t="str">
        <f t="shared" si="21"/>
        <v>Valid</v>
      </c>
      <c r="K196" t="str">
        <f>VLOOKUP(B196, Product_Data!$A$2:$B$100, 2, FALSE)</f>
        <v>Product 4</v>
      </c>
      <c r="L196" t="str">
        <f>INDEX(Customer_Data!$C$2:$C$101, MATCH(D196, Customer_Data!$A$2:$A$101, 0))</f>
        <v>East</v>
      </c>
      <c r="M196" t="str">
        <f t="shared" si="22"/>
        <v>Product 4 - Home &amp; Kitchen</v>
      </c>
      <c r="N196">
        <f t="shared" si="23"/>
        <v>214</v>
      </c>
      <c r="O196" t="str">
        <f>VLOOKUP(C196, Salestier_Table[], 2, TRUE)</f>
        <v>Medium</v>
      </c>
    </row>
    <row r="197" spans="1:15" x14ac:dyDescent="0.35">
      <c r="A197" s="15">
        <v>45078</v>
      </c>
      <c r="B197">
        <v>10</v>
      </c>
      <c r="C197" s="7">
        <v>87.53</v>
      </c>
      <c r="D197">
        <v>20</v>
      </c>
      <c r="E197" t="s">
        <v>5</v>
      </c>
      <c r="F197" t="str">
        <f t="shared" si="18"/>
        <v>June</v>
      </c>
      <c r="G197">
        <f t="shared" si="19"/>
        <v>2023</v>
      </c>
      <c r="H197" t="str">
        <f t="shared" si="20"/>
        <v>Low</v>
      </c>
      <c r="I197" t="s">
        <v>145</v>
      </c>
      <c r="J197" t="str">
        <f t="shared" si="21"/>
        <v>Invalid</v>
      </c>
      <c r="K197" t="str">
        <f>VLOOKUP(B197, Product_Data!$A$2:$B$100, 2, FALSE)</f>
        <v>Product 10</v>
      </c>
      <c r="L197" t="str">
        <f>INDEX(Customer_Data!$C$2:$C$101, MATCH(D197, Customer_Data!$A$2:$A$101, 0))</f>
        <v>South</v>
      </c>
      <c r="M197" t="str">
        <f t="shared" si="22"/>
        <v>Product 10 - Clothing</v>
      </c>
      <c r="N197">
        <f t="shared" si="23"/>
        <v>213</v>
      </c>
      <c r="O197" t="str">
        <f>VLOOKUP(C197, Salestier_Table[], 2, TRUE)</f>
        <v>Low</v>
      </c>
    </row>
    <row r="198" spans="1:15" x14ac:dyDescent="0.35">
      <c r="A198" s="15">
        <v>45078</v>
      </c>
      <c r="B198">
        <v>2</v>
      </c>
      <c r="C198" s="7">
        <v>455.39</v>
      </c>
      <c r="D198">
        <v>23</v>
      </c>
      <c r="E198" t="s">
        <v>8</v>
      </c>
      <c r="F198" t="str">
        <f t="shared" si="18"/>
        <v>June</v>
      </c>
      <c r="G198">
        <f t="shared" si="19"/>
        <v>2023</v>
      </c>
      <c r="H198" t="str">
        <f t="shared" si="20"/>
        <v>Low</v>
      </c>
      <c r="I198" t="s">
        <v>146</v>
      </c>
      <c r="J198" t="str">
        <f t="shared" si="21"/>
        <v>Valid</v>
      </c>
      <c r="K198" t="str">
        <f>VLOOKUP(B198, Product_Data!$A$2:$B$100, 2, FALSE)</f>
        <v>Product 2</v>
      </c>
      <c r="L198" t="str">
        <f>INDEX(Customer_Data!$C$2:$C$101, MATCH(D198, Customer_Data!$A$2:$A$101, 0))</f>
        <v>West</v>
      </c>
      <c r="M198" t="str">
        <f t="shared" si="22"/>
        <v>Product 2 - Books</v>
      </c>
      <c r="N198">
        <f t="shared" si="23"/>
        <v>213</v>
      </c>
      <c r="O198" t="str">
        <f>VLOOKUP(C198, Salestier_Table[], 2, TRUE)</f>
        <v>High</v>
      </c>
    </row>
    <row r="199" spans="1:15" x14ac:dyDescent="0.35">
      <c r="A199" s="15">
        <v>45079</v>
      </c>
      <c r="B199">
        <v>12</v>
      </c>
      <c r="C199" s="7">
        <v>230.28</v>
      </c>
      <c r="D199">
        <v>28</v>
      </c>
      <c r="E199" t="s">
        <v>7</v>
      </c>
      <c r="F199" t="str">
        <f t="shared" si="18"/>
        <v>June</v>
      </c>
      <c r="G199">
        <f t="shared" si="19"/>
        <v>2023</v>
      </c>
      <c r="H199" t="str">
        <f t="shared" si="20"/>
        <v>Low</v>
      </c>
      <c r="I199" t="s">
        <v>147</v>
      </c>
      <c r="J199" t="str">
        <f t="shared" si="21"/>
        <v>Valid</v>
      </c>
      <c r="K199" t="str">
        <f>VLOOKUP(B199, Product_Data!$A$2:$B$100, 2, FALSE)</f>
        <v>Product 12</v>
      </c>
      <c r="L199" t="str">
        <f>INDEX(Customer_Data!$C$2:$C$101, MATCH(D199, Customer_Data!$A$2:$A$101, 0))</f>
        <v>South</v>
      </c>
      <c r="M199" t="str">
        <f t="shared" si="22"/>
        <v>Product 12 - Home &amp; Kitchen</v>
      </c>
      <c r="N199">
        <f t="shared" si="23"/>
        <v>212</v>
      </c>
      <c r="O199" t="str">
        <f>VLOOKUP(C199, Salestier_Table[], 2, TRUE)</f>
        <v>Medium</v>
      </c>
    </row>
    <row r="200" spans="1:15" x14ac:dyDescent="0.35">
      <c r="A200" s="15">
        <v>45079</v>
      </c>
      <c r="B200">
        <v>15</v>
      </c>
      <c r="C200" s="7">
        <v>241</v>
      </c>
      <c r="D200">
        <v>46</v>
      </c>
      <c r="E200" t="s">
        <v>8</v>
      </c>
      <c r="F200" t="str">
        <f t="shared" si="18"/>
        <v>June</v>
      </c>
      <c r="G200">
        <f t="shared" si="19"/>
        <v>2023</v>
      </c>
      <c r="H200" t="str">
        <f t="shared" si="20"/>
        <v>Low</v>
      </c>
      <c r="I200" t="s">
        <v>148</v>
      </c>
      <c r="J200" t="str">
        <f t="shared" si="21"/>
        <v>Valid</v>
      </c>
      <c r="K200" t="str">
        <f>VLOOKUP(B200, Product_Data!$A$2:$B$100, 2, FALSE)</f>
        <v>Product 15</v>
      </c>
      <c r="L200" t="str">
        <f>INDEX(Customer_Data!$C$2:$C$101, MATCH(D200, Customer_Data!$A$2:$A$101, 0))</f>
        <v>North</v>
      </c>
      <c r="M200" t="str">
        <f t="shared" si="22"/>
        <v>Product 15 - Books</v>
      </c>
      <c r="N200">
        <f t="shared" si="23"/>
        <v>212</v>
      </c>
      <c r="O200" t="str">
        <f>VLOOKUP(C200, Salestier_Table[], 2, TRUE)</f>
        <v>Medium</v>
      </c>
    </row>
    <row r="201" spans="1:15" x14ac:dyDescent="0.35">
      <c r="A201" s="15">
        <v>45080</v>
      </c>
      <c r="B201">
        <v>13</v>
      </c>
      <c r="C201" s="7">
        <v>221.72</v>
      </c>
      <c r="D201">
        <v>87</v>
      </c>
      <c r="E201" t="s">
        <v>8</v>
      </c>
      <c r="F201" t="str">
        <f t="shared" si="18"/>
        <v>June</v>
      </c>
      <c r="G201">
        <f t="shared" si="19"/>
        <v>2023</v>
      </c>
      <c r="H201" t="str">
        <f t="shared" si="20"/>
        <v>Low</v>
      </c>
      <c r="I201" t="s">
        <v>149</v>
      </c>
      <c r="J201" t="str">
        <f t="shared" si="21"/>
        <v>Valid</v>
      </c>
      <c r="K201" t="str">
        <f>VLOOKUP(B201, Product_Data!$A$2:$B$100, 2, FALSE)</f>
        <v>Product 13</v>
      </c>
      <c r="L201" t="str">
        <f>INDEX(Customer_Data!$C$2:$C$101, MATCH(D201, Customer_Data!$A$2:$A$101, 0))</f>
        <v>East</v>
      </c>
      <c r="M201" t="str">
        <f t="shared" si="22"/>
        <v>Product 13 - Books</v>
      </c>
      <c r="N201">
        <f t="shared" si="23"/>
        <v>211</v>
      </c>
      <c r="O201" t="str">
        <f>VLOOKUP(C201, Salestier_Table[], 2, TRUE)</f>
        <v>Medium</v>
      </c>
    </row>
    <row r="202" spans="1:15" x14ac:dyDescent="0.35">
      <c r="A202" s="15">
        <v>45082</v>
      </c>
      <c r="B202">
        <v>17</v>
      </c>
      <c r="C202" s="7">
        <v>369.78</v>
      </c>
      <c r="D202">
        <v>56</v>
      </c>
      <c r="E202" t="s">
        <v>8</v>
      </c>
      <c r="F202" t="str">
        <f t="shared" si="18"/>
        <v>June</v>
      </c>
      <c r="G202">
        <f t="shared" si="19"/>
        <v>2023</v>
      </c>
      <c r="H202" t="str">
        <f t="shared" si="20"/>
        <v>Low</v>
      </c>
      <c r="I202" t="s">
        <v>150</v>
      </c>
      <c r="J202" t="str">
        <f t="shared" si="21"/>
        <v>Valid</v>
      </c>
      <c r="K202" t="str">
        <f>VLOOKUP(B202, Product_Data!$A$2:$B$100, 2, FALSE)</f>
        <v>Product 17</v>
      </c>
      <c r="L202" t="str">
        <f>INDEX(Customer_Data!$C$2:$C$101, MATCH(D202, Customer_Data!$A$2:$A$101, 0))</f>
        <v>East</v>
      </c>
      <c r="M202" t="str">
        <f t="shared" si="22"/>
        <v>Product 17 - Books</v>
      </c>
      <c r="N202">
        <f t="shared" si="23"/>
        <v>209</v>
      </c>
      <c r="O202" t="str">
        <f>VLOOKUP(C202, Salestier_Table[], 2, TRUE)</f>
        <v>Medium</v>
      </c>
    </row>
    <row r="203" spans="1:15" x14ac:dyDescent="0.35">
      <c r="A203" s="15">
        <v>45082</v>
      </c>
      <c r="B203">
        <v>5</v>
      </c>
      <c r="C203" s="7">
        <v>481.75</v>
      </c>
      <c r="D203">
        <v>52</v>
      </c>
      <c r="E203" t="s">
        <v>6</v>
      </c>
      <c r="F203" t="str">
        <f t="shared" si="18"/>
        <v>June</v>
      </c>
      <c r="G203">
        <f t="shared" si="19"/>
        <v>2023</v>
      </c>
      <c r="H203" t="str">
        <f t="shared" si="20"/>
        <v>Low</v>
      </c>
      <c r="I203" t="s">
        <v>151</v>
      </c>
      <c r="J203" t="str">
        <f t="shared" si="21"/>
        <v>Valid</v>
      </c>
      <c r="K203" t="str">
        <f>VLOOKUP(B203, Product_Data!$A$2:$B$100, 2, FALSE)</f>
        <v>Product 5</v>
      </c>
      <c r="L203" t="str">
        <f>INDEX(Customer_Data!$C$2:$C$101, MATCH(D203, Customer_Data!$A$2:$A$101, 0))</f>
        <v>West</v>
      </c>
      <c r="M203" t="str">
        <f t="shared" si="22"/>
        <v>Product 5 - Electronics</v>
      </c>
      <c r="N203">
        <f t="shared" si="23"/>
        <v>209</v>
      </c>
      <c r="O203" t="str">
        <f>VLOOKUP(C203, Salestier_Table[], 2, TRUE)</f>
        <v>High</v>
      </c>
    </row>
    <row r="204" spans="1:15" x14ac:dyDescent="0.35">
      <c r="A204" s="15">
        <v>45082</v>
      </c>
      <c r="B204">
        <v>6</v>
      </c>
      <c r="C204" s="7">
        <v>423.93</v>
      </c>
      <c r="D204">
        <v>8</v>
      </c>
      <c r="E204" t="s">
        <v>8</v>
      </c>
      <c r="F204" t="str">
        <f t="shared" si="18"/>
        <v>June</v>
      </c>
      <c r="G204">
        <f t="shared" si="19"/>
        <v>2023</v>
      </c>
      <c r="H204" t="str">
        <f t="shared" si="20"/>
        <v>Low</v>
      </c>
      <c r="I204" t="s">
        <v>152</v>
      </c>
      <c r="J204" t="str">
        <f t="shared" si="21"/>
        <v>Valid</v>
      </c>
      <c r="K204" t="str">
        <f>VLOOKUP(B204, Product_Data!$A$2:$B$100, 2, FALSE)</f>
        <v>Product 6</v>
      </c>
      <c r="L204" t="str">
        <f>INDEX(Customer_Data!$C$2:$C$101, MATCH(D204, Customer_Data!$A$2:$A$101, 0))</f>
        <v>East</v>
      </c>
      <c r="M204" t="str">
        <f t="shared" si="22"/>
        <v>Product 6 - Books</v>
      </c>
      <c r="N204">
        <f t="shared" si="23"/>
        <v>209</v>
      </c>
      <c r="O204" t="str">
        <f>VLOOKUP(C204, Salestier_Table[], 2, TRUE)</f>
        <v>High</v>
      </c>
    </row>
    <row r="205" spans="1:15" x14ac:dyDescent="0.35">
      <c r="A205" s="15">
        <v>45082</v>
      </c>
      <c r="B205">
        <v>8</v>
      </c>
      <c r="C205" s="7">
        <v>441.51</v>
      </c>
      <c r="D205">
        <v>15</v>
      </c>
      <c r="E205" t="s">
        <v>6</v>
      </c>
      <c r="F205" t="str">
        <f t="shared" si="18"/>
        <v>June</v>
      </c>
      <c r="G205">
        <f t="shared" si="19"/>
        <v>2023</v>
      </c>
      <c r="H205" t="str">
        <f t="shared" si="20"/>
        <v>Low</v>
      </c>
      <c r="I205" t="s">
        <v>153</v>
      </c>
      <c r="J205" t="str">
        <f t="shared" si="21"/>
        <v>Valid</v>
      </c>
      <c r="K205" t="str">
        <f>VLOOKUP(B205, Product_Data!$A$2:$B$100, 2, FALSE)</f>
        <v>Product 8</v>
      </c>
      <c r="L205" t="str">
        <f>INDEX(Customer_Data!$C$2:$C$101, MATCH(D205, Customer_Data!$A$2:$A$101, 0))</f>
        <v>East</v>
      </c>
      <c r="M205" t="str">
        <f t="shared" si="22"/>
        <v>Product 8 - Electronics</v>
      </c>
      <c r="N205">
        <f t="shared" si="23"/>
        <v>209</v>
      </c>
      <c r="O205" t="str">
        <f>VLOOKUP(C205, Salestier_Table[], 2, TRUE)</f>
        <v>High</v>
      </c>
    </row>
    <row r="206" spans="1:15" x14ac:dyDescent="0.35">
      <c r="A206" s="15">
        <v>45083</v>
      </c>
      <c r="B206">
        <v>6</v>
      </c>
      <c r="C206" s="7">
        <v>291.43</v>
      </c>
      <c r="D206">
        <v>61</v>
      </c>
      <c r="E206" t="s">
        <v>8</v>
      </c>
      <c r="F206" t="str">
        <f t="shared" si="18"/>
        <v>June</v>
      </c>
      <c r="G206">
        <f t="shared" si="19"/>
        <v>2023</v>
      </c>
      <c r="H206" t="str">
        <f t="shared" si="20"/>
        <v>Low</v>
      </c>
      <c r="I206" t="s">
        <v>142</v>
      </c>
      <c r="J206" t="str">
        <f t="shared" si="21"/>
        <v>Valid</v>
      </c>
      <c r="K206" t="str">
        <f>VLOOKUP(B206, Product_Data!$A$2:$B$100, 2, FALSE)</f>
        <v>Product 6</v>
      </c>
      <c r="L206" t="str">
        <f>INDEX(Customer_Data!$C$2:$C$101, MATCH(D206, Customer_Data!$A$2:$A$101, 0))</f>
        <v>East</v>
      </c>
      <c r="M206" t="str">
        <f t="shared" si="22"/>
        <v>Product 6 - Books</v>
      </c>
      <c r="N206">
        <f t="shared" si="23"/>
        <v>208</v>
      </c>
      <c r="O206" t="str">
        <f>VLOOKUP(C206, Salestier_Table[], 2, TRUE)</f>
        <v>Medium</v>
      </c>
    </row>
    <row r="207" spans="1:15" x14ac:dyDescent="0.35">
      <c r="A207" s="15">
        <v>45083</v>
      </c>
      <c r="B207">
        <v>5</v>
      </c>
      <c r="C207" s="7">
        <v>195.41</v>
      </c>
      <c r="D207">
        <v>33</v>
      </c>
      <c r="E207" t="s">
        <v>6</v>
      </c>
      <c r="F207" t="str">
        <f t="shared" si="18"/>
        <v>June</v>
      </c>
      <c r="G207">
        <f t="shared" si="19"/>
        <v>2023</v>
      </c>
      <c r="H207" t="str">
        <f t="shared" si="20"/>
        <v>Low</v>
      </c>
      <c r="I207" t="s">
        <v>143</v>
      </c>
      <c r="J207" t="str">
        <f t="shared" si="21"/>
        <v>Valid</v>
      </c>
      <c r="K207" t="str">
        <f>VLOOKUP(B207, Product_Data!$A$2:$B$100, 2, FALSE)</f>
        <v>Product 5</v>
      </c>
      <c r="L207" t="str">
        <f>INDEX(Customer_Data!$C$2:$C$101, MATCH(D207, Customer_Data!$A$2:$A$101, 0))</f>
        <v>South</v>
      </c>
      <c r="M207" t="str">
        <f t="shared" si="22"/>
        <v>Product 5 - Electronics</v>
      </c>
      <c r="N207">
        <f t="shared" si="23"/>
        <v>208</v>
      </c>
      <c r="O207" t="str">
        <f>VLOOKUP(C207, Salestier_Table[], 2, TRUE)</f>
        <v>Low</v>
      </c>
    </row>
    <row r="208" spans="1:15" x14ac:dyDescent="0.35">
      <c r="A208" s="15">
        <v>45085</v>
      </c>
      <c r="B208">
        <v>6</v>
      </c>
      <c r="C208" s="7">
        <v>93.91</v>
      </c>
      <c r="D208">
        <v>13</v>
      </c>
      <c r="E208" t="s">
        <v>8</v>
      </c>
      <c r="F208" t="str">
        <f t="shared" si="18"/>
        <v>June</v>
      </c>
      <c r="G208">
        <f t="shared" si="19"/>
        <v>2023</v>
      </c>
      <c r="H208" t="str">
        <f t="shared" si="20"/>
        <v>Low</v>
      </c>
      <c r="I208" t="s">
        <v>144</v>
      </c>
      <c r="J208" t="str">
        <f t="shared" si="21"/>
        <v>Invalid</v>
      </c>
      <c r="K208" t="str">
        <f>VLOOKUP(B208, Product_Data!$A$2:$B$100, 2, FALSE)</f>
        <v>Product 6</v>
      </c>
      <c r="L208" t="str">
        <f>INDEX(Customer_Data!$C$2:$C$101, MATCH(D208, Customer_Data!$A$2:$A$101, 0))</f>
        <v>West</v>
      </c>
      <c r="M208" t="str">
        <f t="shared" si="22"/>
        <v>Product 6 - Books</v>
      </c>
      <c r="N208">
        <f t="shared" si="23"/>
        <v>206</v>
      </c>
      <c r="O208" t="str">
        <f>VLOOKUP(C208, Salestier_Table[], 2, TRUE)</f>
        <v>Low</v>
      </c>
    </row>
    <row r="209" spans="1:15" x14ac:dyDescent="0.35">
      <c r="A209" s="15">
        <v>45086</v>
      </c>
      <c r="B209">
        <v>5</v>
      </c>
      <c r="C209" s="7">
        <v>237.46</v>
      </c>
      <c r="D209">
        <v>86</v>
      </c>
      <c r="E209" t="s">
        <v>6</v>
      </c>
      <c r="F209" t="str">
        <f t="shared" si="18"/>
        <v>June</v>
      </c>
      <c r="G209">
        <f t="shared" si="19"/>
        <v>2023</v>
      </c>
      <c r="H209" t="str">
        <f t="shared" si="20"/>
        <v>Low</v>
      </c>
      <c r="I209" t="s">
        <v>145</v>
      </c>
      <c r="J209" t="str">
        <f t="shared" si="21"/>
        <v>Valid</v>
      </c>
      <c r="K209" t="str">
        <f>VLOOKUP(B209, Product_Data!$A$2:$B$100, 2, FALSE)</f>
        <v>Product 5</v>
      </c>
      <c r="L209" t="str">
        <f>INDEX(Customer_Data!$C$2:$C$101, MATCH(D209, Customer_Data!$A$2:$A$101, 0))</f>
        <v>West</v>
      </c>
      <c r="M209" t="str">
        <f t="shared" si="22"/>
        <v>Product 5 - Electronics</v>
      </c>
      <c r="N209">
        <f t="shared" si="23"/>
        <v>205</v>
      </c>
      <c r="O209" t="str">
        <f>VLOOKUP(C209, Salestier_Table[], 2, TRUE)</f>
        <v>Medium</v>
      </c>
    </row>
    <row r="210" spans="1:15" x14ac:dyDescent="0.35">
      <c r="A210" s="15">
        <v>45087</v>
      </c>
      <c r="B210">
        <v>19</v>
      </c>
      <c r="C210" s="7">
        <v>379.24</v>
      </c>
      <c r="D210">
        <v>36</v>
      </c>
      <c r="E210" t="s">
        <v>6</v>
      </c>
      <c r="F210" t="str">
        <f t="shared" si="18"/>
        <v>June</v>
      </c>
      <c r="G210">
        <f t="shared" si="19"/>
        <v>2023</v>
      </c>
      <c r="H210" t="str">
        <f t="shared" si="20"/>
        <v>Low</v>
      </c>
      <c r="I210" t="s">
        <v>146</v>
      </c>
      <c r="J210" t="str">
        <f t="shared" si="21"/>
        <v>Valid</v>
      </c>
      <c r="K210" t="str">
        <f>VLOOKUP(B210, Product_Data!$A$2:$B$100, 2, FALSE)</f>
        <v>Product 19</v>
      </c>
      <c r="L210" t="str">
        <f>INDEX(Customer_Data!$C$2:$C$101, MATCH(D210, Customer_Data!$A$2:$A$101, 0))</f>
        <v>South</v>
      </c>
      <c r="M210" t="str">
        <f t="shared" si="22"/>
        <v>Product 19 - Electronics</v>
      </c>
      <c r="N210">
        <f t="shared" si="23"/>
        <v>204</v>
      </c>
      <c r="O210" t="str">
        <f>VLOOKUP(C210, Salestier_Table[], 2, TRUE)</f>
        <v>Medium</v>
      </c>
    </row>
    <row r="211" spans="1:15" x14ac:dyDescent="0.35">
      <c r="A211" s="15">
        <v>45088</v>
      </c>
      <c r="B211">
        <v>7</v>
      </c>
      <c r="C211" s="7">
        <v>449.25</v>
      </c>
      <c r="D211">
        <v>25</v>
      </c>
      <c r="E211" t="s">
        <v>5</v>
      </c>
      <c r="F211" t="str">
        <f t="shared" si="18"/>
        <v>June</v>
      </c>
      <c r="G211">
        <f t="shared" si="19"/>
        <v>2023</v>
      </c>
      <c r="H211" t="str">
        <f t="shared" si="20"/>
        <v>Low</v>
      </c>
      <c r="I211" t="s">
        <v>147</v>
      </c>
      <c r="J211" t="str">
        <f t="shared" si="21"/>
        <v>Valid</v>
      </c>
      <c r="K211" t="str">
        <f>VLOOKUP(B211, Product_Data!$A$2:$B$100, 2, FALSE)</f>
        <v>Product 7</v>
      </c>
      <c r="L211" t="str">
        <f>INDEX(Customer_Data!$C$2:$C$101, MATCH(D211, Customer_Data!$A$2:$A$101, 0))</f>
        <v>West</v>
      </c>
      <c r="M211" t="str">
        <f t="shared" si="22"/>
        <v>Product 7 - Clothing</v>
      </c>
      <c r="N211">
        <f t="shared" si="23"/>
        <v>203</v>
      </c>
      <c r="O211" t="str">
        <f>VLOOKUP(C211, Salestier_Table[], 2, TRUE)</f>
        <v>High</v>
      </c>
    </row>
    <row r="212" spans="1:15" x14ac:dyDescent="0.35">
      <c r="A212" s="15">
        <v>45089</v>
      </c>
      <c r="B212">
        <v>12</v>
      </c>
      <c r="C212" s="7">
        <v>399.62</v>
      </c>
      <c r="D212">
        <v>65</v>
      </c>
      <c r="E212" t="s">
        <v>7</v>
      </c>
      <c r="F212" t="str">
        <f t="shared" si="18"/>
        <v>June</v>
      </c>
      <c r="G212">
        <f t="shared" si="19"/>
        <v>2023</v>
      </c>
      <c r="H212" t="str">
        <f t="shared" si="20"/>
        <v>Low</v>
      </c>
      <c r="I212" t="s">
        <v>148</v>
      </c>
      <c r="J212" t="str">
        <f t="shared" si="21"/>
        <v>Valid</v>
      </c>
      <c r="K212" t="str">
        <f>VLOOKUP(B212, Product_Data!$A$2:$B$100, 2, FALSE)</f>
        <v>Product 12</v>
      </c>
      <c r="L212" t="str">
        <f>INDEX(Customer_Data!$C$2:$C$101, MATCH(D212, Customer_Data!$A$2:$A$101, 0))</f>
        <v>East</v>
      </c>
      <c r="M212" t="str">
        <f t="shared" si="22"/>
        <v>Product 12 - Home &amp; Kitchen</v>
      </c>
      <c r="N212">
        <f t="shared" si="23"/>
        <v>202</v>
      </c>
      <c r="O212" t="str">
        <f>VLOOKUP(C212, Salestier_Table[], 2, TRUE)</f>
        <v>Medium</v>
      </c>
    </row>
    <row r="213" spans="1:15" x14ac:dyDescent="0.35">
      <c r="A213" s="15">
        <v>45090</v>
      </c>
      <c r="B213">
        <v>14</v>
      </c>
      <c r="C213" s="7">
        <v>481.56</v>
      </c>
      <c r="D213">
        <v>16</v>
      </c>
      <c r="E213" t="s">
        <v>6</v>
      </c>
      <c r="F213" t="str">
        <f t="shared" si="18"/>
        <v>June</v>
      </c>
      <c r="G213">
        <f t="shared" si="19"/>
        <v>2023</v>
      </c>
      <c r="H213" t="str">
        <f t="shared" si="20"/>
        <v>Low</v>
      </c>
      <c r="I213" t="s">
        <v>149</v>
      </c>
      <c r="J213" t="str">
        <f t="shared" si="21"/>
        <v>Valid</v>
      </c>
      <c r="K213" t="str">
        <f>VLOOKUP(B213, Product_Data!$A$2:$B$100, 2, FALSE)</f>
        <v>Product 14</v>
      </c>
      <c r="L213" t="str">
        <f>INDEX(Customer_Data!$C$2:$C$101, MATCH(D213, Customer_Data!$A$2:$A$101, 0))</f>
        <v>East</v>
      </c>
      <c r="M213" t="str">
        <f t="shared" si="22"/>
        <v>Product 14 - Electronics</v>
      </c>
      <c r="N213">
        <f t="shared" si="23"/>
        <v>201</v>
      </c>
      <c r="O213" t="str">
        <f>VLOOKUP(C213, Salestier_Table[], 2, TRUE)</f>
        <v>High</v>
      </c>
    </row>
    <row r="214" spans="1:15" x14ac:dyDescent="0.35">
      <c r="A214" s="15">
        <v>45091</v>
      </c>
      <c r="B214">
        <v>3</v>
      </c>
      <c r="C214" s="7">
        <v>375.48</v>
      </c>
      <c r="D214">
        <v>99</v>
      </c>
      <c r="E214" t="s">
        <v>5</v>
      </c>
      <c r="F214" t="str">
        <f t="shared" si="18"/>
        <v>June</v>
      </c>
      <c r="G214">
        <f t="shared" si="19"/>
        <v>2023</v>
      </c>
      <c r="H214" t="str">
        <f t="shared" si="20"/>
        <v>Low</v>
      </c>
      <c r="I214" t="s">
        <v>150</v>
      </c>
      <c r="J214" t="str">
        <f t="shared" si="21"/>
        <v>Valid</v>
      </c>
      <c r="K214" t="str">
        <f>VLOOKUP(B214, Product_Data!$A$2:$B$100, 2, FALSE)</f>
        <v>Product 3</v>
      </c>
      <c r="L214" t="str">
        <f>INDEX(Customer_Data!$C$2:$C$101, MATCH(D214, Customer_Data!$A$2:$A$101, 0))</f>
        <v>South</v>
      </c>
      <c r="M214" t="str">
        <f t="shared" si="22"/>
        <v>Product 3 - Clothing</v>
      </c>
      <c r="N214">
        <f t="shared" si="23"/>
        <v>200</v>
      </c>
      <c r="O214" t="str">
        <f>VLOOKUP(C214, Salestier_Table[], 2, TRUE)</f>
        <v>Medium</v>
      </c>
    </row>
    <row r="215" spans="1:15" x14ac:dyDescent="0.35">
      <c r="A215" s="15">
        <v>45091</v>
      </c>
      <c r="B215">
        <v>7</v>
      </c>
      <c r="C215" s="7">
        <v>475.17</v>
      </c>
      <c r="D215">
        <v>96</v>
      </c>
      <c r="E215" t="s">
        <v>5</v>
      </c>
      <c r="F215" t="str">
        <f t="shared" si="18"/>
        <v>June</v>
      </c>
      <c r="G215">
        <f t="shared" si="19"/>
        <v>2023</v>
      </c>
      <c r="H215" t="str">
        <f t="shared" si="20"/>
        <v>Low</v>
      </c>
      <c r="I215" t="s">
        <v>151</v>
      </c>
      <c r="J215" t="str">
        <f t="shared" si="21"/>
        <v>Valid</v>
      </c>
      <c r="K215" t="str">
        <f>VLOOKUP(B215, Product_Data!$A$2:$B$100, 2, FALSE)</f>
        <v>Product 7</v>
      </c>
      <c r="L215" t="str">
        <f>INDEX(Customer_Data!$C$2:$C$101, MATCH(D215, Customer_Data!$A$2:$A$101, 0))</f>
        <v>West</v>
      </c>
      <c r="M215" t="str">
        <f t="shared" si="22"/>
        <v>Product 7 - Clothing</v>
      </c>
      <c r="N215">
        <f t="shared" si="23"/>
        <v>200</v>
      </c>
      <c r="O215" t="str">
        <f>VLOOKUP(C215, Salestier_Table[], 2, TRUE)</f>
        <v>High</v>
      </c>
    </row>
    <row r="216" spans="1:15" x14ac:dyDescent="0.35">
      <c r="A216" s="15">
        <v>45093</v>
      </c>
      <c r="B216">
        <v>3</v>
      </c>
      <c r="C216" s="7">
        <v>489.22</v>
      </c>
      <c r="D216">
        <v>76</v>
      </c>
      <c r="E216" t="s">
        <v>5</v>
      </c>
      <c r="F216" t="str">
        <f t="shared" si="18"/>
        <v>June</v>
      </c>
      <c r="G216">
        <f t="shared" si="19"/>
        <v>2023</v>
      </c>
      <c r="H216" t="str">
        <f t="shared" si="20"/>
        <v>Low</v>
      </c>
      <c r="I216" t="s">
        <v>152</v>
      </c>
      <c r="J216" t="str">
        <f t="shared" si="21"/>
        <v>Valid</v>
      </c>
      <c r="K216" t="str">
        <f>VLOOKUP(B216, Product_Data!$A$2:$B$100, 2, FALSE)</f>
        <v>Product 3</v>
      </c>
      <c r="L216" t="str">
        <f>INDEX(Customer_Data!$C$2:$C$101, MATCH(D216, Customer_Data!$A$2:$A$101, 0))</f>
        <v>South</v>
      </c>
      <c r="M216" t="str">
        <f t="shared" si="22"/>
        <v>Product 3 - Clothing</v>
      </c>
      <c r="N216">
        <f t="shared" si="23"/>
        <v>198</v>
      </c>
      <c r="O216" t="str">
        <f>VLOOKUP(C216, Salestier_Table[], 2, TRUE)</f>
        <v>High</v>
      </c>
    </row>
    <row r="217" spans="1:15" x14ac:dyDescent="0.35">
      <c r="A217" s="15">
        <v>45094</v>
      </c>
      <c r="B217">
        <v>2</v>
      </c>
      <c r="C217" s="7">
        <v>216.36</v>
      </c>
      <c r="D217">
        <v>77</v>
      </c>
      <c r="E217" t="s">
        <v>8</v>
      </c>
      <c r="F217" t="str">
        <f t="shared" si="18"/>
        <v>June</v>
      </c>
      <c r="G217">
        <f t="shared" si="19"/>
        <v>2023</v>
      </c>
      <c r="H217" t="str">
        <f t="shared" si="20"/>
        <v>Low</v>
      </c>
      <c r="I217" t="s">
        <v>153</v>
      </c>
      <c r="J217" t="str">
        <f t="shared" si="21"/>
        <v>Valid</v>
      </c>
      <c r="K217" t="str">
        <f>VLOOKUP(B217, Product_Data!$A$2:$B$100, 2, FALSE)</f>
        <v>Product 2</v>
      </c>
      <c r="L217" t="str">
        <f>INDEX(Customer_Data!$C$2:$C$101, MATCH(D217, Customer_Data!$A$2:$A$101, 0))</f>
        <v>East</v>
      </c>
      <c r="M217" t="str">
        <f t="shared" si="22"/>
        <v>Product 2 - Books</v>
      </c>
      <c r="N217">
        <f t="shared" si="23"/>
        <v>197</v>
      </c>
      <c r="O217" t="str">
        <f>VLOOKUP(C217, Salestier_Table[], 2, TRUE)</f>
        <v>Medium</v>
      </c>
    </row>
    <row r="218" spans="1:15" x14ac:dyDescent="0.35">
      <c r="A218" s="15">
        <v>45094</v>
      </c>
      <c r="B218">
        <v>4</v>
      </c>
      <c r="C218" s="7">
        <v>198.73</v>
      </c>
      <c r="D218">
        <v>64</v>
      </c>
      <c r="E218" t="s">
        <v>7</v>
      </c>
      <c r="F218" t="str">
        <f t="shared" si="18"/>
        <v>June</v>
      </c>
      <c r="G218">
        <f t="shared" si="19"/>
        <v>2023</v>
      </c>
      <c r="H218" t="str">
        <f t="shared" si="20"/>
        <v>Low</v>
      </c>
      <c r="I218" t="s">
        <v>142</v>
      </c>
      <c r="J218" t="str">
        <f t="shared" si="21"/>
        <v>Valid</v>
      </c>
      <c r="K218" t="str">
        <f>VLOOKUP(B218, Product_Data!$A$2:$B$100, 2, FALSE)</f>
        <v>Product 4</v>
      </c>
      <c r="L218" t="str">
        <f>INDEX(Customer_Data!$C$2:$C$101, MATCH(D218, Customer_Data!$A$2:$A$101, 0))</f>
        <v>East</v>
      </c>
      <c r="M218" t="str">
        <f t="shared" si="22"/>
        <v>Product 4 - Home &amp; Kitchen</v>
      </c>
      <c r="N218">
        <f t="shared" si="23"/>
        <v>197</v>
      </c>
      <c r="O218" t="str">
        <f>VLOOKUP(C218, Salestier_Table[], 2, TRUE)</f>
        <v>Low</v>
      </c>
    </row>
    <row r="219" spans="1:15" x14ac:dyDescent="0.35">
      <c r="A219" s="15">
        <v>45095</v>
      </c>
      <c r="B219">
        <v>18</v>
      </c>
      <c r="C219" s="7">
        <v>112.22</v>
      </c>
      <c r="D219">
        <v>42</v>
      </c>
      <c r="E219" t="s">
        <v>7</v>
      </c>
      <c r="F219" t="str">
        <f t="shared" si="18"/>
        <v>June</v>
      </c>
      <c r="G219">
        <f t="shared" si="19"/>
        <v>2023</v>
      </c>
      <c r="H219" t="str">
        <f t="shared" si="20"/>
        <v>Low</v>
      </c>
      <c r="I219" t="s">
        <v>143</v>
      </c>
      <c r="J219" t="str">
        <f t="shared" si="21"/>
        <v>Valid</v>
      </c>
      <c r="K219" t="str">
        <f>VLOOKUP(B219, Product_Data!$A$2:$B$100, 2, FALSE)</f>
        <v>Product 18</v>
      </c>
      <c r="L219" t="str">
        <f>INDEX(Customer_Data!$C$2:$C$101, MATCH(D219, Customer_Data!$A$2:$A$101, 0))</f>
        <v>East</v>
      </c>
      <c r="M219" t="str">
        <f t="shared" si="22"/>
        <v>Product 18 - Home &amp; Kitchen</v>
      </c>
      <c r="N219">
        <f t="shared" si="23"/>
        <v>196</v>
      </c>
      <c r="O219" t="str">
        <f>VLOOKUP(C219, Salestier_Table[], 2, TRUE)</f>
        <v>Low</v>
      </c>
    </row>
    <row r="220" spans="1:15" x14ac:dyDescent="0.35">
      <c r="A220" s="15">
        <v>45096</v>
      </c>
      <c r="B220">
        <v>4</v>
      </c>
      <c r="C220" s="7">
        <v>279.08999999999997</v>
      </c>
      <c r="D220">
        <v>32</v>
      </c>
      <c r="E220" t="s">
        <v>7</v>
      </c>
      <c r="F220" t="str">
        <f t="shared" si="18"/>
        <v>June</v>
      </c>
      <c r="G220">
        <f t="shared" si="19"/>
        <v>2023</v>
      </c>
      <c r="H220" t="str">
        <f t="shared" si="20"/>
        <v>Low</v>
      </c>
      <c r="I220" t="s">
        <v>144</v>
      </c>
      <c r="J220" t="str">
        <f t="shared" si="21"/>
        <v>Valid</v>
      </c>
      <c r="K220" t="str">
        <f>VLOOKUP(B220, Product_Data!$A$2:$B$100, 2, FALSE)</f>
        <v>Product 4</v>
      </c>
      <c r="L220" t="str">
        <f>INDEX(Customer_Data!$C$2:$C$101, MATCH(D220, Customer_Data!$A$2:$A$101, 0))</f>
        <v>North</v>
      </c>
      <c r="M220" t="str">
        <f t="shared" si="22"/>
        <v>Product 4 - Home &amp; Kitchen</v>
      </c>
      <c r="N220">
        <f t="shared" si="23"/>
        <v>195</v>
      </c>
      <c r="O220" t="str">
        <f>VLOOKUP(C220, Salestier_Table[], 2, TRUE)</f>
        <v>Medium</v>
      </c>
    </row>
    <row r="221" spans="1:15" x14ac:dyDescent="0.35">
      <c r="A221" s="15">
        <v>45096</v>
      </c>
      <c r="B221">
        <v>16</v>
      </c>
      <c r="C221" s="7">
        <v>273.85000000000002</v>
      </c>
      <c r="D221">
        <v>34</v>
      </c>
      <c r="E221" t="s">
        <v>6</v>
      </c>
      <c r="F221" t="str">
        <f t="shared" si="18"/>
        <v>June</v>
      </c>
      <c r="G221">
        <f t="shared" si="19"/>
        <v>2023</v>
      </c>
      <c r="H221" t="str">
        <f t="shared" si="20"/>
        <v>Low</v>
      </c>
      <c r="I221" t="s">
        <v>145</v>
      </c>
      <c r="J221" t="str">
        <f t="shared" si="21"/>
        <v>Valid</v>
      </c>
      <c r="K221" t="str">
        <f>VLOOKUP(B221, Product_Data!$A$2:$B$100, 2, FALSE)</f>
        <v>Product 16</v>
      </c>
      <c r="L221" t="str">
        <f>INDEX(Customer_Data!$C$2:$C$101, MATCH(D221, Customer_Data!$A$2:$A$101, 0))</f>
        <v>West</v>
      </c>
      <c r="M221" t="str">
        <f t="shared" si="22"/>
        <v>Product 16 - Electronics</v>
      </c>
      <c r="N221">
        <f t="shared" si="23"/>
        <v>195</v>
      </c>
      <c r="O221" t="str">
        <f>VLOOKUP(C221, Salestier_Table[], 2, TRUE)</f>
        <v>Medium</v>
      </c>
    </row>
    <row r="222" spans="1:15" x14ac:dyDescent="0.35">
      <c r="A222" s="15">
        <v>45096</v>
      </c>
      <c r="B222">
        <v>4</v>
      </c>
      <c r="C222" s="7">
        <v>358.21</v>
      </c>
      <c r="D222">
        <v>63</v>
      </c>
      <c r="E222" t="s">
        <v>7</v>
      </c>
      <c r="F222" t="str">
        <f t="shared" si="18"/>
        <v>June</v>
      </c>
      <c r="G222">
        <f t="shared" si="19"/>
        <v>2023</v>
      </c>
      <c r="H222" t="str">
        <f t="shared" si="20"/>
        <v>Low</v>
      </c>
      <c r="I222" t="s">
        <v>146</v>
      </c>
      <c r="J222" t="str">
        <f t="shared" si="21"/>
        <v>Valid</v>
      </c>
      <c r="K222" t="str">
        <f>VLOOKUP(B222, Product_Data!$A$2:$B$100, 2, FALSE)</f>
        <v>Product 4</v>
      </c>
      <c r="L222" t="str">
        <f>INDEX(Customer_Data!$C$2:$C$101, MATCH(D222, Customer_Data!$A$2:$A$101, 0))</f>
        <v>South</v>
      </c>
      <c r="M222" t="str">
        <f t="shared" si="22"/>
        <v>Product 4 - Home &amp; Kitchen</v>
      </c>
      <c r="N222">
        <f t="shared" si="23"/>
        <v>195</v>
      </c>
      <c r="O222" t="str">
        <f>VLOOKUP(C222, Salestier_Table[], 2, TRUE)</f>
        <v>Medium</v>
      </c>
    </row>
    <row r="223" spans="1:15" x14ac:dyDescent="0.35">
      <c r="A223" s="15">
        <v>45098</v>
      </c>
      <c r="B223">
        <v>11</v>
      </c>
      <c r="C223" s="7">
        <v>178.4</v>
      </c>
      <c r="D223">
        <v>17</v>
      </c>
      <c r="E223" t="s">
        <v>8</v>
      </c>
      <c r="F223" t="str">
        <f t="shared" si="18"/>
        <v>June</v>
      </c>
      <c r="G223">
        <f t="shared" si="19"/>
        <v>2023</v>
      </c>
      <c r="H223" t="str">
        <f t="shared" si="20"/>
        <v>Low</v>
      </c>
      <c r="I223" t="s">
        <v>147</v>
      </c>
      <c r="J223" t="str">
        <f t="shared" si="21"/>
        <v>Valid</v>
      </c>
      <c r="K223" t="str">
        <f>VLOOKUP(B223, Product_Data!$A$2:$B$100, 2, FALSE)</f>
        <v>Product 11</v>
      </c>
      <c r="L223" t="str">
        <f>INDEX(Customer_Data!$C$2:$C$101, MATCH(D223, Customer_Data!$A$2:$A$101, 0))</f>
        <v>South</v>
      </c>
      <c r="M223" t="str">
        <f t="shared" si="22"/>
        <v>Product 11 - Books</v>
      </c>
      <c r="N223">
        <f t="shared" si="23"/>
        <v>193</v>
      </c>
      <c r="O223" t="str">
        <f>VLOOKUP(C223, Salestier_Table[], 2, TRUE)</f>
        <v>Low</v>
      </c>
    </row>
    <row r="224" spans="1:15" x14ac:dyDescent="0.35">
      <c r="A224" s="15">
        <v>45099</v>
      </c>
      <c r="B224">
        <v>17</v>
      </c>
      <c r="C224" s="7">
        <v>180.52</v>
      </c>
      <c r="D224">
        <v>99</v>
      </c>
      <c r="E224" t="s">
        <v>8</v>
      </c>
      <c r="F224" t="str">
        <f t="shared" si="18"/>
        <v>June</v>
      </c>
      <c r="G224">
        <f t="shared" si="19"/>
        <v>2023</v>
      </c>
      <c r="H224" t="str">
        <f t="shared" si="20"/>
        <v>Low</v>
      </c>
      <c r="I224" t="s">
        <v>148</v>
      </c>
      <c r="J224" t="str">
        <f t="shared" si="21"/>
        <v>Valid</v>
      </c>
      <c r="K224" t="str">
        <f>VLOOKUP(B224, Product_Data!$A$2:$B$100, 2, FALSE)</f>
        <v>Product 17</v>
      </c>
      <c r="L224" t="str">
        <f>INDEX(Customer_Data!$C$2:$C$101, MATCH(D224, Customer_Data!$A$2:$A$101, 0))</f>
        <v>South</v>
      </c>
      <c r="M224" t="str">
        <f t="shared" si="22"/>
        <v>Product 17 - Books</v>
      </c>
      <c r="N224">
        <f t="shared" si="23"/>
        <v>192</v>
      </c>
      <c r="O224" t="str">
        <f>VLOOKUP(C224, Salestier_Table[], 2, TRUE)</f>
        <v>Low</v>
      </c>
    </row>
    <row r="225" spans="1:15" x14ac:dyDescent="0.35">
      <c r="A225" s="15">
        <v>45100</v>
      </c>
      <c r="B225">
        <v>8</v>
      </c>
      <c r="C225" s="7">
        <v>284.19</v>
      </c>
      <c r="D225">
        <v>43</v>
      </c>
      <c r="E225" t="s">
        <v>6</v>
      </c>
      <c r="F225" t="str">
        <f t="shared" si="18"/>
        <v>June</v>
      </c>
      <c r="G225">
        <f t="shared" si="19"/>
        <v>2023</v>
      </c>
      <c r="H225" t="str">
        <f t="shared" si="20"/>
        <v>Low</v>
      </c>
      <c r="I225" t="s">
        <v>149</v>
      </c>
      <c r="J225" t="str">
        <f t="shared" si="21"/>
        <v>Valid</v>
      </c>
      <c r="K225" t="str">
        <f>VLOOKUP(B225, Product_Data!$A$2:$B$100, 2, FALSE)</f>
        <v>Product 8</v>
      </c>
      <c r="L225" t="str">
        <f>INDEX(Customer_Data!$C$2:$C$101, MATCH(D225, Customer_Data!$A$2:$A$101, 0))</f>
        <v>East</v>
      </c>
      <c r="M225" t="str">
        <f t="shared" si="22"/>
        <v>Product 8 - Electronics</v>
      </c>
      <c r="N225">
        <f t="shared" si="23"/>
        <v>191</v>
      </c>
      <c r="O225" t="str">
        <f>VLOOKUP(C225, Salestier_Table[], 2, TRUE)</f>
        <v>Medium</v>
      </c>
    </row>
    <row r="226" spans="1:15" x14ac:dyDescent="0.35">
      <c r="A226" s="15">
        <v>45100</v>
      </c>
      <c r="B226">
        <v>19</v>
      </c>
      <c r="C226" s="7">
        <v>297.88</v>
      </c>
      <c r="D226">
        <v>32</v>
      </c>
      <c r="E226" t="s">
        <v>6</v>
      </c>
      <c r="F226" t="str">
        <f t="shared" si="18"/>
        <v>June</v>
      </c>
      <c r="G226">
        <f t="shared" si="19"/>
        <v>2023</v>
      </c>
      <c r="H226" t="str">
        <f t="shared" si="20"/>
        <v>Low</v>
      </c>
      <c r="I226" t="s">
        <v>150</v>
      </c>
      <c r="J226" t="str">
        <f t="shared" si="21"/>
        <v>Valid</v>
      </c>
      <c r="K226" t="str">
        <f>VLOOKUP(B226, Product_Data!$A$2:$B$100, 2, FALSE)</f>
        <v>Product 19</v>
      </c>
      <c r="L226" t="str">
        <f>INDEX(Customer_Data!$C$2:$C$101, MATCH(D226, Customer_Data!$A$2:$A$101, 0))</f>
        <v>North</v>
      </c>
      <c r="M226" t="str">
        <f t="shared" si="22"/>
        <v>Product 19 - Electronics</v>
      </c>
      <c r="N226">
        <f t="shared" si="23"/>
        <v>191</v>
      </c>
      <c r="O226" t="str">
        <f>VLOOKUP(C226, Salestier_Table[], 2, TRUE)</f>
        <v>Medium</v>
      </c>
    </row>
    <row r="227" spans="1:15" x14ac:dyDescent="0.35">
      <c r="A227" s="15">
        <v>45101</v>
      </c>
      <c r="B227">
        <v>14</v>
      </c>
      <c r="C227" s="7">
        <v>362.72</v>
      </c>
      <c r="D227">
        <v>43</v>
      </c>
      <c r="E227" t="s">
        <v>6</v>
      </c>
      <c r="F227" t="str">
        <f t="shared" si="18"/>
        <v>June</v>
      </c>
      <c r="G227">
        <f t="shared" si="19"/>
        <v>2023</v>
      </c>
      <c r="H227" t="str">
        <f t="shared" si="20"/>
        <v>Low</v>
      </c>
      <c r="I227" t="s">
        <v>151</v>
      </c>
      <c r="J227" t="str">
        <f t="shared" si="21"/>
        <v>Valid</v>
      </c>
      <c r="K227" t="str">
        <f>VLOOKUP(B227, Product_Data!$A$2:$B$100, 2, FALSE)</f>
        <v>Product 14</v>
      </c>
      <c r="L227" t="str">
        <f>INDEX(Customer_Data!$C$2:$C$101, MATCH(D227, Customer_Data!$A$2:$A$101, 0))</f>
        <v>East</v>
      </c>
      <c r="M227" t="str">
        <f t="shared" si="22"/>
        <v>Product 14 - Electronics</v>
      </c>
      <c r="N227">
        <f t="shared" si="23"/>
        <v>190</v>
      </c>
      <c r="O227" t="str">
        <f>VLOOKUP(C227, Salestier_Table[], 2, TRUE)</f>
        <v>Medium</v>
      </c>
    </row>
    <row r="228" spans="1:15" x14ac:dyDescent="0.35">
      <c r="A228" s="15">
        <v>45102</v>
      </c>
      <c r="B228">
        <v>11</v>
      </c>
      <c r="C228" s="7">
        <v>146.4</v>
      </c>
      <c r="D228">
        <v>34</v>
      </c>
      <c r="E228" t="s">
        <v>8</v>
      </c>
      <c r="F228" t="str">
        <f t="shared" si="18"/>
        <v>June</v>
      </c>
      <c r="G228">
        <f t="shared" si="19"/>
        <v>2023</v>
      </c>
      <c r="H228" t="str">
        <f t="shared" si="20"/>
        <v>Low</v>
      </c>
      <c r="I228" t="s">
        <v>152</v>
      </c>
      <c r="J228" t="str">
        <f t="shared" si="21"/>
        <v>Valid</v>
      </c>
      <c r="K228" t="str">
        <f>VLOOKUP(B228, Product_Data!$A$2:$B$100, 2, FALSE)</f>
        <v>Product 11</v>
      </c>
      <c r="L228" t="str">
        <f>INDEX(Customer_Data!$C$2:$C$101, MATCH(D228, Customer_Data!$A$2:$A$101, 0))</f>
        <v>West</v>
      </c>
      <c r="M228" t="str">
        <f t="shared" si="22"/>
        <v>Product 11 - Books</v>
      </c>
      <c r="N228">
        <f t="shared" si="23"/>
        <v>189</v>
      </c>
      <c r="O228" t="str">
        <f>VLOOKUP(C228, Salestier_Table[], 2, TRUE)</f>
        <v>Low</v>
      </c>
    </row>
    <row r="229" spans="1:15" x14ac:dyDescent="0.35">
      <c r="A229" s="15">
        <v>45102</v>
      </c>
      <c r="B229">
        <v>15</v>
      </c>
      <c r="C229" s="7">
        <v>369.61</v>
      </c>
      <c r="D229">
        <v>35</v>
      </c>
      <c r="E229" t="s">
        <v>8</v>
      </c>
      <c r="F229" t="str">
        <f t="shared" si="18"/>
        <v>June</v>
      </c>
      <c r="G229">
        <f t="shared" si="19"/>
        <v>2023</v>
      </c>
      <c r="H229" t="str">
        <f t="shared" si="20"/>
        <v>Low</v>
      </c>
      <c r="I229" t="s">
        <v>153</v>
      </c>
      <c r="J229" t="str">
        <f t="shared" si="21"/>
        <v>Valid</v>
      </c>
      <c r="K229" t="str">
        <f>VLOOKUP(B229, Product_Data!$A$2:$B$100, 2, FALSE)</f>
        <v>Product 15</v>
      </c>
      <c r="L229" t="str">
        <f>INDEX(Customer_Data!$C$2:$C$101, MATCH(D229, Customer_Data!$A$2:$A$101, 0))</f>
        <v>South</v>
      </c>
      <c r="M229" t="str">
        <f t="shared" si="22"/>
        <v>Product 15 - Books</v>
      </c>
      <c r="N229">
        <f t="shared" si="23"/>
        <v>189</v>
      </c>
      <c r="O229" t="str">
        <f>VLOOKUP(C229, Salestier_Table[], 2, TRUE)</f>
        <v>Medium</v>
      </c>
    </row>
    <row r="230" spans="1:15" x14ac:dyDescent="0.35">
      <c r="A230" s="15">
        <v>45104</v>
      </c>
      <c r="B230">
        <v>4</v>
      </c>
      <c r="C230" s="7">
        <v>103.09</v>
      </c>
      <c r="D230">
        <v>82</v>
      </c>
      <c r="E230" t="s">
        <v>7</v>
      </c>
      <c r="F230" t="str">
        <f t="shared" si="18"/>
        <v>June</v>
      </c>
      <c r="G230">
        <f t="shared" si="19"/>
        <v>2023</v>
      </c>
      <c r="H230" t="str">
        <f t="shared" si="20"/>
        <v>Low</v>
      </c>
      <c r="I230" t="s">
        <v>142</v>
      </c>
      <c r="J230" t="str">
        <f t="shared" si="21"/>
        <v>Valid</v>
      </c>
      <c r="K230" t="str">
        <f>VLOOKUP(B230, Product_Data!$A$2:$B$100, 2, FALSE)</f>
        <v>Product 4</v>
      </c>
      <c r="L230" t="str">
        <f>INDEX(Customer_Data!$C$2:$C$101, MATCH(D230, Customer_Data!$A$2:$A$101, 0))</f>
        <v>South</v>
      </c>
      <c r="M230" t="str">
        <f t="shared" si="22"/>
        <v>Product 4 - Home &amp; Kitchen</v>
      </c>
      <c r="N230">
        <f t="shared" si="23"/>
        <v>187</v>
      </c>
      <c r="O230" t="str">
        <f>VLOOKUP(C230, Salestier_Table[], 2, TRUE)</f>
        <v>Low</v>
      </c>
    </row>
    <row r="231" spans="1:15" x14ac:dyDescent="0.35">
      <c r="A231" s="15">
        <v>45104</v>
      </c>
      <c r="B231">
        <v>5</v>
      </c>
      <c r="C231" s="7">
        <v>448.12</v>
      </c>
      <c r="D231">
        <v>70</v>
      </c>
      <c r="E231" t="s">
        <v>6</v>
      </c>
      <c r="F231" t="str">
        <f t="shared" si="18"/>
        <v>June</v>
      </c>
      <c r="G231">
        <f t="shared" si="19"/>
        <v>2023</v>
      </c>
      <c r="H231" t="str">
        <f t="shared" si="20"/>
        <v>Low</v>
      </c>
      <c r="I231" t="s">
        <v>143</v>
      </c>
      <c r="J231" t="str">
        <f t="shared" si="21"/>
        <v>Valid</v>
      </c>
      <c r="K231" t="str">
        <f>VLOOKUP(B231, Product_Data!$A$2:$B$100, 2, FALSE)</f>
        <v>Product 5</v>
      </c>
      <c r="L231" t="str">
        <f>INDEX(Customer_Data!$C$2:$C$101, MATCH(D231, Customer_Data!$A$2:$A$101, 0))</f>
        <v>West</v>
      </c>
      <c r="M231" t="str">
        <f t="shared" si="22"/>
        <v>Product 5 - Electronics</v>
      </c>
      <c r="N231">
        <f t="shared" si="23"/>
        <v>187</v>
      </c>
      <c r="O231" t="str">
        <f>VLOOKUP(C231, Salestier_Table[], 2, TRUE)</f>
        <v>High</v>
      </c>
    </row>
    <row r="232" spans="1:15" x14ac:dyDescent="0.35">
      <c r="A232" s="15">
        <v>45105</v>
      </c>
      <c r="B232">
        <v>4</v>
      </c>
      <c r="C232" s="7">
        <v>59.14</v>
      </c>
      <c r="D232">
        <v>32</v>
      </c>
      <c r="E232" t="s">
        <v>7</v>
      </c>
      <c r="F232" t="str">
        <f t="shared" si="18"/>
        <v>June</v>
      </c>
      <c r="G232">
        <f t="shared" si="19"/>
        <v>2023</v>
      </c>
      <c r="H232" t="str">
        <f t="shared" si="20"/>
        <v>Low</v>
      </c>
      <c r="I232" t="s">
        <v>144</v>
      </c>
      <c r="J232" t="str">
        <f t="shared" si="21"/>
        <v>Invalid</v>
      </c>
      <c r="K232" t="str">
        <f>VLOOKUP(B232, Product_Data!$A$2:$B$100, 2, FALSE)</f>
        <v>Product 4</v>
      </c>
      <c r="L232" t="str">
        <f>INDEX(Customer_Data!$C$2:$C$101, MATCH(D232, Customer_Data!$A$2:$A$101, 0))</f>
        <v>North</v>
      </c>
      <c r="M232" t="str">
        <f t="shared" si="22"/>
        <v>Product 4 - Home &amp; Kitchen</v>
      </c>
      <c r="N232">
        <f t="shared" si="23"/>
        <v>186</v>
      </c>
      <c r="O232" t="str">
        <f>VLOOKUP(C232, Salestier_Table[], 2, TRUE)</f>
        <v>Low</v>
      </c>
    </row>
    <row r="233" spans="1:15" x14ac:dyDescent="0.35">
      <c r="A233" s="15">
        <v>45107</v>
      </c>
      <c r="B233">
        <v>19</v>
      </c>
      <c r="C233" s="7">
        <v>471.65</v>
      </c>
      <c r="D233">
        <v>49</v>
      </c>
      <c r="E233" t="s">
        <v>6</v>
      </c>
      <c r="F233" t="str">
        <f t="shared" si="18"/>
        <v>June</v>
      </c>
      <c r="G233">
        <f t="shared" si="19"/>
        <v>2023</v>
      </c>
      <c r="H233" t="str">
        <f t="shared" si="20"/>
        <v>Low</v>
      </c>
      <c r="I233" t="s">
        <v>145</v>
      </c>
      <c r="J233" t="str">
        <f t="shared" si="21"/>
        <v>Valid</v>
      </c>
      <c r="K233" t="str">
        <f>VLOOKUP(B233, Product_Data!$A$2:$B$100, 2, FALSE)</f>
        <v>Product 19</v>
      </c>
      <c r="L233" t="str">
        <f>INDEX(Customer_Data!$C$2:$C$101, MATCH(D233, Customer_Data!$A$2:$A$101, 0))</f>
        <v>West</v>
      </c>
      <c r="M233" t="str">
        <f t="shared" si="22"/>
        <v>Product 19 - Electronics</v>
      </c>
      <c r="N233">
        <f t="shared" si="23"/>
        <v>184</v>
      </c>
      <c r="O233" t="str">
        <f>VLOOKUP(C233, Salestier_Table[], 2, TRUE)</f>
        <v>High</v>
      </c>
    </row>
    <row r="234" spans="1:15" x14ac:dyDescent="0.35">
      <c r="A234" s="15">
        <v>45108</v>
      </c>
      <c r="B234">
        <v>1</v>
      </c>
      <c r="C234" s="7">
        <v>56.25</v>
      </c>
      <c r="D234">
        <v>65</v>
      </c>
      <c r="E234" t="s">
        <v>6</v>
      </c>
      <c r="F234" t="str">
        <f t="shared" si="18"/>
        <v>July</v>
      </c>
      <c r="G234">
        <f t="shared" si="19"/>
        <v>2023</v>
      </c>
      <c r="H234" t="str">
        <f t="shared" si="20"/>
        <v>Low</v>
      </c>
      <c r="I234" t="s">
        <v>146</v>
      </c>
      <c r="J234" t="str">
        <f t="shared" si="21"/>
        <v>Invalid</v>
      </c>
      <c r="K234" t="str">
        <f>VLOOKUP(B234, Product_Data!$A$2:$B$100, 2, FALSE)</f>
        <v>Product 1</v>
      </c>
      <c r="L234" t="str">
        <f>INDEX(Customer_Data!$C$2:$C$101, MATCH(D234, Customer_Data!$A$2:$A$101, 0))</f>
        <v>East</v>
      </c>
      <c r="M234" t="str">
        <f t="shared" si="22"/>
        <v>Product 1 - Electronics</v>
      </c>
      <c r="N234">
        <f t="shared" si="23"/>
        <v>183</v>
      </c>
      <c r="O234" t="str">
        <f>VLOOKUP(C234, Salestier_Table[], 2, TRUE)</f>
        <v>Low</v>
      </c>
    </row>
    <row r="235" spans="1:15" x14ac:dyDescent="0.35">
      <c r="A235" s="15">
        <v>45108</v>
      </c>
      <c r="B235">
        <v>3</v>
      </c>
      <c r="C235" s="7">
        <v>56.95</v>
      </c>
      <c r="D235">
        <v>71</v>
      </c>
      <c r="E235" t="s">
        <v>5</v>
      </c>
      <c r="F235" t="str">
        <f t="shared" si="18"/>
        <v>July</v>
      </c>
      <c r="G235">
        <f t="shared" si="19"/>
        <v>2023</v>
      </c>
      <c r="H235" t="str">
        <f t="shared" si="20"/>
        <v>Low</v>
      </c>
      <c r="I235" t="s">
        <v>147</v>
      </c>
      <c r="J235" t="str">
        <f t="shared" si="21"/>
        <v>Invalid</v>
      </c>
      <c r="K235" t="str">
        <f>VLOOKUP(B235, Product_Data!$A$2:$B$100, 2, FALSE)</f>
        <v>Product 3</v>
      </c>
      <c r="L235" t="str">
        <f>INDEX(Customer_Data!$C$2:$C$101, MATCH(D235, Customer_Data!$A$2:$A$101, 0))</f>
        <v>South</v>
      </c>
      <c r="M235" t="str">
        <f t="shared" si="22"/>
        <v>Product 3 - Clothing</v>
      </c>
      <c r="N235">
        <f t="shared" si="23"/>
        <v>183</v>
      </c>
      <c r="O235" t="str">
        <f>VLOOKUP(C235, Salestier_Table[], 2, TRUE)</f>
        <v>Low</v>
      </c>
    </row>
    <row r="236" spans="1:15" x14ac:dyDescent="0.35">
      <c r="A236" s="15">
        <v>45109</v>
      </c>
      <c r="B236">
        <v>18</v>
      </c>
      <c r="C236" s="7">
        <v>52.7</v>
      </c>
      <c r="D236">
        <v>41</v>
      </c>
      <c r="E236" t="s">
        <v>7</v>
      </c>
      <c r="F236" t="str">
        <f t="shared" si="18"/>
        <v>July</v>
      </c>
      <c r="G236">
        <f t="shared" si="19"/>
        <v>2023</v>
      </c>
      <c r="H236" t="str">
        <f t="shared" si="20"/>
        <v>Low</v>
      </c>
      <c r="I236" t="s">
        <v>148</v>
      </c>
      <c r="J236" t="str">
        <f t="shared" si="21"/>
        <v>Invalid</v>
      </c>
      <c r="K236" t="str">
        <f>VLOOKUP(B236, Product_Data!$A$2:$B$100, 2, FALSE)</f>
        <v>Product 18</v>
      </c>
      <c r="L236" t="str">
        <f>INDEX(Customer_Data!$C$2:$C$101, MATCH(D236, Customer_Data!$A$2:$A$101, 0))</f>
        <v>North</v>
      </c>
      <c r="M236" t="str">
        <f t="shared" si="22"/>
        <v>Product 18 - Home &amp; Kitchen</v>
      </c>
      <c r="N236">
        <f t="shared" si="23"/>
        <v>182</v>
      </c>
      <c r="O236" t="str">
        <f>VLOOKUP(C236, Salestier_Table[], 2, TRUE)</f>
        <v>Low</v>
      </c>
    </row>
    <row r="237" spans="1:15" x14ac:dyDescent="0.35">
      <c r="A237" s="15">
        <v>45110</v>
      </c>
      <c r="B237">
        <v>1</v>
      </c>
      <c r="C237" s="7">
        <v>91.85</v>
      </c>
      <c r="D237">
        <v>24</v>
      </c>
      <c r="E237" t="s">
        <v>6</v>
      </c>
      <c r="F237" t="str">
        <f t="shared" si="18"/>
        <v>July</v>
      </c>
      <c r="G237">
        <f t="shared" si="19"/>
        <v>2023</v>
      </c>
      <c r="H237" t="str">
        <f t="shared" si="20"/>
        <v>Low</v>
      </c>
      <c r="I237" t="s">
        <v>149</v>
      </c>
      <c r="J237" t="str">
        <f t="shared" si="21"/>
        <v>Invalid</v>
      </c>
      <c r="K237" t="str">
        <f>VLOOKUP(B237, Product_Data!$A$2:$B$100, 2, FALSE)</f>
        <v>Product 1</v>
      </c>
      <c r="L237" t="str">
        <f>INDEX(Customer_Data!$C$2:$C$101, MATCH(D237, Customer_Data!$A$2:$A$101, 0))</f>
        <v>East</v>
      </c>
      <c r="M237" t="str">
        <f t="shared" si="22"/>
        <v>Product 1 - Electronics</v>
      </c>
      <c r="N237">
        <f t="shared" si="23"/>
        <v>181</v>
      </c>
      <c r="O237" t="str">
        <f>VLOOKUP(C237, Salestier_Table[], 2, TRUE)</f>
        <v>Low</v>
      </c>
    </row>
    <row r="238" spans="1:15" x14ac:dyDescent="0.35">
      <c r="A238" s="15">
        <v>45110</v>
      </c>
      <c r="B238">
        <v>19</v>
      </c>
      <c r="C238" s="7">
        <v>63.1</v>
      </c>
      <c r="D238">
        <v>43</v>
      </c>
      <c r="E238" t="s">
        <v>6</v>
      </c>
      <c r="F238" t="str">
        <f t="shared" si="18"/>
        <v>July</v>
      </c>
      <c r="G238">
        <f t="shared" si="19"/>
        <v>2023</v>
      </c>
      <c r="H238" t="str">
        <f t="shared" si="20"/>
        <v>Low</v>
      </c>
      <c r="I238" t="s">
        <v>150</v>
      </c>
      <c r="J238" t="str">
        <f t="shared" si="21"/>
        <v>Invalid</v>
      </c>
      <c r="K238" t="str">
        <f>VLOOKUP(B238, Product_Data!$A$2:$B$100, 2, FALSE)</f>
        <v>Product 19</v>
      </c>
      <c r="L238" t="str">
        <f>INDEX(Customer_Data!$C$2:$C$101, MATCH(D238, Customer_Data!$A$2:$A$101, 0))</f>
        <v>East</v>
      </c>
      <c r="M238" t="str">
        <f t="shared" si="22"/>
        <v>Product 19 - Electronics</v>
      </c>
      <c r="N238">
        <f t="shared" si="23"/>
        <v>181</v>
      </c>
      <c r="O238" t="str">
        <f>VLOOKUP(C238, Salestier_Table[], 2, TRUE)</f>
        <v>Low</v>
      </c>
    </row>
    <row r="239" spans="1:15" x14ac:dyDescent="0.35">
      <c r="A239" s="15">
        <v>45110</v>
      </c>
      <c r="B239">
        <v>19</v>
      </c>
      <c r="C239" s="7">
        <v>114.19</v>
      </c>
      <c r="D239">
        <v>33</v>
      </c>
      <c r="E239" t="s">
        <v>6</v>
      </c>
      <c r="F239" t="str">
        <f t="shared" si="18"/>
        <v>July</v>
      </c>
      <c r="G239">
        <f t="shared" si="19"/>
        <v>2023</v>
      </c>
      <c r="H239" t="str">
        <f t="shared" si="20"/>
        <v>Low</v>
      </c>
      <c r="I239" t="s">
        <v>151</v>
      </c>
      <c r="J239" t="str">
        <f t="shared" si="21"/>
        <v>Valid</v>
      </c>
      <c r="K239" t="str">
        <f>VLOOKUP(B239, Product_Data!$A$2:$B$100, 2, FALSE)</f>
        <v>Product 19</v>
      </c>
      <c r="L239" t="str">
        <f>INDEX(Customer_Data!$C$2:$C$101, MATCH(D239, Customer_Data!$A$2:$A$101, 0))</f>
        <v>South</v>
      </c>
      <c r="M239" t="str">
        <f t="shared" si="22"/>
        <v>Product 19 - Electronics</v>
      </c>
      <c r="N239">
        <f t="shared" si="23"/>
        <v>181</v>
      </c>
      <c r="O239" t="str">
        <f>VLOOKUP(C239, Salestier_Table[], 2, TRUE)</f>
        <v>Low</v>
      </c>
    </row>
    <row r="240" spans="1:15" x14ac:dyDescent="0.35">
      <c r="A240" s="15">
        <v>45111</v>
      </c>
      <c r="B240">
        <v>11</v>
      </c>
      <c r="C240" s="7">
        <v>198.76</v>
      </c>
      <c r="D240">
        <v>13</v>
      </c>
      <c r="E240" t="s">
        <v>8</v>
      </c>
      <c r="F240" t="str">
        <f t="shared" si="18"/>
        <v>July</v>
      </c>
      <c r="G240">
        <f t="shared" si="19"/>
        <v>2023</v>
      </c>
      <c r="H240" t="str">
        <f t="shared" si="20"/>
        <v>Low</v>
      </c>
      <c r="I240" t="s">
        <v>152</v>
      </c>
      <c r="J240" t="str">
        <f t="shared" si="21"/>
        <v>Valid</v>
      </c>
      <c r="K240" t="str">
        <f>VLOOKUP(B240, Product_Data!$A$2:$B$100, 2, FALSE)</f>
        <v>Product 11</v>
      </c>
      <c r="L240" t="str">
        <f>INDEX(Customer_Data!$C$2:$C$101, MATCH(D240, Customer_Data!$A$2:$A$101, 0))</f>
        <v>West</v>
      </c>
      <c r="M240" t="str">
        <f t="shared" si="22"/>
        <v>Product 11 - Books</v>
      </c>
      <c r="N240">
        <f t="shared" si="23"/>
        <v>180</v>
      </c>
      <c r="O240" t="str">
        <f>VLOOKUP(C240, Salestier_Table[], 2, TRUE)</f>
        <v>Low</v>
      </c>
    </row>
    <row r="241" spans="1:15" x14ac:dyDescent="0.35">
      <c r="A241" s="15">
        <v>45113</v>
      </c>
      <c r="B241">
        <v>20</v>
      </c>
      <c r="C241" s="7">
        <v>87.96</v>
      </c>
      <c r="D241">
        <v>86</v>
      </c>
      <c r="E241" t="s">
        <v>6</v>
      </c>
      <c r="F241" t="str">
        <f t="shared" si="18"/>
        <v>July</v>
      </c>
      <c r="G241">
        <f t="shared" si="19"/>
        <v>2023</v>
      </c>
      <c r="H241" t="str">
        <f t="shared" si="20"/>
        <v>Low</v>
      </c>
      <c r="I241" t="s">
        <v>153</v>
      </c>
      <c r="J241" t="str">
        <f t="shared" si="21"/>
        <v>Invalid</v>
      </c>
      <c r="K241" t="str">
        <f>VLOOKUP(B241, Product_Data!$A$2:$B$100, 2, FALSE)</f>
        <v>Product 20</v>
      </c>
      <c r="L241" t="str">
        <f>INDEX(Customer_Data!$C$2:$C$101, MATCH(D241, Customer_Data!$A$2:$A$101, 0))</f>
        <v>West</v>
      </c>
      <c r="M241" t="str">
        <f t="shared" si="22"/>
        <v>Product 20 - Electronics</v>
      </c>
      <c r="N241">
        <f t="shared" si="23"/>
        <v>178</v>
      </c>
      <c r="O241" t="str">
        <f>VLOOKUP(C241, Salestier_Table[], 2, TRUE)</f>
        <v>Low</v>
      </c>
    </row>
    <row r="242" spans="1:15" x14ac:dyDescent="0.35">
      <c r="A242" s="15">
        <v>45114</v>
      </c>
      <c r="B242">
        <v>9</v>
      </c>
      <c r="C242" s="7">
        <v>355.54</v>
      </c>
      <c r="D242">
        <v>80</v>
      </c>
      <c r="E242" t="s">
        <v>7</v>
      </c>
      <c r="F242" t="str">
        <f t="shared" si="18"/>
        <v>July</v>
      </c>
      <c r="G242">
        <f t="shared" si="19"/>
        <v>2023</v>
      </c>
      <c r="H242" t="str">
        <f t="shared" si="20"/>
        <v>Low</v>
      </c>
      <c r="I242" t="s">
        <v>142</v>
      </c>
      <c r="J242" t="str">
        <f t="shared" si="21"/>
        <v>Valid</v>
      </c>
      <c r="K242" t="str">
        <f>VLOOKUP(B242, Product_Data!$A$2:$B$100, 2, FALSE)</f>
        <v>Product 9</v>
      </c>
      <c r="L242" t="str">
        <f>INDEX(Customer_Data!$C$2:$C$101, MATCH(D242, Customer_Data!$A$2:$A$101, 0))</f>
        <v>North</v>
      </c>
      <c r="M242" t="str">
        <f t="shared" si="22"/>
        <v>Product 9 - Home &amp; Kitchen</v>
      </c>
      <c r="N242">
        <f t="shared" si="23"/>
        <v>177</v>
      </c>
      <c r="O242" t="str">
        <f>VLOOKUP(C242, Salestier_Table[], 2, TRUE)</f>
        <v>Medium</v>
      </c>
    </row>
    <row r="243" spans="1:15" x14ac:dyDescent="0.35">
      <c r="A243" s="15">
        <v>45115</v>
      </c>
      <c r="B243">
        <v>11</v>
      </c>
      <c r="C243" s="7">
        <v>126.06</v>
      </c>
      <c r="D243">
        <v>51</v>
      </c>
      <c r="E243" t="s">
        <v>8</v>
      </c>
      <c r="F243" t="str">
        <f t="shared" si="18"/>
        <v>July</v>
      </c>
      <c r="G243">
        <f t="shared" si="19"/>
        <v>2023</v>
      </c>
      <c r="H243" t="str">
        <f t="shared" si="20"/>
        <v>Low</v>
      </c>
      <c r="I243" t="s">
        <v>143</v>
      </c>
      <c r="J243" t="str">
        <f t="shared" si="21"/>
        <v>Valid</v>
      </c>
      <c r="K243" t="str">
        <f>VLOOKUP(B243, Product_Data!$A$2:$B$100, 2, FALSE)</f>
        <v>Product 11</v>
      </c>
      <c r="L243" t="str">
        <f>INDEX(Customer_Data!$C$2:$C$101, MATCH(D243, Customer_Data!$A$2:$A$101, 0))</f>
        <v>East</v>
      </c>
      <c r="M243" t="str">
        <f t="shared" si="22"/>
        <v>Product 11 - Books</v>
      </c>
      <c r="N243">
        <f t="shared" si="23"/>
        <v>176</v>
      </c>
      <c r="O243" t="str">
        <f>VLOOKUP(C243, Salestier_Table[], 2, TRUE)</f>
        <v>Low</v>
      </c>
    </row>
    <row r="244" spans="1:15" x14ac:dyDescent="0.35">
      <c r="A244" s="15">
        <v>45116</v>
      </c>
      <c r="B244">
        <v>1</v>
      </c>
      <c r="C244" s="7">
        <v>265.97000000000003</v>
      </c>
      <c r="D244">
        <v>64</v>
      </c>
      <c r="E244" t="s">
        <v>6</v>
      </c>
      <c r="F244" t="str">
        <f t="shared" si="18"/>
        <v>July</v>
      </c>
      <c r="G244">
        <f t="shared" si="19"/>
        <v>2023</v>
      </c>
      <c r="H244" t="str">
        <f t="shared" si="20"/>
        <v>Low</v>
      </c>
      <c r="I244" t="s">
        <v>144</v>
      </c>
      <c r="J244" t="str">
        <f t="shared" si="21"/>
        <v>Valid</v>
      </c>
      <c r="K244" t="str">
        <f>VLOOKUP(B244, Product_Data!$A$2:$B$100, 2, FALSE)</f>
        <v>Product 1</v>
      </c>
      <c r="L244" t="str">
        <f>INDEX(Customer_Data!$C$2:$C$101, MATCH(D244, Customer_Data!$A$2:$A$101, 0))</f>
        <v>East</v>
      </c>
      <c r="M244" t="str">
        <f t="shared" si="22"/>
        <v>Product 1 - Electronics</v>
      </c>
      <c r="N244">
        <f t="shared" si="23"/>
        <v>175</v>
      </c>
      <c r="O244" t="str">
        <f>VLOOKUP(C244, Salestier_Table[], 2, TRUE)</f>
        <v>Medium</v>
      </c>
    </row>
    <row r="245" spans="1:15" x14ac:dyDescent="0.35">
      <c r="A245" s="15">
        <v>45117</v>
      </c>
      <c r="B245">
        <v>7</v>
      </c>
      <c r="C245" s="7">
        <v>117.41</v>
      </c>
      <c r="D245">
        <v>65</v>
      </c>
      <c r="E245" t="s">
        <v>5</v>
      </c>
      <c r="F245" t="str">
        <f t="shared" si="18"/>
        <v>July</v>
      </c>
      <c r="G245">
        <f t="shared" si="19"/>
        <v>2023</v>
      </c>
      <c r="H245" t="str">
        <f t="shared" si="20"/>
        <v>Low</v>
      </c>
      <c r="I245" t="s">
        <v>145</v>
      </c>
      <c r="J245" t="str">
        <f t="shared" si="21"/>
        <v>Valid</v>
      </c>
      <c r="K245" t="str">
        <f>VLOOKUP(B245, Product_Data!$A$2:$B$100, 2, FALSE)</f>
        <v>Product 7</v>
      </c>
      <c r="L245" t="str">
        <f>INDEX(Customer_Data!$C$2:$C$101, MATCH(D245, Customer_Data!$A$2:$A$101, 0))</f>
        <v>East</v>
      </c>
      <c r="M245" t="str">
        <f t="shared" si="22"/>
        <v>Product 7 - Clothing</v>
      </c>
      <c r="N245">
        <f t="shared" si="23"/>
        <v>174</v>
      </c>
      <c r="O245" t="str">
        <f>VLOOKUP(C245, Salestier_Table[], 2, TRUE)</f>
        <v>Low</v>
      </c>
    </row>
    <row r="246" spans="1:15" x14ac:dyDescent="0.35">
      <c r="A246" s="15">
        <v>45118</v>
      </c>
      <c r="B246">
        <v>18</v>
      </c>
      <c r="C246" s="7">
        <v>313.5</v>
      </c>
      <c r="D246">
        <v>88</v>
      </c>
      <c r="E246" t="s">
        <v>7</v>
      </c>
      <c r="F246" t="str">
        <f t="shared" si="18"/>
        <v>July</v>
      </c>
      <c r="G246">
        <f t="shared" si="19"/>
        <v>2023</v>
      </c>
      <c r="H246" t="str">
        <f t="shared" si="20"/>
        <v>Low</v>
      </c>
      <c r="I246" t="s">
        <v>146</v>
      </c>
      <c r="J246" t="str">
        <f t="shared" si="21"/>
        <v>Valid</v>
      </c>
      <c r="K246" t="str">
        <f>VLOOKUP(B246, Product_Data!$A$2:$B$100, 2, FALSE)</f>
        <v>Product 18</v>
      </c>
      <c r="L246" t="str">
        <f>INDEX(Customer_Data!$C$2:$C$101, MATCH(D246, Customer_Data!$A$2:$A$101, 0))</f>
        <v>East</v>
      </c>
      <c r="M246" t="str">
        <f t="shared" si="22"/>
        <v>Product 18 - Home &amp; Kitchen</v>
      </c>
      <c r="N246">
        <f t="shared" si="23"/>
        <v>173</v>
      </c>
      <c r="O246" t="str">
        <f>VLOOKUP(C246, Salestier_Table[], 2, TRUE)</f>
        <v>Medium</v>
      </c>
    </row>
    <row r="247" spans="1:15" x14ac:dyDescent="0.35">
      <c r="A247" s="15">
        <v>45119</v>
      </c>
      <c r="B247">
        <v>15</v>
      </c>
      <c r="C247" s="7">
        <v>122.86</v>
      </c>
      <c r="D247">
        <v>54</v>
      </c>
      <c r="E247" t="s">
        <v>8</v>
      </c>
      <c r="F247" t="str">
        <f t="shared" si="18"/>
        <v>July</v>
      </c>
      <c r="G247">
        <f t="shared" si="19"/>
        <v>2023</v>
      </c>
      <c r="H247" t="str">
        <f t="shared" si="20"/>
        <v>Low</v>
      </c>
      <c r="I247" t="s">
        <v>147</v>
      </c>
      <c r="J247" t="str">
        <f t="shared" si="21"/>
        <v>Valid</v>
      </c>
      <c r="K247" t="str">
        <f>VLOOKUP(B247, Product_Data!$A$2:$B$100, 2, FALSE)</f>
        <v>Product 15</v>
      </c>
      <c r="L247" t="str">
        <f>INDEX(Customer_Data!$C$2:$C$101, MATCH(D247, Customer_Data!$A$2:$A$101, 0))</f>
        <v>North</v>
      </c>
      <c r="M247" t="str">
        <f t="shared" si="22"/>
        <v>Product 15 - Books</v>
      </c>
      <c r="N247">
        <f t="shared" si="23"/>
        <v>172</v>
      </c>
      <c r="O247" t="str">
        <f>VLOOKUP(C247, Salestier_Table[], 2, TRUE)</f>
        <v>Low</v>
      </c>
    </row>
    <row r="248" spans="1:15" x14ac:dyDescent="0.35">
      <c r="A248" s="15">
        <v>45119</v>
      </c>
      <c r="B248">
        <v>18</v>
      </c>
      <c r="C248" s="7">
        <v>305.05</v>
      </c>
      <c r="D248">
        <v>15</v>
      </c>
      <c r="E248" t="s">
        <v>7</v>
      </c>
      <c r="F248" t="str">
        <f t="shared" si="18"/>
        <v>July</v>
      </c>
      <c r="G248">
        <f t="shared" si="19"/>
        <v>2023</v>
      </c>
      <c r="H248" t="str">
        <f t="shared" si="20"/>
        <v>Low</v>
      </c>
      <c r="I248" t="s">
        <v>148</v>
      </c>
      <c r="J248" t="str">
        <f t="shared" si="21"/>
        <v>Valid</v>
      </c>
      <c r="K248" t="str">
        <f>VLOOKUP(B248, Product_Data!$A$2:$B$100, 2, FALSE)</f>
        <v>Product 18</v>
      </c>
      <c r="L248" t="str">
        <f>INDEX(Customer_Data!$C$2:$C$101, MATCH(D248, Customer_Data!$A$2:$A$101, 0))</f>
        <v>East</v>
      </c>
      <c r="M248" t="str">
        <f t="shared" si="22"/>
        <v>Product 18 - Home &amp; Kitchen</v>
      </c>
      <c r="N248">
        <f t="shared" si="23"/>
        <v>172</v>
      </c>
      <c r="O248" t="str">
        <f>VLOOKUP(C248, Salestier_Table[], 2, TRUE)</f>
        <v>Medium</v>
      </c>
    </row>
    <row r="249" spans="1:15" x14ac:dyDescent="0.35">
      <c r="A249" s="15">
        <v>45120</v>
      </c>
      <c r="B249">
        <v>13</v>
      </c>
      <c r="C249" s="7">
        <v>398.63</v>
      </c>
      <c r="D249">
        <v>63</v>
      </c>
      <c r="E249" t="s">
        <v>8</v>
      </c>
      <c r="F249" t="str">
        <f t="shared" si="18"/>
        <v>July</v>
      </c>
      <c r="G249">
        <f t="shared" si="19"/>
        <v>2023</v>
      </c>
      <c r="H249" t="str">
        <f t="shared" si="20"/>
        <v>Low</v>
      </c>
      <c r="I249" t="s">
        <v>149</v>
      </c>
      <c r="J249" t="str">
        <f t="shared" si="21"/>
        <v>Valid</v>
      </c>
      <c r="K249" t="str">
        <f>VLOOKUP(B249, Product_Data!$A$2:$B$100, 2, FALSE)</f>
        <v>Product 13</v>
      </c>
      <c r="L249" t="str">
        <f>INDEX(Customer_Data!$C$2:$C$101, MATCH(D249, Customer_Data!$A$2:$A$101, 0))</f>
        <v>South</v>
      </c>
      <c r="M249" t="str">
        <f t="shared" si="22"/>
        <v>Product 13 - Books</v>
      </c>
      <c r="N249">
        <f t="shared" si="23"/>
        <v>171</v>
      </c>
      <c r="O249" t="str">
        <f>VLOOKUP(C249, Salestier_Table[], 2, TRUE)</f>
        <v>Medium</v>
      </c>
    </row>
    <row r="250" spans="1:15" x14ac:dyDescent="0.35">
      <c r="A250" s="15">
        <v>45121</v>
      </c>
      <c r="B250">
        <v>6</v>
      </c>
      <c r="C250" s="7">
        <v>229.15</v>
      </c>
      <c r="D250">
        <v>42</v>
      </c>
      <c r="E250" t="s">
        <v>8</v>
      </c>
      <c r="F250" t="str">
        <f t="shared" si="18"/>
        <v>July</v>
      </c>
      <c r="G250">
        <f t="shared" si="19"/>
        <v>2023</v>
      </c>
      <c r="H250" t="str">
        <f t="shared" si="20"/>
        <v>Low</v>
      </c>
      <c r="I250" t="s">
        <v>150</v>
      </c>
      <c r="J250" t="str">
        <f t="shared" si="21"/>
        <v>Valid</v>
      </c>
      <c r="K250" t="str">
        <f>VLOOKUP(B250, Product_Data!$A$2:$B$100, 2, FALSE)</f>
        <v>Product 6</v>
      </c>
      <c r="L250" t="str">
        <f>INDEX(Customer_Data!$C$2:$C$101, MATCH(D250, Customer_Data!$A$2:$A$101, 0))</f>
        <v>East</v>
      </c>
      <c r="M250" t="str">
        <f t="shared" si="22"/>
        <v>Product 6 - Books</v>
      </c>
      <c r="N250">
        <f t="shared" si="23"/>
        <v>170</v>
      </c>
      <c r="O250" t="str">
        <f>VLOOKUP(C250, Salestier_Table[], 2, TRUE)</f>
        <v>Medium</v>
      </c>
    </row>
    <row r="251" spans="1:15" x14ac:dyDescent="0.35">
      <c r="A251" s="15">
        <v>45121</v>
      </c>
      <c r="B251">
        <v>1</v>
      </c>
      <c r="C251" s="7">
        <v>125.82</v>
      </c>
      <c r="D251">
        <v>34</v>
      </c>
      <c r="E251" t="s">
        <v>6</v>
      </c>
      <c r="F251" t="str">
        <f t="shared" si="18"/>
        <v>July</v>
      </c>
      <c r="G251">
        <f t="shared" si="19"/>
        <v>2023</v>
      </c>
      <c r="H251" t="str">
        <f t="shared" si="20"/>
        <v>Low</v>
      </c>
      <c r="I251" t="s">
        <v>151</v>
      </c>
      <c r="J251" t="str">
        <f t="shared" si="21"/>
        <v>Valid</v>
      </c>
      <c r="K251" t="str">
        <f>VLOOKUP(B251, Product_Data!$A$2:$B$100, 2, FALSE)</f>
        <v>Product 1</v>
      </c>
      <c r="L251" t="str">
        <f>INDEX(Customer_Data!$C$2:$C$101, MATCH(D251, Customer_Data!$A$2:$A$101, 0))</f>
        <v>West</v>
      </c>
      <c r="M251" t="str">
        <f t="shared" si="22"/>
        <v>Product 1 - Electronics</v>
      </c>
      <c r="N251">
        <f t="shared" si="23"/>
        <v>170</v>
      </c>
      <c r="O251" t="str">
        <f>VLOOKUP(C251, Salestier_Table[], 2, TRUE)</f>
        <v>Low</v>
      </c>
    </row>
    <row r="252" spans="1:15" x14ac:dyDescent="0.35">
      <c r="A252" s="15">
        <v>45121</v>
      </c>
      <c r="B252">
        <v>20</v>
      </c>
      <c r="C252" s="7">
        <v>49.86</v>
      </c>
      <c r="D252">
        <v>84</v>
      </c>
      <c r="E252" t="s">
        <v>6</v>
      </c>
      <c r="F252" t="str">
        <f t="shared" si="18"/>
        <v>July</v>
      </c>
      <c r="G252">
        <f t="shared" si="19"/>
        <v>2023</v>
      </c>
      <c r="H252" t="str">
        <f t="shared" si="20"/>
        <v>Low</v>
      </c>
      <c r="I252" t="s">
        <v>152</v>
      </c>
      <c r="J252" t="str">
        <f t="shared" si="21"/>
        <v>Invalid</v>
      </c>
      <c r="K252" t="str">
        <f>VLOOKUP(B252, Product_Data!$A$2:$B$100, 2, FALSE)</f>
        <v>Product 20</v>
      </c>
      <c r="L252" t="str">
        <f>INDEX(Customer_Data!$C$2:$C$101, MATCH(D252, Customer_Data!$A$2:$A$101, 0))</f>
        <v>East</v>
      </c>
      <c r="M252" t="str">
        <f t="shared" si="22"/>
        <v>Product 20 - Electronics</v>
      </c>
      <c r="N252">
        <f t="shared" si="23"/>
        <v>170</v>
      </c>
      <c r="O252" t="str">
        <f>VLOOKUP(C252, Salestier_Table[], 2, TRUE)</f>
        <v>Low</v>
      </c>
    </row>
    <row r="253" spans="1:15" x14ac:dyDescent="0.35">
      <c r="A253" s="15">
        <v>45121</v>
      </c>
      <c r="B253">
        <v>9</v>
      </c>
      <c r="C253" s="7">
        <v>50.23</v>
      </c>
      <c r="D253">
        <v>63</v>
      </c>
      <c r="E253" t="s">
        <v>7</v>
      </c>
      <c r="F253" t="str">
        <f t="shared" si="18"/>
        <v>July</v>
      </c>
      <c r="G253">
        <f t="shared" si="19"/>
        <v>2023</v>
      </c>
      <c r="H253" t="str">
        <f t="shared" si="20"/>
        <v>Low</v>
      </c>
      <c r="I253" t="s">
        <v>153</v>
      </c>
      <c r="J253" t="str">
        <f t="shared" si="21"/>
        <v>Invalid</v>
      </c>
      <c r="K253" t="str">
        <f>VLOOKUP(B253, Product_Data!$A$2:$B$100, 2, FALSE)</f>
        <v>Product 9</v>
      </c>
      <c r="L253" t="str">
        <f>INDEX(Customer_Data!$C$2:$C$101, MATCH(D253, Customer_Data!$A$2:$A$101, 0))</f>
        <v>South</v>
      </c>
      <c r="M253" t="str">
        <f t="shared" si="22"/>
        <v>Product 9 - Home &amp; Kitchen</v>
      </c>
      <c r="N253">
        <f t="shared" si="23"/>
        <v>170</v>
      </c>
      <c r="O253" t="str">
        <f>VLOOKUP(C253, Salestier_Table[], 2, TRUE)</f>
        <v>Low</v>
      </c>
    </row>
    <row r="254" spans="1:15" x14ac:dyDescent="0.35">
      <c r="A254" s="15">
        <v>45121</v>
      </c>
      <c r="B254">
        <v>15</v>
      </c>
      <c r="C254" s="7">
        <v>44.08</v>
      </c>
      <c r="D254">
        <v>85</v>
      </c>
      <c r="E254" t="s">
        <v>8</v>
      </c>
      <c r="F254" t="str">
        <f t="shared" si="18"/>
        <v>July</v>
      </c>
      <c r="G254">
        <f t="shared" si="19"/>
        <v>2023</v>
      </c>
      <c r="H254" t="str">
        <f t="shared" si="20"/>
        <v>Low</v>
      </c>
      <c r="I254" t="s">
        <v>142</v>
      </c>
      <c r="J254" t="str">
        <f t="shared" si="21"/>
        <v>Invalid</v>
      </c>
      <c r="K254" t="str">
        <f>VLOOKUP(B254, Product_Data!$A$2:$B$100, 2, FALSE)</f>
        <v>Product 15</v>
      </c>
      <c r="L254" t="str">
        <f>INDEX(Customer_Data!$C$2:$C$101, MATCH(D254, Customer_Data!$A$2:$A$101, 0))</f>
        <v>West</v>
      </c>
      <c r="M254" t="str">
        <f t="shared" si="22"/>
        <v>Product 15 - Books</v>
      </c>
      <c r="N254">
        <f t="shared" si="23"/>
        <v>170</v>
      </c>
      <c r="O254" t="str">
        <f>VLOOKUP(C254, Salestier_Table[], 2, TRUE)</f>
        <v>Low</v>
      </c>
    </row>
    <row r="255" spans="1:15" x14ac:dyDescent="0.35">
      <c r="A255" s="15">
        <v>45123</v>
      </c>
      <c r="B255">
        <v>7</v>
      </c>
      <c r="C255" s="7">
        <v>273.56</v>
      </c>
      <c r="D255">
        <v>56</v>
      </c>
      <c r="E255" t="s">
        <v>5</v>
      </c>
      <c r="F255" t="str">
        <f t="shared" si="18"/>
        <v>July</v>
      </c>
      <c r="G255">
        <f t="shared" si="19"/>
        <v>2023</v>
      </c>
      <c r="H255" t="str">
        <f t="shared" si="20"/>
        <v>Low</v>
      </c>
      <c r="I255" t="s">
        <v>143</v>
      </c>
      <c r="J255" t="str">
        <f t="shared" si="21"/>
        <v>Valid</v>
      </c>
      <c r="K255" t="str">
        <f>VLOOKUP(B255, Product_Data!$A$2:$B$100, 2, FALSE)</f>
        <v>Product 7</v>
      </c>
      <c r="L255" t="str">
        <f>INDEX(Customer_Data!$C$2:$C$101, MATCH(D255, Customer_Data!$A$2:$A$101, 0))</f>
        <v>East</v>
      </c>
      <c r="M255" t="str">
        <f t="shared" si="22"/>
        <v>Product 7 - Clothing</v>
      </c>
      <c r="N255">
        <f t="shared" si="23"/>
        <v>168</v>
      </c>
      <c r="O255" t="str">
        <f>VLOOKUP(C255, Salestier_Table[], 2, TRUE)</f>
        <v>Medium</v>
      </c>
    </row>
    <row r="256" spans="1:15" x14ac:dyDescent="0.35">
      <c r="A256" s="15">
        <v>45124</v>
      </c>
      <c r="B256">
        <v>2</v>
      </c>
      <c r="C256" s="7">
        <v>349.94</v>
      </c>
      <c r="D256">
        <v>58</v>
      </c>
      <c r="E256" t="s">
        <v>8</v>
      </c>
      <c r="F256" t="str">
        <f t="shared" si="18"/>
        <v>July</v>
      </c>
      <c r="G256">
        <f t="shared" si="19"/>
        <v>2023</v>
      </c>
      <c r="H256" t="str">
        <f t="shared" si="20"/>
        <v>Low</v>
      </c>
      <c r="I256" t="s">
        <v>144</v>
      </c>
      <c r="J256" t="str">
        <f t="shared" si="21"/>
        <v>Valid</v>
      </c>
      <c r="K256" t="str">
        <f>VLOOKUP(B256, Product_Data!$A$2:$B$100, 2, FALSE)</f>
        <v>Product 2</v>
      </c>
      <c r="L256" t="str">
        <f>INDEX(Customer_Data!$C$2:$C$101, MATCH(D256, Customer_Data!$A$2:$A$101, 0))</f>
        <v>North</v>
      </c>
      <c r="M256" t="str">
        <f t="shared" si="22"/>
        <v>Product 2 - Books</v>
      </c>
      <c r="N256">
        <f t="shared" si="23"/>
        <v>167</v>
      </c>
      <c r="O256" t="str">
        <f>VLOOKUP(C256, Salestier_Table[], 2, TRUE)</f>
        <v>Medium</v>
      </c>
    </row>
    <row r="257" spans="1:15" x14ac:dyDescent="0.35">
      <c r="A257" s="15">
        <v>45124</v>
      </c>
      <c r="B257">
        <v>7</v>
      </c>
      <c r="C257" s="7">
        <v>394.23</v>
      </c>
      <c r="D257">
        <v>63</v>
      </c>
      <c r="E257" t="s">
        <v>5</v>
      </c>
      <c r="F257" t="str">
        <f t="shared" si="18"/>
        <v>July</v>
      </c>
      <c r="G257">
        <f t="shared" si="19"/>
        <v>2023</v>
      </c>
      <c r="H257" t="str">
        <f t="shared" si="20"/>
        <v>Low</v>
      </c>
      <c r="I257" t="s">
        <v>145</v>
      </c>
      <c r="J257" t="str">
        <f t="shared" si="21"/>
        <v>Valid</v>
      </c>
      <c r="K257" t="str">
        <f>VLOOKUP(B257, Product_Data!$A$2:$B$100, 2, FALSE)</f>
        <v>Product 7</v>
      </c>
      <c r="L257" t="str">
        <f>INDEX(Customer_Data!$C$2:$C$101, MATCH(D257, Customer_Data!$A$2:$A$101, 0))</f>
        <v>South</v>
      </c>
      <c r="M257" t="str">
        <f t="shared" si="22"/>
        <v>Product 7 - Clothing</v>
      </c>
      <c r="N257">
        <f t="shared" si="23"/>
        <v>167</v>
      </c>
      <c r="O257" t="str">
        <f>VLOOKUP(C257, Salestier_Table[], 2, TRUE)</f>
        <v>Medium</v>
      </c>
    </row>
    <row r="258" spans="1:15" x14ac:dyDescent="0.35">
      <c r="A258" s="15">
        <v>45126</v>
      </c>
      <c r="B258">
        <v>5</v>
      </c>
      <c r="C258" s="7">
        <v>431.11</v>
      </c>
      <c r="D258">
        <v>53</v>
      </c>
      <c r="E258" t="s">
        <v>6</v>
      </c>
      <c r="F258" t="str">
        <f t="shared" ref="F258:F321" si="24">TEXT(A258,"mmmm")</f>
        <v>July</v>
      </c>
      <c r="G258">
        <f t="shared" ref="G258:G321" si="25">YEAR(A258)</f>
        <v>2023</v>
      </c>
      <c r="H258" t="str">
        <f t="shared" ref="H258:H321" si="26">IF(C258 &gt; 500, "High", "Low")</f>
        <v>Low</v>
      </c>
      <c r="I258" t="s">
        <v>146</v>
      </c>
      <c r="J258" t="str">
        <f t="shared" ref="J258:J321" si="27">IF(AND(C258 &gt;= 100, C258 &lt;= 1000), "Valid", IF(OR(C258 &lt; 100, C258 &gt; 1000), "Invalid", ""))</f>
        <v>Valid</v>
      </c>
      <c r="K258" t="str">
        <f>VLOOKUP(B258, Product_Data!$A$2:$B$100, 2, FALSE)</f>
        <v>Product 5</v>
      </c>
      <c r="L258" t="str">
        <f>INDEX(Customer_Data!$C$2:$C$101, MATCH(D258, Customer_Data!$A$2:$A$101, 0))</f>
        <v>West</v>
      </c>
      <c r="M258" t="str">
        <f t="shared" ref="M258:M321" si="28">CONCATENATE(K258, " - ", E258)</f>
        <v>Product 5 - Electronics</v>
      </c>
      <c r="N258">
        <f t="shared" ref="N258:N321" si="29">DATE(YEAR(A258), 12, 31) - A258</f>
        <v>165</v>
      </c>
      <c r="O258" t="str">
        <f>VLOOKUP(C258, Salestier_Table[], 2, TRUE)</f>
        <v>High</v>
      </c>
    </row>
    <row r="259" spans="1:15" x14ac:dyDescent="0.35">
      <c r="A259" s="15">
        <v>45126</v>
      </c>
      <c r="B259">
        <v>13</v>
      </c>
      <c r="C259" s="7">
        <v>196.69</v>
      </c>
      <c r="D259">
        <v>35</v>
      </c>
      <c r="E259" t="s">
        <v>8</v>
      </c>
      <c r="F259" t="str">
        <f t="shared" si="24"/>
        <v>July</v>
      </c>
      <c r="G259">
        <f t="shared" si="25"/>
        <v>2023</v>
      </c>
      <c r="H259" t="str">
        <f t="shared" si="26"/>
        <v>Low</v>
      </c>
      <c r="I259" t="s">
        <v>147</v>
      </c>
      <c r="J259" t="str">
        <f t="shared" si="27"/>
        <v>Valid</v>
      </c>
      <c r="K259" t="str">
        <f>VLOOKUP(B259, Product_Data!$A$2:$B$100, 2, FALSE)</f>
        <v>Product 13</v>
      </c>
      <c r="L259" t="str">
        <f>INDEX(Customer_Data!$C$2:$C$101, MATCH(D259, Customer_Data!$A$2:$A$101, 0))</f>
        <v>South</v>
      </c>
      <c r="M259" t="str">
        <f t="shared" si="28"/>
        <v>Product 13 - Books</v>
      </c>
      <c r="N259">
        <f t="shared" si="29"/>
        <v>165</v>
      </c>
      <c r="O259" t="str">
        <f>VLOOKUP(C259, Salestier_Table[], 2, TRUE)</f>
        <v>Low</v>
      </c>
    </row>
    <row r="260" spans="1:15" x14ac:dyDescent="0.35">
      <c r="A260" s="15">
        <v>45126</v>
      </c>
      <c r="B260">
        <v>6</v>
      </c>
      <c r="C260" s="7">
        <v>475.18</v>
      </c>
      <c r="D260">
        <v>13</v>
      </c>
      <c r="E260" t="s">
        <v>8</v>
      </c>
      <c r="F260" t="str">
        <f t="shared" si="24"/>
        <v>July</v>
      </c>
      <c r="G260">
        <f t="shared" si="25"/>
        <v>2023</v>
      </c>
      <c r="H260" t="str">
        <f t="shared" si="26"/>
        <v>Low</v>
      </c>
      <c r="I260" t="s">
        <v>148</v>
      </c>
      <c r="J260" t="str">
        <f t="shared" si="27"/>
        <v>Valid</v>
      </c>
      <c r="K260" t="str">
        <f>VLOOKUP(B260, Product_Data!$A$2:$B$100, 2, FALSE)</f>
        <v>Product 6</v>
      </c>
      <c r="L260" t="str">
        <f>INDEX(Customer_Data!$C$2:$C$101, MATCH(D260, Customer_Data!$A$2:$A$101, 0))</f>
        <v>West</v>
      </c>
      <c r="M260" t="str">
        <f t="shared" si="28"/>
        <v>Product 6 - Books</v>
      </c>
      <c r="N260">
        <f t="shared" si="29"/>
        <v>165</v>
      </c>
      <c r="O260" t="str">
        <f>VLOOKUP(C260, Salestier_Table[], 2, TRUE)</f>
        <v>High</v>
      </c>
    </row>
    <row r="261" spans="1:15" x14ac:dyDescent="0.35">
      <c r="A261" s="15">
        <v>45126</v>
      </c>
      <c r="B261">
        <v>14</v>
      </c>
      <c r="C261" s="7">
        <v>15.24</v>
      </c>
      <c r="D261">
        <v>100</v>
      </c>
      <c r="E261" t="s">
        <v>6</v>
      </c>
      <c r="F261" t="str">
        <f t="shared" si="24"/>
        <v>July</v>
      </c>
      <c r="G261">
        <f t="shared" si="25"/>
        <v>2023</v>
      </c>
      <c r="H261" t="str">
        <f t="shared" si="26"/>
        <v>Low</v>
      </c>
      <c r="I261" t="s">
        <v>149</v>
      </c>
      <c r="J261" t="str">
        <f t="shared" si="27"/>
        <v>Invalid</v>
      </c>
      <c r="K261" t="str">
        <f>VLOOKUP(B261, Product_Data!$A$2:$B$100, 2, FALSE)</f>
        <v>Product 14</v>
      </c>
      <c r="L261" t="str">
        <f>INDEX(Customer_Data!$C$2:$C$101, MATCH(D261, Customer_Data!$A$2:$A$101, 0))</f>
        <v>North</v>
      </c>
      <c r="M261" t="str">
        <f t="shared" si="28"/>
        <v>Product 14 - Electronics</v>
      </c>
      <c r="N261">
        <f t="shared" si="29"/>
        <v>165</v>
      </c>
      <c r="O261" t="str">
        <f>VLOOKUP(C261, Salestier_Table[], 2, TRUE)</f>
        <v>Low</v>
      </c>
    </row>
    <row r="262" spans="1:15" x14ac:dyDescent="0.35">
      <c r="A262" s="15">
        <v>45127</v>
      </c>
      <c r="B262">
        <v>14</v>
      </c>
      <c r="C262" s="7">
        <v>88.14</v>
      </c>
      <c r="D262">
        <v>77</v>
      </c>
      <c r="E262" t="s">
        <v>6</v>
      </c>
      <c r="F262" t="str">
        <f t="shared" si="24"/>
        <v>July</v>
      </c>
      <c r="G262">
        <f t="shared" si="25"/>
        <v>2023</v>
      </c>
      <c r="H262" t="str">
        <f t="shared" si="26"/>
        <v>Low</v>
      </c>
      <c r="I262" t="s">
        <v>150</v>
      </c>
      <c r="J262" t="str">
        <f t="shared" si="27"/>
        <v>Invalid</v>
      </c>
      <c r="K262" t="str">
        <f>VLOOKUP(B262, Product_Data!$A$2:$B$100, 2, FALSE)</f>
        <v>Product 14</v>
      </c>
      <c r="L262" t="str">
        <f>INDEX(Customer_Data!$C$2:$C$101, MATCH(D262, Customer_Data!$A$2:$A$101, 0))</f>
        <v>East</v>
      </c>
      <c r="M262" t="str">
        <f t="shared" si="28"/>
        <v>Product 14 - Electronics</v>
      </c>
      <c r="N262">
        <f t="shared" si="29"/>
        <v>164</v>
      </c>
      <c r="O262" t="str">
        <f>VLOOKUP(C262, Salestier_Table[], 2, TRUE)</f>
        <v>Low</v>
      </c>
    </row>
    <row r="263" spans="1:15" x14ac:dyDescent="0.35">
      <c r="A263" s="15">
        <v>45127</v>
      </c>
      <c r="B263">
        <v>10</v>
      </c>
      <c r="C263" s="7">
        <v>434.41</v>
      </c>
      <c r="D263">
        <v>22</v>
      </c>
      <c r="E263" t="s">
        <v>5</v>
      </c>
      <c r="F263" t="str">
        <f t="shared" si="24"/>
        <v>July</v>
      </c>
      <c r="G263">
        <f t="shared" si="25"/>
        <v>2023</v>
      </c>
      <c r="H263" t="str">
        <f t="shared" si="26"/>
        <v>Low</v>
      </c>
      <c r="I263" t="s">
        <v>151</v>
      </c>
      <c r="J263" t="str">
        <f t="shared" si="27"/>
        <v>Valid</v>
      </c>
      <c r="K263" t="str">
        <f>VLOOKUP(B263, Product_Data!$A$2:$B$100, 2, FALSE)</f>
        <v>Product 10</v>
      </c>
      <c r="L263" t="str">
        <f>INDEX(Customer_Data!$C$2:$C$101, MATCH(D263, Customer_Data!$A$2:$A$101, 0))</f>
        <v>West</v>
      </c>
      <c r="M263" t="str">
        <f t="shared" si="28"/>
        <v>Product 10 - Clothing</v>
      </c>
      <c r="N263">
        <f t="shared" si="29"/>
        <v>164</v>
      </c>
      <c r="O263" t="str">
        <f>VLOOKUP(C263, Salestier_Table[], 2, TRUE)</f>
        <v>High</v>
      </c>
    </row>
    <row r="264" spans="1:15" x14ac:dyDescent="0.35">
      <c r="A264" s="15">
        <v>45127</v>
      </c>
      <c r="B264">
        <v>16</v>
      </c>
      <c r="C264" s="7">
        <v>294.14999999999998</v>
      </c>
      <c r="D264">
        <v>7</v>
      </c>
      <c r="E264" t="s">
        <v>6</v>
      </c>
      <c r="F264" t="str">
        <f t="shared" si="24"/>
        <v>July</v>
      </c>
      <c r="G264">
        <f t="shared" si="25"/>
        <v>2023</v>
      </c>
      <c r="H264" t="str">
        <f t="shared" si="26"/>
        <v>Low</v>
      </c>
      <c r="I264" t="s">
        <v>152</v>
      </c>
      <c r="J264" t="str">
        <f t="shared" si="27"/>
        <v>Valid</v>
      </c>
      <c r="K264" t="str">
        <f>VLOOKUP(B264, Product_Data!$A$2:$B$100, 2, FALSE)</f>
        <v>Product 16</v>
      </c>
      <c r="L264" t="str">
        <f>INDEX(Customer_Data!$C$2:$C$101, MATCH(D264, Customer_Data!$A$2:$A$101, 0))</f>
        <v>West</v>
      </c>
      <c r="M264" t="str">
        <f t="shared" si="28"/>
        <v>Product 16 - Electronics</v>
      </c>
      <c r="N264">
        <f t="shared" si="29"/>
        <v>164</v>
      </c>
      <c r="O264" t="str">
        <f>VLOOKUP(C264, Salestier_Table[], 2, TRUE)</f>
        <v>Medium</v>
      </c>
    </row>
    <row r="265" spans="1:15" x14ac:dyDescent="0.35">
      <c r="A265" s="15">
        <v>45127</v>
      </c>
      <c r="B265">
        <v>3</v>
      </c>
      <c r="C265" s="7">
        <v>378.62</v>
      </c>
      <c r="D265">
        <v>50</v>
      </c>
      <c r="E265" t="s">
        <v>5</v>
      </c>
      <c r="F265" t="str">
        <f t="shared" si="24"/>
        <v>July</v>
      </c>
      <c r="G265">
        <f t="shared" si="25"/>
        <v>2023</v>
      </c>
      <c r="H265" t="str">
        <f t="shared" si="26"/>
        <v>Low</v>
      </c>
      <c r="I265" t="s">
        <v>153</v>
      </c>
      <c r="J265" t="str">
        <f t="shared" si="27"/>
        <v>Valid</v>
      </c>
      <c r="K265" t="str">
        <f>VLOOKUP(B265, Product_Data!$A$2:$B$100, 2, FALSE)</f>
        <v>Product 3</v>
      </c>
      <c r="L265" t="str">
        <f>INDEX(Customer_Data!$C$2:$C$101, MATCH(D265, Customer_Data!$A$2:$A$101, 0))</f>
        <v>East</v>
      </c>
      <c r="M265" t="str">
        <f t="shared" si="28"/>
        <v>Product 3 - Clothing</v>
      </c>
      <c r="N265">
        <f t="shared" si="29"/>
        <v>164</v>
      </c>
      <c r="O265" t="str">
        <f>VLOOKUP(C265, Salestier_Table[], 2, TRUE)</f>
        <v>Medium</v>
      </c>
    </row>
    <row r="266" spans="1:15" x14ac:dyDescent="0.35">
      <c r="A266" s="15">
        <v>45128</v>
      </c>
      <c r="B266">
        <v>10</v>
      </c>
      <c r="C266" s="7">
        <v>67.38</v>
      </c>
      <c r="D266">
        <v>96</v>
      </c>
      <c r="E266" t="s">
        <v>5</v>
      </c>
      <c r="F266" t="str">
        <f t="shared" si="24"/>
        <v>July</v>
      </c>
      <c r="G266">
        <f t="shared" si="25"/>
        <v>2023</v>
      </c>
      <c r="H266" t="str">
        <f t="shared" si="26"/>
        <v>Low</v>
      </c>
      <c r="I266" t="s">
        <v>142</v>
      </c>
      <c r="J266" t="str">
        <f t="shared" si="27"/>
        <v>Invalid</v>
      </c>
      <c r="K266" t="str">
        <f>VLOOKUP(B266, Product_Data!$A$2:$B$100, 2, FALSE)</f>
        <v>Product 10</v>
      </c>
      <c r="L266" t="str">
        <f>INDEX(Customer_Data!$C$2:$C$101, MATCH(D266, Customer_Data!$A$2:$A$101, 0))</f>
        <v>West</v>
      </c>
      <c r="M266" t="str">
        <f t="shared" si="28"/>
        <v>Product 10 - Clothing</v>
      </c>
      <c r="N266">
        <f t="shared" si="29"/>
        <v>163</v>
      </c>
      <c r="O266" t="str">
        <f>VLOOKUP(C266, Salestier_Table[], 2, TRUE)</f>
        <v>Low</v>
      </c>
    </row>
    <row r="267" spans="1:15" x14ac:dyDescent="0.35">
      <c r="A267" s="15">
        <v>45128</v>
      </c>
      <c r="B267">
        <v>19</v>
      </c>
      <c r="C267" s="7">
        <v>265.81</v>
      </c>
      <c r="D267">
        <v>8</v>
      </c>
      <c r="E267" t="s">
        <v>6</v>
      </c>
      <c r="F267" t="str">
        <f t="shared" si="24"/>
        <v>July</v>
      </c>
      <c r="G267">
        <f t="shared" si="25"/>
        <v>2023</v>
      </c>
      <c r="H267" t="str">
        <f t="shared" si="26"/>
        <v>Low</v>
      </c>
      <c r="I267" t="s">
        <v>143</v>
      </c>
      <c r="J267" t="str">
        <f t="shared" si="27"/>
        <v>Valid</v>
      </c>
      <c r="K267" t="str">
        <f>VLOOKUP(B267, Product_Data!$A$2:$B$100, 2, FALSE)</f>
        <v>Product 19</v>
      </c>
      <c r="L267" t="str">
        <f>INDEX(Customer_Data!$C$2:$C$101, MATCH(D267, Customer_Data!$A$2:$A$101, 0))</f>
        <v>East</v>
      </c>
      <c r="M267" t="str">
        <f t="shared" si="28"/>
        <v>Product 19 - Electronics</v>
      </c>
      <c r="N267">
        <f t="shared" si="29"/>
        <v>163</v>
      </c>
      <c r="O267" t="str">
        <f>VLOOKUP(C267, Salestier_Table[], 2, TRUE)</f>
        <v>Medium</v>
      </c>
    </row>
    <row r="268" spans="1:15" x14ac:dyDescent="0.35">
      <c r="A268" s="15">
        <v>45128</v>
      </c>
      <c r="B268">
        <v>11</v>
      </c>
      <c r="C268" s="7">
        <v>396.04</v>
      </c>
      <c r="D268">
        <v>99</v>
      </c>
      <c r="E268" t="s">
        <v>8</v>
      </c>
      <c r="F268" t="str">
        <f t="shared" si="24"/>
        <v>July</v>
      </c>
      <c r="G268">
        <f t="shared" si="25"/>
        <v>2023</v>
      </c>
      <c r="H268" t="str">
        <f t="shared" si="26"/>
        <v>Low</v>
      </c>
      <c r="I268" t="s">
        <v>144</v>
      </c>
      <c r="J268" t="str">
        <f t="shared" si="27"/>
        <v>Valid</v>
      </c>
      <c r="K268" t="str">
        <f>VLOOKUP(B268, Product_Data!$A$2:$B$100, 2, FALSE)</f>
        <v>Product 11</v>
      </c>
      <c r="L268" t="str">
        <f>INDEX(Customer_Data!$C$2:$C$101, MATCH(D268, Customer_Data!$A$2:$A$101, 0))</f>
        <v>South</v>
      </c>
      <c r="M268" t="str">
        <f t="shared" si="28"/>
        <v>Product 11 - Books</v>
      </c>
      <c r="N268">
        <f t="shared" si="29"/>
        <v>163</v>
      </c>
      <c r="O268" t="str">
        <f>VLOOKUP(C268, Salestier_Table[], 2, TRUE)</f>
        <v>Medium</v>
      </c>
    </row>
    <row r="269" spans="1:15" x14ac:dyDescent="0.35">
      <c r="A269" s="15">
        <v>45129</v>
      </c>
      <c r="B269">
        <v>4</v>
      </c>
      <c r="C269" s="7">
        <v>204.67</v>
      </c>
      <c r="D269">
        <v>50</v>
      </c>
      <c r="E269" t="s">
        <v>7</v>
      </c>
      <c r="F269" t="str">
        <f t="shared" si="24"/>
        <v>July</v>
      </c>
      <c r="G269">
        <f t="shared" si="25"/>
        <v>2023</v>
      </c>
      <c r="H269" t="str">
        <f t="shared" si="26"/>
        <v>Low</v>
      </c>
      <c r="I269" t="s">
        <v>145</v>
      </c>
      <c r="J269" t="str">
        <f t="shared" si="27"/>
        <v>Valid</v>
      </c>
      <c r="K269" t="str">
        <f>VLOOKUP(B269, Product_Data!$A$2:$B$100, 2, FALSE)</f>
        <v>Product 4</v>
      </c>
      <c r="L269" t="str">
        <f>INDEX(Customer_Data!$C$2:$C$101, MATCH(D269, Customer_Data!$A$2:$A$101, 0))</f>
        <v>East</v>
      </c>
      <c r="M269" t="str">
        <f t="shared" si="28"/>
        <v>Product 4 - Home &amp; Kitchen</v>
      </c>
      <c r="N269">
        <f t="shared" si="29"/>
        <v>162</v>
      </c>
      <c r="O269" t="str">
        <f>VLOOKUP(C269, Salestier_Table[], 2, TRUE)</f>
        <v>Medium</v>
      </c>
    </row>
    <row r="270" spans="1:15" x14ac:dyDescent="0.35">
      <c r="A270" s="15">
        <v>45130</v>
      </c>
      <c r="B270">
        <v>6</v>
      </c>
      <c r="C270" s="7">
        <v>490.75</v>
      </c>
      <c r="D270">
        <v>9</v>
      </c>
      <c r="E270" t="s">
        <v>8</v>
      </c>
      <c r="F270" t="str">
        <f t="shared" si="24"/>
        <v>July</v>
      </c>
      <c r="G270">
        <f t="shared" si="25"/>
        <v>2023</v>
      </c>
      <c r="H270" t="str">
        <f t="shared" si="26"/>
        <v>Low</v>
      </c>
      <c r="I270" t="s">
        <v>146</v>
      </c>
      <c r="J270" t="str">
        <f t="shared" si="27"/>
        <v>Valid</v>
      </c>
      <c r="K270" t="str">
        <f>VLOOKUP(B270, Product_Data!$A$2:$B$100, 2, FALSE)</f>
        <v>Product 6</v>
      </c>
      <c r="L270" t="str">
        <f>INDEX(Customer_Data!$C$2:$C$101, MATCH(D270, Customer_Data!$A$2:$A$101, 0))</f>
        <v>East</v>
      </c>
      <c r="M270" t="str">
        <f t="shared" si="28"/>
        <v>Product 6 - Books</v>
      </c>
      <c r="N270">
        <f t="shared" si="29"/>
        <v>161</v>
      </c>
      <c r="O270" t="str">
        <f>VLOOKUP(C270, Salestier_Table[], 2, TRUE)</f>
        <v>High</v>
      </c>
    </row>
    <row r="271" spans="1:15" x14ac:dyDescent="0.35">
      <c r="A271" s="15">
        <v>45130</v>
      </c>
      <c r="B271">
        <v>8</v>
      </c>
      <c r="C271" s="7">
        <v>356.52</v>
      </c>
      <c r="D271">
        <v>16</v>
      </c>
      <c r="E271" t="s">
        <v>6</v>
      </c>
      <c r="F271" t="str">
        <f t="shared" si="24"/>
        <v>July</v>
      </c>
      <c r="G271">
        <f t="shared" si="25"/>
        <v>2023</v>
      </c>
      <c r="H271" t="str">
        <f t="shared" si="26"/>
        <v>Low</v>
      </c>
      <c r="I271" t="s">
        <v>147</v>
      </c>
      <c r="J271" t="str">
        <f t="shared" si="27"/>
        <v>Valid</v>
      </c>
      <c r="K271" t="str">
        <f>VLOOKUP(B271, Product_Data!$A$2:$B$100, 2, FALSE)</f>
        <v>Product 8</v>
      </c>
      <c r="L271" t="str">
        <f>INDEX(Customer_Data!$C$2:$C$101, MATCH(D271, Customer_Data!$A$2:$A$101, 0))</f>
        <v>East</v>
      </c>
      <c r="M271" t="str">
        <f t="shared" si="28"/>
        <v>Product 8 - Electronics</v>
      </c>
      <c r="N271">
        <f t="shared" si="29"/>
        <v>161</v>
      </c>
      <c r="O271" t="str">
        <f>VLOOKUP(C271, Salestier_Table[], 2, TRUE)</f>
        <v>Medium</v>
      </c>
    </row>
    <row r="272" spans="1:15" x14ac:dyDescent="0.35">
      <c r="A272" s="15">
        <v>45131</v>
      </c>
      <c r="B272">
        <v>17</v>
      </c>
      <c r="C272" s="7">
        <v>225.98</v>
      </c>
      <c r="D272">
        <v>4</v>
      </c>
      <c r="E272" t="s">
        <v>8</v>
      </c>
      <c r="F272" t="str">
        <f t="shared" si="24"/>
        <v>July</v>
      </c>
      <c r="G272">
        <f t="shared" si="25"/>
        <v>2023</v>
      </c>
      <c r="H272" t="str">
        <f t="shared" si="26"/>
        <v>Low</v>
      </c>
      <c r="I272" t="s">
        <v>148</v>
      </c>
      <c r="J272" t="str">
        <f t="shared" si="27"/>
        <v>Valid</v>
      </c>
      <c r="K272" t="str">
        <f>VLOOKUP(B272, Product_Data!$A$2:$B$100, 2, FALSE)</f>
        <v>Product 17</v>
      </c>
      <c r="L272" t="str">
        <f>INDEX(Customer_Data!$C$2:$C$101, MATCH(D272, Customer_Data!$A$2:$A$101, 0))</f>
        <v>South</v>
      </c>
      <c r="M272" t="str">
        <f t="shared" si="28"/>
        <v>Product 17 - Books</v>
      </c>
      <c r="N272">
        <f t="shared" si="29"/>
        <v>160</v>
      </c>
      <c r="O272" t="str">
        <f>VLOOKUP(C272, Salestier_Table[], 2, TRUE)</f>
        <v>Medium</v>
      </c>
    </row>
    <row r="273" spans="1:15" x14ac:dyDescent="0.35">
      <c r="A273" s="15">
        <v>45132</v>
      </c>
      <c r="B273">
        <v>19</v>
      </c>
      <c r="C273" s="7">
        <v>181.84</v>
      </c>
      <c r="D273">
        <v>53</v>
      </c>
      <c r="E273" t="s">
        <v>6</v>
      </c>
      <c r="F273" t="str">
        <f t="shared" si="24"/>
        <v>July</v>
      </c>
      <c r="G273">
        <f t="shared" si="25"/>
        <v>2023</v>
      </c>
      <c r="H273" t="str">
        <f t="shared" si="26"/>
        <v>Low</v>
      </c>
      <c r="I273" t="s">
        <v>149</v>
      </c>
      <c r="J273" t="str">
        <f t="shared" si="27"/>
        <v>Valid</v>
      </c>
      <c r="K273" t="str">
        <f>VLOOKUP(B273, Product_Data!$A$2:$B$100, 2, FALSE)</f>
        <v>Product 19</v>
      </c>
      <c r="L273" t="str">
        <f>INDEX(Customer_Data!$C$2:$C$101, MATCH(D273, Customer_Data!$A$2:$A$101, 0))</f>
        <v>West</v>
      </c>
      <c r="M273" t="str">
        <f t="shared" si="28"/>
        <v>Product 19 - Electronics</v>
      </c>
      <c r="N273">
        <f t="shared" si="29"/>
        <v>159</v>
      </c>
      <c r="O273" t="str">
        <f>VLOOKUP(C273, Salestier_Table[], 2, TRUE)</f>
        <v>Low</v>
      </c>
    </row>
    <row r="274" spans="1:15" x14ac:dyDescent="0.35">
      <c r="A274" s="15">
        <v>45132</v>
      </c>
      <c r="B274">
        <v>1</v>
      </c>
      <c r="C274" s="7">
        <v>139.86000000000001</v>
      </c>
      <c r="D274">
        <v>59</v>
      </c>
      <c r="E274" t="s">
        <v>6</v>
      </c>
      <c r="F274" t="str">
        <f t="shared" si="24"/>
        <v>July</v>
      </c>
      <c r="G274">
        <f t="shared" si="25"/>
        <v>2023</v>
      </c>
      <c r="H274" t="str">
        <f t="shared" si="26"/>
        <v>Low</v>
      </c>
      <c r="I274" t="s">
        <v>150</v>
      </c>
      <c r="J274" t="str">
        <f t="shared" si="27"/>
        <v>Valid</v>
      </c>
      <c r="K274" t="str">
        <f>VLOOKUP(B274, Product_Data!$A$2:$B$100, 2, FALSE)</f>
        <v>Product 1</v>
      </c>
      <c r="L274" t="str">
        <f>INDEX(Customer_Data!$C$2:$C$101, MATCH(D274, Customer_Data!$A$2:$A$101, 0))</f>
        <v>North</v>
      </c>
      <c r="M274" t="str">
        <f t="shared" si="28"/>
        <v>Product 1 - Electronics</v>
      </c>
      <c r="N274">
        <f t="shared" si="29"/>
        <v>159</v>
      </c>
      <c r="O274" t="str">
        <f>VLOOKUP(C274, Salestier_Table[], 2, TRUE)</f>
        <v>Low</v>
      </c>
    </row>
    <row r="275" spans="1:15" x14ac:dyDescent="0.35">
      <c r="A275" s="15">
        <v>45132</v>
      </c>
      <c r="B275">
        <v>18</v>
      </c>
      <c r="C275" s="7">
        <v>179.26</v>
      </c>
      <c r="D275">
        <v>76</v>
      </c>
      <c r="E275" t="s">
        <v>7</v>
      </c>
      <c r="F275" t="str">
        <f t="shared" si="24"/>
        <v>July</v>
      </c>
      <c r="G275">
        <f t="shared" si="25"/>
        <v>2023</v>
      </c>
      <c r="H275" t="str">
        <f t="shared" si="26"/>
        <v>Low</v>
      </c>
      <c r="I275" t="s">
        <v>151</v>
      </c>
      <c r="J275" t="str">
        <f t="shared" si="27"/>
        <v>Valid</v>
      </c>
      <c r="K275" t="str">
        <f>VLOOKUP(B275, Product_Data!$A$2:$B$100, 2, FALSE)</f>
        <v>Product 18</v>
      </c>
      <c r="L275" t="str">
        <f>INDEX(Customer_Data!$C$2:$C$101, MATCH(D275, Customer_Data!$A$2:$A$101, 0))</f>
        <v>South</v>
      </c>
      <c r="M275" t="str">
        <f t="shared" si="28"/>
        <v>Product 18 - Home &amp; Kitchen</v>
      </c>
      <c r="N275">
        <f t="shared" si="29"/>
        <v>159</v>
      </c>
      <c r="O275" t="str">
        <f>VLOOKUP(C275, Salestier_Table[], 2, TRUE)</f>
        <v>Low</v>
      </c>
    </row>
    <row r="276" spans="1:15" x14ac:dyDescent="0.35">
      <c r="A276" s="15">
        <v>45134</v>
      </c>
      <c r="B276">
        <v>14</v>
      </c>
      <c r="C276" s="7">
        <v>490.49</v>
      </c>
      <c r="D276">
        <v>33</v>
      </c>
      <c r="E276" t="s">
        <v>6</v>
      </c>
      <c r="F276" t="str">
        <f t="shared" si="24"/>
        <v>July</v>
      </c>
      <c r="G276">
        <f t="shared" si="25"/>
        <v>2023</v>
      </c>
      <c r="H276" t="str">
        <f t="shared" si="26"/>
        <v>Low</v>
      </c>
      <c r="I276" t="s">
        <v>152</v>
      </c>
      <c r="J276" t="str">
        <f t="shared" si="27"/>
        <v>Valid</v>
      </c>
      <c r="K276" t="str">
        <f>VLOOKUP(B276, Product_Data!$A$2:$B$100, 2, FALSE)</f>
        <v>Product 14</v>
      </c>
      <c r="L276" t="str">
        <f>INDEX(Customer_Data!$C$2:$C$101, MATCH(D276, Customer_Data!$A$2:$A$101, 0))</f>
        <v>South</v>
      </c>
      <c r="M276" t="str">
        <f t="shared" si="28"/>
        <v>Product 14 - Electronics</v>
      </c>
      <c r="N276">
        <f t="shared" si="29"/>
        <v>157</v>
      </c>
      <c r="O276" t="str">
        <f>VLOOKUP(C276, Salestier_Table[], 2, TRUE)</f>
        <v>High</v>
      </c>
    </row>
    <row r="277" spans="1:15" x14ac:dyDescent="0.35">
      <c r="A277" s="15">
        <v>45134</v>
      </c>
      <c r="B277">
        <v>6</v>
      </c>
      <c r="C277" s="7">
        <v>254.18</v>
      </c>
      <c r="D277">
        <v>63</v>
      </c>
      <c r="E277" t="s">
        <v>8</v>
      </c>
      <c r="F277" t="str">
        <f t="shared" si="24"/>
        <v>July</v>
      </c>
      <c r="G277">
        <f t="shared" si="25"/>
        <v>2023</v>
      </c>
      <c r="H277" t="str">
        <f t="shared" si="26"/>
        <v>Low</v>
      </c>
      <c r="I277" t="s">
        <v>153</v>
      </c>
      <c r="J277" t="str">
        <f t="shared" si="27"/>
        <v>Valid</v>
      </c>
      <c r="K277" t="str">
        <f>VLOOKUP(B277, Product_Data!$A$2:$B$100, 2, FALSE)</f>
        <v>Product 6</v>
      </c>
      <c r="L277" t="str">
        <f>INDEX(Customer_Data!$C$2:$C$101, MATCH(D277, Customer_Data!$A$2:$A$101, 0))</f>
        <v>South</v>
      </c>
      <c r="M277" t="str">
        <f t="shared" si="28"/>
        <v>Product 6 - Books</v>
      </c>
      <c r="N277">
        <f t="shared" si="29"/>
        <v>157</v>
      </c>
      <c r="O277" t="str">
        <f>VLOOKUP(C277, Salestier_Table[], 2, TRUE)</f>
        <v>Medium</v>
      </c>
    </row>
    <row r="278" spans="1:15" x14ac:dyDescent="0.35">
      <c r="A278" s="15">
        <v>45134</v>
      </c>
      <c r="B278">
        <v>20</v>
      </c>
      <c r="C278" s="7">
        <v>409.19</v>
      </c>
      <c r="D278">
        <v>94</v>
      </c>
      <c r="E278" t="s">
        <v>6</v>
      </c>
      <c r="F278" t="str">
        <f t="shared" si="24"/>
        <v>July</v>
      </c>
      <c r="G278">
        <f t="shared" si="25"/>
        <v>2023</v>
      </c>
      <c r="H278" t="str">
        <f t="shared" si="26"/>
        <v>Low</v>
      </c>
      <c r="I278" t="s">
        <v>142</v>
      </c>
      <c r="J278" t="str">
        <f t="shared" si="27"/>
        <v>Valid</v>
      </c>
      <c r="K278" t="str">
        <f>VLOOKUP(B278, Product_Data!$A$2:$B$100, 2, FALSE)</f>
        <v>Product 20</v>
      </c>
      <c r="L278" t="str">
        <f>INDEX(Customer_Data!$C$2:$C$101, MATCH(D278, Customer_Data!$A$2:$A$101, 0))</f>
        <v>East</v>
      </c>
      <c r="M278" t="str">
        <f t="shared" si="28"/>
        <v>Product 20 - Electronics</v>
      </c>
      <c r="N278">
        <f t="shared" si="29"/>
        <v>157</v>
      </c>
      <c r="O278" t="str">
        <f>VLOOKUP(C278, Salestier_Table[], 2, TRUE)</f>
        <v>High</v>
      </c>
    </row>
    <row r="279" spans="1:15" x14ac:dyDescent="0.35">
      <c r="A279" s="15">
        <v>45136</v>
      </c>
      <c r="B279">
        <v>14</v>
      </c>
      <c r="C279" s="7">
        <v>64.319999999999993</v>
      </c>
      <c r="D279">
        <v>42</v>
      </c>
      <c r="E279" t="s">
        <v>6</v>
      </c>
      <c r="F279" t="str">
        <f t="shared" si="24"/>
        <v>July</v>
      </c>
      <c r="G279">
        <f t="shared" si="25"/>
        <v>2023</v>
      </c>
      <c r="H279" t="str">
        <f t="shared" si="26"/>
        <v>Low</v>
      </c>
      <c r="I279" t="s">
        <v>143</v>
      </c>
      <c r="J279" t="str">
        <f t="shared" si="27"/>
        <v>Invalid</v>
      </c>
      <c r="K279" t="str">
        <f>VLOOKUP(B279, Product_Data!$A$2:$B$100, 2, FALSE)</f>
        <v>Product 14</v>
      </c>
      <c r="L279" t="str">
        <f>INDEX(Customer_Data!$C$2:$C$101, MATCH(D279, Customer_Data!$A$2:$A$101, 0))</f>
        <v>East</v>
      </c>
      <c r="M279" t="str">
        <f t="shared" si="28"/>
        <v>Product 14 - Electronics</v>
      </c>
      <c r="N279">
        <f t="shared" si="29"/>
        <v>155</v>
      </c>
      <c r="O279" t="str">
        <f>VLOOKUP(C279, Salestier_Table[], 2, TRUE)</f>
        <v>Low</v>
      </c>
    </row>
    <row r="280" spans="1:15" x14ac:dyDescent="0.35">
      <c r="A280" s="15">
        <v>45137</v>
      </c>
      <c r="B280">
        <v>12</v>
      </c>
      <c r="C280" s="7">
        <v>59.19</v>
      </c>
      <c r="D280">
        <v>5</v>
      </c>
      <c r="E280" t="s">
        <v>7</v>
      </c>
      <c r="F280" t="str">
        <f t="shared" si="24"/>
        <v>July</v>
      </c>
      <c r="G280">
        <f t="shared" si="25"/>
        <v>2023</v>
      </c>
      <c r="H280" t="str">
        <f t="shared" si="26"/>
        <v>Low</v>
      </c>
      <c r="I280" t="s">
        <v>144</v>
      </c>
      <c r="J280" t="str">
        <f t="shared" si="27"/>
        <v>Invalid</v>
      </c>
      <c r="K280" t="str">
        <f>VLOOKUP(B280, Product_Data!$A$2:$B$100, 2, FALSE)</f>
        <v>Product 12</v>
      </c>
      <c r="L280" t="str">
        <f>INDEX(Customer_Data!$C$2:$C$101, MATCH(D280, Customer_Data!$A$2:$A$101, 0))</f>
        <v>West</v>
      </c>
      <c r="M280" t="str">
        <f t="shared" si="28"/>
        <v>Product 12 - Home &amp; Kitchen</v>
      </c>
      <c r="N280">
        <f t="shared" si="29"/>
        <v>154</v>
      </c>
      <c r="O280" t="str">
        <f>VLOOKUP(C280, Salestier_Table[], 2, TRUE)</f>
        <v>Low</v>
      </c>
    </row>
    <row r="281" spans="1:15" x14ac:dyDescent="0.35">
      <c r="A281" s="15">
        <v>45137</v>
      </c>
      <c r="B281">
        <v>8</v>
      </c>
      <c r="C281" s="7">
        <v>257.04000000000002</v>
      </c>
      <c r="D281">
        <v>7</v>
      </c>
      <c r="E281" t="s">
        <v>6</v>
      </c>
      <c r="F281" t="str">
        <f t="shared" si="24"/>
        <v>July</v>
      </c>
      <c r="G281">
        <f t="shared" si="25"/>
        <v>2023</v>
      </c>
      <c r="H281" t="str">
        <f t="shared" si="26"/>
        <v>Low</v>
      </c>
      <c r="I281" t="s">
        <v>145</v>
      </c>
      <c r="J281" t="str">
        <f t="shared" si="27"/>
        <v>Valid</v>
      </c>
      <c r="K281" t="str">
        <f>VLOOKUP(B281, Product_Data!$A$2:$B$100, 2, FALSE)</f>
        <v>Product 8</v>
      </c>
      <c r="L281" t="str">
        <f>INDEX(Customer_Data!$C$2:$C$101, MATCH(D281, Customer_Data!$A$2:$A$101, 0))</f>
        <v>West</v>
      </c>
      <c r="M281" t="str">
        <f t="shared" si="28"/>
        <v>Product 8 - Electronics</v>
      </c>
      <c r="N281">
        <f t="shared" si="29"/>
        <v>154</v>
      </c>
      <c r="O281" t="str">
        <f>VLOOKUP(C281, Salestier_Table[], 2, TRUE)</f>
        <v>Medium</v>
      </c>
    </row>
    <row r="282" spans="1:15" x14ac:dyDescent="0.35">
      <c r="A282" s="15">
        <v>45137</v>
      </c>
      <c r="B282">
        <v>18</v>
      </c>
      <c r="C282" s="7">
        <v>72.97</v>
      </c>
      <c r="D282">
        <v>87</v>
      </c>
      <c r="E282" t="s">
        <v>7</v>
      </c>
      <c r="F282" t="str">
        <f t="shared" si="24"/>
        <v>July</v>
      </c>
      <c r="G282">
        <f t="shared" si="25"/>
        <v>2023</v>
      </c>
      <c r="H282" t="str">
        <f t="shared" si="26"/>
        <v>Low</v>
      </c>
      <c r="I282" t="s">
        <v>146</v>
      </c>
      <c r="J282" t="str">
        <f t="shared" si="27"/>
        <v>Invalid</v>
      </c>
      <c r="K282" t="str">
        <f>VLOOKUP(B282, Product_Data!$A$2:$B$100, 2, FALSE)</f>
        <v>Product 18</v>
      </c>
      <c r="L282" t="str">
        <f>INDEX(Customer_Data!$C$2:$C$101, MATCH(D282, Customer_Data!$A$2:$A$101, 0))</f>
        <v>East</v>
      </c>
      <c r="M282" t="str">
        <f t="shared" si="28"/>
        <v>Product 18 - Home &amp; Kitchen</v>
      </c>
      <c r="N282">
        <f t="shared" si="29"/>
        <v>154</v>
      </c>
      <c r="O282" t="str">
        <f>VLOOKUP(C282, Salestier_Table[], 2, TRUE)</f>
        <v>Low</v>
      </c>
    </row>
    <row r="283" spans="1:15" x14ac:dyDescent="0.35">
      <c r="A283" s="15">
        <v>45140</v>
      </c>
      <c r="B283">
        <v>2</v>
      </c>
      <c r="C283" s="7">
        <v>398.47</v>
      </c>
      <c r="D283">
        <v>88</v>
      </c>
      <c r="E283" t="s">
        <v>8</v>
      </c>
      <c r="F283" t="str">
        <f t="shared" si="24"/>
        <v>August</v>
      </c>
      <c r="G283">
        <f t="shared" si="25"/>
        <v>2023</v>
      </c>
      <c r="H283" t="str">
        <f t="shared" si="26"/>
        <v>Low</v>
      </c>
      <c r="I283" t="s">
        <v>147</v>
      </c>
      <c r="J283" t="str">
        <f t="shared" si="27"/>
        <v>Valid</v>
      </c>
      <c r="K283" t="str">
        <f>VLOOKUP(B283, Product_Data!$A$2:$B$100, 2, FALSE)</f>
        <v>Product 2</v>
      </c>
      <c r="L283" t="str">
        <f>INDEX(Customer_Data!$C$2:$C$101, MATCH(D283, Customer_Data!$A$2:$A$101, 0))</f>
        <v>East</v>
      </c>
      <c r="M283" t="str">
        <f t="shared" si="28"/>
        <v>Product 2 - Books</v>
      </c>
      <c r="N283">
        <f t="shared" si="29"/>
        <v>151</v>
      </c>
      <c r="O283" t="str">
        <f>VLOOKUP(C283, Salestier_Table[], 2, TRUE)</f>
        <v>Medium</v>
      </c>
    </row>
    <row r="284" spans="1:15" x14ac:dyDescent="0.35">
      <c r="A284" s="15">
        <v>45140</v>
      </c>
      <c r="B284">
        <v>7</v>
      </c>
      <c r="C284" s="7">
        <v>297.81</v>
      </c>
      <c r="D284">
        <v>69</v>
      </c>
      <c r="E284" t="s">
        <v>5</v>
      </c>
      <c r="F284" t="str">
        <f t="shared" si="24"/>
        <v>August</v>
      </c>
      <c r="G284">
        <f t="shared" si="25"/>
        <v>2023</v>
      </c>
      <c r="H284" t="str">
        <f t="shared" si="26"/>
        <v>Low</v>
      </c>
      <c r="I284" t="s">
        <v>148</v>
      </c>
      <c r="J284" t="str">
        <f t="shared" si="27"/>
        <v>Valid</v>
      </c>
      <c r="K284" t="str">
        <f>VLOOKUP(B284, Product_Data!$A$2:$B$100, 2, FALSE)</f>
        <v>Product 7</v>
      </c>
      <c r="L284" t="str">
        <f>INDEX(Customer_Data!$C$2:$C$101, MATCH(D284, Customer_Data!$A$2:$A$101, 0))</f>
        <v>West</v>
      </c>
      <c r="M284" t="str">
        <f t="shared" si="28"/>
        <v>Product 7 - Clothing</v>
      </c>
      <c r="N284">
        <f t="shared" si="29"/>
        <v>151</v>
      </c>
      <c r="O284" t="str">
        <f>VLOOKUP(C284, Salestier_Table[], 2, TRUE)</f>
        <v>Medium</v>
      </c>
    </row>
    <row r="285" spans="1:15" x14ac:dyDescent="0.35">
      <c r="A285" s="15">
        <v>45141</v>
      </c>
      <c r="B285">
        <v>5</v>
      </c>
      <c r="C285" s="7">
        <v>164.76</v>
      </c>
      <c r="D285">
        <v>44</v>
      </c>
      <c r="E285" t="s">
        <v>6</v>
      </c>
      <c r="F285" t="str">
        <f t="shared" si="24"/>
        <v>August</v>
      </c>
      <c r="G285">
        <f t="shared" si="25"/>
        <v>2023</v>
      </c>
      <c r="H285" t="str">
        <f t="shared" si="26"/>
        <v>Low</v>
      </c>
      <c r="I285" t="s">
        <v>149</v>
      </c>
      <c r="J285" t="str">
        <f t="shared" si="27"/>
        <v>Valid</v>
      </c>
      <c r="K285" t="str">
        <f>VLOOKUP(B285, Product_Data!$A$2:$B$100, 2, FALSE)</f>
        <v>Product 5</v>
      </c>
      <c r="L285" t="str">
        <f>INDEX(Customer_Data!$C$2:$C$101, MATCH(D285, Customer_Data!$A$2:$A$101, 0))</f>
        <v>East</v>
      </c>
      <c r="M285" t="str">
        <f t="shared" si="28"/>
        <v>Product 5 - Electronics</v>
      </c>
      <c r="N285">
        <f t="shared" si="29"/>
        <v>150</v>
      </c>
      <c r="O285" t="str">
        <f>VLOOKUP(C285, Salestier_Table[], 2, TRUE)</f>
        <v>Low</v>
      </c>
    </row>
    <row r="286" spans="1:15" x14ac:dyDescent="0.35">
      <c r="A286" s="15">
        <v>45142</v>
      </c>
      <c r="B286">
        <v>9</v>
      </c>
      <c r="C286" s="7">
        <v>323.27999999999997</v>
      </c>
      <c r="D286">
        <v>78</v>
      </c>
      <c r="E286" t="s">
        <v>7</v>
      </c>
      <c r="F286" t="str">
        <f t="shared" si="24"/>
        <v>August</v>
      </c>
      <c r="G286">
        <f t="shared" si="25"/>
        <v>2023</v>
      </c>
      <c r="H286" t="str">
        <f t="shared" si="26"/>
        <v>Low</v>
      </c>
      <c r="I286" t="s">
        <v>150</v>
      </c>
      <c r="J286" t="str">
        <f t="shared" si="27"/>
        <v>Valid</v>
      </c>
      <c r="K286" t="str">
        <f>VLOOKUP(B286, Product_Data!$A$2:$B$100, 2, FALSE)</f>
        <v>Product 9</v>
      </c>
      <c r="L286" t="str">
        <f>INDEX(Customer_Data!$C$2:$C$101, MATCH(D286, Customer_Data!$A$2:$A$101, 0))</f>
        <v>East</v>
      </c>
      <c r="M286" t="str">
        <f t="shared" si="28"/>
        <v>Product 9 - Home &amp; Kitchen</v>
      </c>
      <c r="N286">
        <f t="shared" si="29"/>
        <v>149</v>
      </c>
      <c r="O286" t="str">
        <f>VLOOKUP(C286, Salestier_Table[], 2, TRUE)</f>
        <v>Medium</v>
      </c>
    </row>
    <row r="287" spans="1:15" x14ac:dyDescent="0.35">
      <c r="A287" s="15">
        <v>45142</v>
      </c>
      <c r="B287">
        <v>18</v>
      </c>
      <c r="C287" s="7">
        <v>15.06</v>
      </c>
      <c r="D287">
        <v>81</v>
      </c>
      <c r="E287" t="s">
        <v>7</v>
      </c>
      <c r="F287" t="str">
        <f t="shared" si="24"/>
        <v>August</v>
      </c>
      <c r="G287">
        <f t="shared" si="25"/>
        <v>2023</v>
      </c>
      <c r="H287" t="str">
        <f t="shared" si="26"/>
        <v>Low</v>
      </c>
      <c r="I287" t="s">
        <v>151</v>
      </c>
      <c r="J287" t="str">
        <f t="shared" si="27"/>
        <v>Invalid</v>
      </c>
      <c r="K287" t="str">
        <f>VLOOKUP(B287, Product_Data!$A$2:$B$100, 2, FALSE)</f>
        <v>Product 18</v>
      </c>
      <c r="L287" t="str">
        <f>INDEX(Customer_Data!$C$2:$C$101, MATCH(D287, Customer_Data!$A$2:$A$101, 0))</f>
        <v>East</v>
      </c>
      <c r="M287" t="str">
        <f t="shared" si="28"/>
        <v>Product 18 - Home &amp; Kitchen</v>
      </c>
      <c r="N287">
        <f t="shared" si="29"/>
        <v>149</v>
      </c>
      <c r="O287" t="str">
        <f>VLOOKUP(C287, Salestier_Table[], 2, TRUE)</f>
        <v>Low</v>
      </c>
    </row>
    <row r="288" spans="1:15" x14ac:dyDescent="0.35">
      <c r="A288" s="15">
        <v>45143</v>
      </c>
      <c r="B288">
        <v>5</v>
      </c>
      <c r="C288" s="7">
        <v>317.7</v>
      </c>
      <c r="D288">
        <v>77</v>
      </c>
      <c r="E288" t="s">
        <v>6</v>
      </c>
      <c r="F288" t="str">
        <f t="shared" si="24"/>
        <v>August</v>
      </c>
      <c r="G288">
        <f t="shared" si="25"/>
        <v>2023</v>
      </c>
      <c r="H288" t="str">
        <f t="shared" si="26"/>
        <v>Low</v>
      </c>
      <c r="I288" t="s">
        <v>152</v>
      </c>
      <c r="J288" t="str">
        <f t="shared" si="27"/>
        <v>Valid</v>
      </c>
      <c r="K288" t="str">
        <f>VLOOKUP(B288, Product_Data!$A$2:$B$100, 2, FALSE)</f>
        <v>Product 5</v>
      </c>
      <c r="L288" t="str">
        <f>INDEX(Customer_Data!$C$2:$C$101, MATCH(D288, Customer_Data!$A$2:$A$101, 0))</f>
        <v>East</v>
      </c>
      <c r="M288" t="str">
        <f t="shared" si="28"/>
        <v>Product 5 - Electronics</v>
      </c>
      <c r="N288">
        <f t="shared" si="29"/>
        <v>148</v>
      </c>
      <c r="O288" t="str">
        <f>VLOOKUP(C288, Salestier_Table[], 2, TRUE)</f>
        <v>Medium</v>
      </c>
    </row>
    <row r="289" spans="1:15" x14ac:dyDescent="0.35">
      <c r="A289" s="15">
        <v>45144</v>
      </c>
      <c r="B289">
        <v>4</v>
      </c>
      <c r="C289" s="7">
        <v>419.73</v>
      </c>
      <c r="D289">
        <v>12</v>
      </c>
      <c r="E289" t="s">
        <v>7</v>
      </c>
      <c r="F289" t="str">
        <f t="shared" si="24"/>
        <v>August</v>
      </c>
      <c r="G289">
        <f t="shared" si="25"/>
        <v>2023</v>
      </c>
      <c r="H289" t="str">
        <f t="shared" si="26"/>
        <v>Low</v>
      </c>
      <c r="I289" t="s">
        <v>153</v>
      </c>
      <c r="J289" t="str">
        <f t="shared" si="27"/>
        <v>Valid</v>
      </c>
      <c r="K289" t="str">
        <f>VLOOKUP(B289, Product_Data!$A$2:$B$100, 2, FALSE)</f>
        <v>Product 4</v>
      </c>
      <c r="L289" t="str">
        <f>INDEX(Customer_Data!$C$2:$C$101, MATCH(D289, Customer_Data!$A$2:$A$101, 0))</f>
        <v>East</v>
      </c>
      <c r="M289" t="str">
        <f t="shared" si="28"/>
        <v>Product 4 - Home &amp; Kitchen</v>
      </c>
      <c r="N289">
        <f t="shared" si="29"/>
        <v>147</v>
      </c>
      <c r="O289" t="str">
        <f>VLOOKUP(C289, Salestier_Table[], 2, TRUE)</f>
        <v>High</v>
      </c>
    </row>
    <row r="290" spans="1:15" x14ac:dyDescent="0.35">
      <c r="A290" s="15">
        <v>45145</v>
      </c>
      <c r="B290">
        <v>1</v>
      </c>
      <c r="C290" s="7">
        <v>209.33</v>
      </c>
      <c r="D290">
        <v>81</v>
      </c>
      <c r="E290" t="s">
        <v>6</v>
      </c>
      <c r="F290" t="str">
        <f t="shared" si="24"/>
        <v>August</v>
      </c>
      <c r="G290">
        <f t="shared" si="25"/>
        <v>2023</v>
      </c>
      <c r="H290" t="str">
        <f t="shared" si="26"/>
        <v>Low</v>
      </c>
      <c r="I290" t="s">
        <v>142</v>
      </c>
      <c r="J290" t="str">
        <f t="shared" si="27"/>
        <v>Valid</v>
      </c>
      <c r="K290" t="str">
        <f>VLOOKUP(B290, Product_Data!$A$2:$B$100, 2, FALSE)</f>
        <v>Product 1</v>
      </c>
      <c r="L290" t="str">
        <f>INDEX(Customer_Data!$C$2:$C$101, MATCH(D290, Customer_Data!$A$2:$A$101, 0))</f>
        <v>East</v>
      </c>
      <c r="M290" t="str">
        <f t="shared" si="28"/>
        <v>Product 1 - Electronics</v>
      </c>
      <c r="N290">
        <f t="shared" si="29"/>
        <v>146</v>
      </c>
      <c r="O290" t="str">
        <f>VLOOKUP(C290, Salestier_Table[], 2, TRUE)</f>
        <v>Medium</v>
      </c>
    </row>
    <row r="291" spans="1:15" x14ac:dyDescent="0.35">
      <c r="A291" s="15">
        <v>45145</v>
      </c>
      <c r="B291">
        <v>12</v>
      </c>
      <c r="C291" s="7">
        <v>183.42</v>
      </c>
      <c r="D291">
        <v>92</v>
      </c>
      <c r="E291" t="s">
        <v>7</v>
      </c>
      <c r="F291" t="str">
        <f t="shared" si="24"/>
        <v>August</v>
      </c>
      <c r="G291">
        <f t="shared" si="25"/>
        <v>2023</v>
      </c>
      <c r="H291" t="str">
        <f t="shared" si="26"/>
        <v>Low</v>
      </c>
      <c r="I291" t="s">
        <v>143</v>
      </c>
      <c r="J291" t="str">
        <f t="shared" si="27"/>
        <v>Valid</v>
      </c>
      <c r="K291" t="str">
        <f>VLOOKUP(B291, Product_Data!$A$2:$B$100, 2, FALSE)</f>
        <v>Product 12</v>
      </c>
      <c r="L291" t="str">
        <f>INDEX(Customer_Data!$C$2:$C$101, MATCH(D291, Customer_Data!$A$2:$A$101, 0))</f>
        <v>East</v>
      </c>
      <c r="M291" t="str">
        <f t="shared" si="28"/>
        <v>Product 12 - Home &amp; Kitchen</v>
      </c>
      <c r="N291">
        <f t="shared" si="29"/>
        <v>146</v>
      </c>
      <c r="O291" t="str">
        <f>VLOOKUP(C291, Salestier_Table[], 2, TRUE)</f>
        <v>Low</v>
      </c>
    </row>
    <row r="292" spans="1:15" x14ac:dyDescent="0.35">
      <c r="A292" s="15">
        <v>45145</v>
      </c>
      <c r="B292">
        <v>15</v>
      </c>
      <c r="C292" s="7">
        <v>407.29</v>
      </c>
      <c r="D292">
        <v>79</v>
      </c>
      <c r="E292" t="s">
        <v>8</v>
      </c>
      <c r="F292" t="str">
        <f t="shared" si="24"/>
        <v>August</v>
      </c>
      <c r="G292">
        <f t="shared" si="25"/>
        <v>2023</v>
      </c>
      <c r="H292" t="str">
        <f t="shared" si="26"/>
        <v>Low</v>
      </c>
      <c r="I292" t="s">
        <v>144</v>
      </c>
      <c r="J292" t="str">
        <f t="shared" si="27"/>
        <v>Valid</v>
      </c>
      <c r="K292" t="str">
        <f>VLOOKUP(B292, Product_Data!$A$2:$B$100, 2, FALSE)</f>
        <v>Product 15</v>
      </c>
      <c r="L292" t="str">
        <f>INDEX(Customer_Data!$C$2:$C$101, MATCH(D292, Customer_Data!$A$2:$A$101, 0))</f>
        <v>East</v>
      </c>
      <c r="M292" t="str">
        <f t="shared" si="28"/>
        <v>Product 15 - Books</v>
      </c>
      <c r="N292">
        <f t="shared" si="29"/>
        <v>146</v>
      </c>
      <c r="O292" t="str">
        <f>VLOOKUP(C292, Salestier_Table[], 2, TRUE)</f>
        <v>High</v>
      </c>
    </row>
    <row r="293" spans="1:15" x14ac:dyDescent="0.35">
      <c r="A293" s="15">
        <v>45146</v>
      </c>
      <c r="B293">
        <v>6</v>
      </c>
      <c r="C293" s="7">
        <v>223.39</v>
      </c>
      <c r="D293">
        <v>34</v>
      </c>
      <c r="E293" t="s">
        <v>8</v>
      </c>
      <c r="F293" t="str">
        <f t="shared" si="24"/>
        <v>August</v>
      </c>
      <c r="G293">
        <f t="shared" si="25"/>
        <v>2023</v>
      </c>
      <c r="H293" t="str">
        <f t="shared" si="26"/>
        <v>Low</v>
      </c>
      <c r="I293" t="s">
        <v>145</v>
      </c>
      <c r="J293" t="str">
        <f t="shared" si="27"/>
        <v>Valid</v>
      </c>
      <c r="K293" t="str">
        <f>VLOOKUP(B293, Product_Data!$A$2:$B$100, 2, FALSE)</f>
        <v>Product 6</v>
      </c>
      <c r="L293" t="str">
        <f>INDEX(Customer_Data!$C$2:$C$101, MATCH(D293, Customer_Data!$A$2:$A$101, 0))</f>
        <v>West</v>
      </c>
      <c r="M293" t="str">
        <f t="shared" si="28"/>
        <v>Product 6 - Books</v>
      </c>
      <c r="N293">
        <f t="shared" si="29"/>
        <v>145</v>
      </c>
      <c r="O293" t="str">
        <f>VLOOKUP(C293, Salestier_Table[], 2, TRUE)</f>
        <v>Medium</v>
      </c>
    </row>
    <row r="294" spans="1:15" x14ac:dyDescent="0.35">
      <c r="A294" s="15">
        <v>45147</v>
      </c>
      <c r="B294">
        <v>4</v>
      </c>
      <c r="C294" s="7">
        <v>143.4</v>
      </c>
      <c r="D294">
        <v>45</v>
      </c>
      <c r="E294" t="s">
        <v>7</v>
      </c>
      <c r="F294" t="str">
        <f t="shared" si="24"/>
        <v>August</v>
      </c>
      <c r="G294">
        <f t="shared" si="25"/>
        <v>2023</v>
      </c>
      <c r="H294" t="str">
        <f t="shared" si="26"/>
        <v>Low</v>
      </c>
      <c r="I294" t="s">
        <v>146</v>
      </c>
      <c r="J294" t="str">
        <f t="shared" si="27"/>
        <v>Valid</v>
      </c>
      <c r="K294" t="str">
        <f>VLOOKUP(B294, Product_Data!$A$2:$B$100, 2, FALSE)</f>
        <v>Product 4</v>
      </c>
      <c r="L294" t="str">
        <f>INDEX(Customer_Data!$C$2:$C$101, MATCH(D294, Customer_Data!$A$2:$A$101, 0))</f>
        <v>North</v>
      </c>
      <c r="M294" t="str">
        <f t="shared" si="28"/>
        <v>Product 4 - Home &amp; Kitchen</v>
      </c>
      <c r="N294">
        <f t="shared" si="29"/>
        <v>144</v>
      </c>
      <c r="O294" t="str">
        <f>VLOOKUP(C294, Salestier_Table[], 2, TRUE)</f>
        <v>Low</v>
      </c>
    </row>
    <row r="295" spans="1:15" x14ac:dyDescent="0.35">
      <c r="A295" s="15">
        <v>45147</v>
      </c>
      <c r="B295">
        <v>9</v>
      </c>
      <c r="C295" s="7">
        <v>232.5</v>
      </c>
      <c r="D295">
        <v>55</v>
      </c>
      <c r="E295" t="s">
        <v>7</v>
      </c>
      <c r="F295" t="str">
        <f t="shared" si="24"/>
        <v>August</v>
      </c>
      <c r="G295">
        <f t="shared" si="25"/>
        <v>2023</v>
      </c>
      <c r="H295" t="str">
        <f t="shared" si="26"/>
        <v>Low</v>
      </c>
      <c r="I295" t="s">
        <v>147</v>
      </c>
      <c r="J295" t="str">
        <f t="shared" si="27"/>
        <v>Valid</v>
      </c>
      <c r="K295" t="str">
        <f>VLOOKUP(B295, Product_Data!$A$2:$B$100, 2, FALSE)</f>
        <v>Product 9</v>
      </c>
      <c r="L295" t="str">
        <f>INDEX(Customer_Data!$C$2:$C$101, MATCH(D295, Customer_Data!$A$2:$A$101, 0))</f>
        <v>North</v>
      </c>
      <c r="M295" t="str">
        <f t="shared" si="28"/>
        <v>Product 9 - Home &amp; Kitchen</v>
      </c>
      <c r="N295">
        <f t="shared" si="29"/>
        <v>144</v>
      </c>
      <c r="O295" t="str">
        <f>VLOOKUP(C295, Salestier_Table[], 2, TRUE)</f>
        <v>Medium</v>
      </c>
    </row>
    <row r="296" spans="1:15" x14ac:dyDescent="0.35">
      <c r="A296" s="15">
        <v>45148</v>
      </c>
      <c r="B296">
        <v>8</v>
      </c>
      <c r="C296" s="7">
        <v>417.87</v>
      </c>
      <c r="D296">
        <v>14</v>
      </c>
      <c r="E296" t="s">
        <v>6</v>
      </c>
      <c r="F296" t="str">
        <f t="shared" si="24"/>
        <v>August</v>
      </c>
      <c r="G296">
        <f t="shared" si="25"/>
        <v>2023</v>
      </c>
      <c r="H296" t="str">
        <f t="shared" si="26"/>
        <v>Low</v>
      </c>
      <c r="I296" t="s">
        <v>148</v>
      </c>
      <c r="J296" t="str">
        <f t="shared" si="27"/>
        <v>Valid</v>
      </c>
      <c r="K296" t="str">
        <f>VLOOKUP(B296, Product_Data!$A$2:$B$100, 2, FALSE)</f>
        <v>Product 8</v>
      </c>
      <c r="L296" t="str">
        <f>INDEX(Customer_Data!$C$2:$C$101, MATCH(D296, Customer_Data!$A$2:$A$101, 0))</f>
        <v>West</v>
      </c>
      <c r="M296" t="str">
        <f t="shared" si="28"/>
        <v>Product 8 - Electronics</v>
      </c>
      <c r="N296">
        <f t="shared" si="29"/>
        <v>143</v>
      </c>
      <c r="O296" t="str">
        <f>VLOOKUP(C296, Salestier_Table[], 2, TRUE)</f>
        <v>High</v>
      </c>
    </row>
    <row r="297" spans="1:15" x14ac:dyDescent="0.35">
      <c r="A297" s="15">
        <v>45150</v>
      </c>
      <c r="B297">
        <v>19</v>
      </c>
      <c r="C297" s="7">
        <v>186.38</v>
      </c>
      <c r="D297">
        <v>85</v>
      </c>
      <c r="E297" t="s">
        <v>6</v>
      </c>
      <c r="F297" t="str">
        <f t="shared" si="24"/>
        <v>August</v>
      </c>
      <c r="G297">
        <f t="shared" si="25"/>
        <v>2023</v>
      </c>
      <c r="H297" t="str">
        <f t="shared" si="26"/>
        <v>Low</v>
      </c>
      <c r="I297" t="s">
        <v>149</v>
      </c>
      <c r="J297" t="str">
        <f t="shared" si="27"/>
        <v>Valid</v>
      </c>
      <c r="K297" t="str">
        <f>VLOOKUP(B297, Product_Data!$A$2:$B$100, 2, FALSE)</f>
        <v>Product 19</v>
      </c>
      <c r="L297" t="str">
        <f>INDEX(Customer_Data!$C$2:$C$101, MATCH(D297, Customer_Data!$A$2:$A$101, 0))</f>
        <v>West</v>
      </c>
      <c r="M297" t="str">
        <f t="shared" si="28"/>
        <v>Product 19 - Electronics</v>
      </c>
      <c r="N297">
        <f t="shared" si="29"/>
        <v>141</v>
      </c>
      <c r="O297" t="str">
        <f>VLOOKUP(C297, Salestier_Table[], 2, TRUE)</f>
        <v>Low</v>
      </c>
    </row>
    <row r="298" spans="1:15" x14ac:dyDescent="0.35">
      <c r="A298" s="15">
        <v>45150</v>
      </c>
      <c r="B298">
        <v>3</v>
      </c>
      <c r="C298" s="7">
        <v>133.28</v>
      </c>
      <c r="D298">
        <v>72</v>
      </c>
      <c r="E298" t="s">
        <v>5</v>
      </c>
      <c r="F298" t="str">
        <f t="shared" si="24"/>
        <v>August</v>
      </c>
      <c r="G298">
        <f t="shared" si="25"/>
        <v>2023</v>
      </c>
      <c r="H298" t="str">
        <f t="shared" si="26"/>
        <v>Low</v>
      </c>
      <c r="I298" t="s">
        <v>150</v>
      </c>
      <c r="J298" t="str">
        <f t="shared" si="27"/>
        <v>Valid</v>
      </c>
      <c r="K298" t="str">
        <f>VLOOKUP(B298, Product_Data!$A$2:$B$100, 2, FALSE)</f>
        <v>Product 3</v>
      </c>
      <c r="L298" t="str">
        <f>INDEX(Customer_Data!$C$2:$C$101, MATCH(D298, Customer_Data!$A$2:$A$101, 0))</f>
        <v>East</v>
      </c>
      <c r="M298" t="str">
        <f t="shared" si="28"/>
        <v>Product 3 - Clothing</v>
      </c>
      <c r="N298">
        <f t="shared" si="29"/>
        <v>141</v>
      </c>
      <c r="O298" t="str">
        <f>VLOOKUP(C298, Salestier_Table[], 2, TRUE)</f>
        <v>Low</v>
      </c>
    </row>
    <row r="299" spans="1:15" x14ac:dyDescent="0.35">
      <c r="A299" s="15">
        <v>45151</v>
      </c>
      <c r="B299">
        <v>9</v>
      </c>
      <c r="C299" s="7">
        <v>386.41</v>
      </c>
      <c r="D299">
        <v>42</v>
      </c>
      <c r="E299" t="s">
        <v>7</v>
      </c>
      <c r="F299" t="str">
        <f t="shared" si="24"/>
        <v>August</v>
      </c>
      <c r="G299">
        <f t="shared" si="25"/>
        <v>2023</v>
      </c>
      <c r="H299" t="str">
        <f t="shared" si="26"/>
        <v>Low</v>
      </c>
      <c r="I299" t="s">
        <v>151</v>
      </c>
      <c r="J299" t="str">
        <f t="shared" si="27"/>
        <v>Valid</v>
      </c>
      <c r="K299" t="str">
        <f>VLOOKUP(B299, Product_Data!$A$2:$B$100, 2, FALSE)</f>
        <v>Product 9</v>
      </c>
      <c r="L299" t="str">
        <f>INDEX(Customer_Data!$C$2:$C$101, MATCH(D299, Customer_Data!$A$2:$A$101, 0))</f>
        <v>East</v>
      </c>
      <c r="M299" t="str">
        <f t="shared" si="28"/>
        <v>Product 9 - Home &amp; Kitchen</v>
      </c>
      <c r="N299">
        <f t="shared" si="29"/>
        <v>140</v>
      </c>
      <c r="O299" t="str">
        <f>VLOOKUP(C299, Salestier_Table[], 2, TRUE)</f>
        <v>Medium</v>
      </c>
    </row>
    <row r="300" spans="1:15" x14ac:dyDescent="0.35">
      <c r="A300" s="15">
        <v>45152</v>
      </c>
      <c r="B300">
        <v>10</v>
      </c>
      <c r="C300" s="7">
        <v>158.55000000000001</v>
      </c>
      <c r="D300">
        <v>36</v>
      </c>
      <c r="E300" t="s">
        <v>5</v>
      </c>
      <c r="F300" t="str">
        <f t="shared" si="24"/>
        <v>August</v>
      </c>
      <c r="G300">
        <f t="shared" si="25"/>
        <v>2023</v>
      </c>
      <c r="H300" t="str">
        <f t="shared" si="26"/>
        <v>Low</v>
      </c>
      <c r="I300" t="s">
        <v>152</v>
      </c>
      <c r="J300" t="str">
        <f t="shared" si="27"/>
        <v>Valid</v>
      </c>
      <c r="K300" t="str">
        <f>VLOOKUP(B300, Product_Data!$A$2:$B$100, 2, FALSE)</f>
        <v>Product 10</v>
      </c>
      <c r="L300" t="str">
        <f>INDEX(Customer_Data!$C$2:$C$101, MATCH(D300, Customer_Data!$A$2:$A$101, 0))</f>
        <v>South</v>
      </c>
      <c r="M300" t="str">
        <f t="shared" si="28"/>
        <v>Product 10 - Clothing</v>
      </c>
      <c r="N300">
        <f t="shared" si="29"/>
        <v>139</v>
      </c>
      <c r="O300" t="str">
        <f>VLOOKUP(C300, Salestier_Table[], 2, TRUE)</f>
        <v>Low</v>
      </c>
    </row>
    <row r="301" spans="1:15" x14ac:dyDescent="0.35">
      <c r="A301" s="15">
        <v>45152</v>
      </c>
      <c r="B301">
        <v>9</v>
      </c>
      <c r="C301" s="7">
        <v>353.73</v>
      </c>
      <c r="D301">
        <v>42</v>
      </c>
      <c r="E301" t="s">
        <v>7</v>
      </c>
      <c r="F301" t="str">
        <f t="shared" si="24"/>
        <v>August</v>
      </c>
      <c r="G301">
        <f t="shared" si="25"/>
        <v>2023</v>
      </c>
      <c r="H301" t="str">
        <f t="shared" si="26"/>
        <v>Low</v>
      </c>
      <c r="I301" t="s">
        <v>153</v>
      </c>
      <c r="J301" t="str">
        <f t="shared" si="27"/>
        <v>Valid</v>
      </c>
      <c r="K301" t="str">
        <f>VLOOKUP(B301, Product_Data!$A$2:$B$100, 2, FALSE)</f>
        <v>Product 9</v>
      </c>
      <c r="L301" t="str">
        <f>INDEX(Customer_Data!$C$2:$C$101, MATCH(D301, Customer_Data!$A$2:$A$101, 0))</f>
        <v>East</v>
      </c>
      <c r="M301" t="str">
        <f t="shared" si="28"/>
        <v>Product 9 - Home &amp; Kitchen</v>
      </c>
      <c r="N301">
        <f t="shared" si="29"/>
        <v>139</v>
      </c>
      <c r="O301" t="str">
        <f>VLOOKUP(C301, Salestier_Table[], 2, TRUE)</f>
        <v>Medium</v>
      </c>
    </row>
    <row r="302" spans="1:15" x14ac:dyDescent="0.35">
      <c r="A302" s="15">
        <v>45153</v>
      </c>
      <c r="B302">
        <v>18</v>
      </c>
      <c r="C302" s="7">
        <v>148.66999999999999</v>
      </c>
      <c r="D302">
        <v>1</v>
      </c>
      <c r="E302" t="s">
        <v>7</v>
      </c>
      <c r="F302" t="str">
        <f t="shared" si="24"/>
        <v>August</v>
      </c>
      <c r="G302">
        <f t="shared" si="25"/>
        <v>2023</v>
      </c>
      <c r="H302" t="str">
        <f t="shared" si="26"/>
        <v>Low</v>
      </c>
      <c r="I302" t="s">
        <v>142</v>
      </c>
      <c r="J302" t="str">
        <f t="shared" si="27"/>
        <v>Valid</v>
      </c>
      <c r="K302" t="str">
        <f>VLOOKUP(B302, Product_Data!$A$2:$B$100, 2, FALSE)</f>
        <v>Product 18</v>
      </c>
      <c r="L302" t="str">
        <f>INDEX(Customer_Data!$C$2:$C$101, MATCH(D302, Customer_Data!$A$2:$A$101, 0))</f>
        <v>West</v>
      </c>
      <c r="M302" t="str">
        <f t="shared" si="28"/>
        <v>Product 18 - Home &amp; Kitchen</v>
      </c>
      <c r="N302">
        <f t="shared" si="29"/>
        <v>138</v>
      </c>
      <c r="O302" t="str">
        <f>VLOOKUP(C302, Salestier_Table[], 2, TRUE)</f>
        <v>Low</v>
      </c>
    </row>
    <row r="303" spans="1:15" x14ac:dyDescent="0.35">
      <c r="A303" s="15">
        <v>45153</v>
      </c>
      <c r="B303">
        <v>19</v>
      </c>
      <c r="C303" s="7">
        <v>299.88</v>
      </c>
      <c r="D303">
        <v>29</v>
      </c>
      <c r="E303" t="s">
        <v>6</v>
      </c>
      <c r="F303" t="str">
        <f t="shared" si="24"/>
        <v>August</v>
      </c>
      <c r="G303">
        <f t="shared" si="25"/>
        <v>2023</v>
      </c>
      <c r="H303" t="str">
        <f t="shared" si="26"/>
        <v>Low</v>
      </c>
      <c r="I303" t="s">
        <v>143</v>
      </c>
      <c r="J303" t="str">
        <f t="shared" si="27"/>
        <v>Valid</v>
      </c>
      <c r="K303" t="str">
        <f>VLOOKUP(B303, Product_Data!$A$2:$B$100, 2, FALSE)</f>
        <v>Product 19</v>
      </c>
      <c r="L303" t="str">
        <f>INDEX(Customer_Data!$C$2:$C$101, MATCH(D303, Customer_Data!$A$2:$A$101, 0))</f>
        <v>North</v>
      </c>
      <c r="M303" t="str">
        <f t="shared" si="28"/>
        <v>Product 19 - Electronics</v>
      </c>
      <c r="N303">
        <f t="shared" si="29"/>
        <v>138</v>
      </c>
      <c r="O303" t="str">
        <f>VLOOKUP(C303, Salestier_Table[], 2, TRUE)</f>
        <v>Medium</v>
      </c>
    </row>
    <row r="304" spans="1:15" x14ac:dyDescent="0.35">
      <c r="A304" s="15">
        <v>45153</v>
      </c>
      <c r="B304">
        <v>12</v>
      </c>
      <c r="C304" s="7">
        <v>157.57</v>
      </c>
      <c r="D304">
        <v>99</v>
      </c>
      <c r="E304" t="s">
        <v>7</v>
      </c>
      <c r="F304" t="str">
        <f t="shared" si="24"/>
        <v>August</v>
      </c>
      <c r="G304">
        <f t="shared" si="25"/>
        <v>2023</v>
      </c>
      <c r="H304" t="str">
        <f t="shared" si="26"/>
        <v>Low</v>
      </c>
      <c r="I304" t="s">
        <v>144</v>
      </c>
      <c r="J304" t="str">
        <f t="shared" si="27"/>
        <v>Valid</v>
      </c>
      <c r="K304" t="str">
        <f>VLOOKUP(B304, Product_Data!$A$2:$B$100, 2, FALSE)</f>
        <v>Product 12</v>
      </c>
      <c r="L304" t="str">
        <f>INDEX(Customer_Data!$C$2:$C$101, MATCH(D304, Customer_Data!$A$2:$A$101, 0))</f>
        <v>South</v>
      </c>
      <c r="M304" t="str">
        <f t="shared" si="28"/>
        <v>Product 12 - Home &amp; Kitchen</v>
      </c>
      <c r="N304">
        <f t="shared" si="29"/>
        <v>138</v>
      </c>
      <c r="O304" t="str">
        <f>VLOOKUP(C304, Salestier_Table[], 2, TRUE)</f>
        <v>Low</v>
      </c>
    </row>
    <row r="305" spans="1:15" x14ac:dyDescent="0.35">
      <c r="A305" s="15">
        <v>45154</v>
      </c>
      <c r="B305">
        <v>3</v>
      </c>
      <c r="C305" s="7">
        <v>59.51</v>
      </c>
      <c r="D305">
        <v>90</v>
      </c>
      <c r="E305" t="s">
        <v>5</v>
      </c>
      <c r="F305" t="str">
        <f t="shared" si="24"/>
        <v>August</v>
      </c>
      <c r="G305">
        <f t="shared" si="25"/>
        <v>2023</v>
      </c>
      <c r="H305" t="str">
        <f t="shared" si="26"/>
        <v>Low</v>
      </c>
      <c r="I305" t="s">
        <v>145</v>
      </c>
      <c r="J305" t="str">
        <f t="shared" si="27"/>
        <v>Invalid</v>
      </c>
      <c r="K305" t="str">
        <f>VLOOKUP(B305, Product_Data!$A$2:$B$100, 2, FALSE)</f>
        <v>Product 3</v>
      </c>
      <c r="L305" t="str">
        <f>INDEX(Customer_Data!$C$2:$C$101, MATCH(D305, Customer_Data!$A$2:$A$101, 0))</f>
        <v>East</v>
      </c>
      <c r="M305" t="str">
        <f t="shared" si="28"/>
        <v>Product 3 - Clothing</v>
      </c>
      <c r="N305">
        <f t="shared" si="29"/>
        <v>137</v>
      </c>
      <c r="O305" t="str">
        <f>VLOOKUP(C305, Salestier_Table[], 2, TRUE)</f>
        <v>Low</v>
      </c>
    </row>
    <row r="306" spans="1:15" x14ac:dyDescent="0.35">
      <c r="A306" s="15">
        <v>45154</v>
      </c>
      <c r="B306">
        <v>20</v>
      </c>
      <c r="C306" s="7">
        <v>333.33</v>
      </c>
      <c r="D306">
        <v>6</v>
      </c>
      <c r="E306" t="s">
        <v>6</v>
      </c>
      <c r="F306" t="str">
        <f t="shared" si="24"/>
        <v>August</v>
      </c>
      <c r="G306">
        <f t="shared" si="25"/>
        <v>2023</v>
      </c>
      <c r="H306" t="str">
        <f t="shared" si="26"/>
        <v>Low</v>
      </c>
      <c r="I306" t="s">
        <v>146</v>
      </c>
      <c r="J306" t="str">
        <f t="shared" si="27"/>
        <v>Valid</v>
      </c>
      <c r="K306" t="str">
        <f>VLOOKUP(B306, Product_Data!$A$2:$B$100, 2, FALSE)</f>
        <v>Product 20</v>
      </c>
      <c r="L306" t="str">
        <f>INDEX(Customer_Data!$C$2:$C$101, MATCH(D306, Customer_Data!$A$2:$A$101, 0))</f>
        <v>East</v>
      </c>
      <c r="M306" t="str">
        <f t="shared" si="28"/>
        <v>Product 20 - Electronics</v>
      </c>
      <c r="N306">
        <f t="shared" si="29"/>
        <v>137</v>
      </c>
      <c r="O306" t="str">
        <f>VLOOKUP(C306, Salestier_Table[], 2, TRUE)</f>
        <v>Medium</v>
      </c>
    </row>
    <row r="307" spans="1:15" x14ac:dyDescent="0.35">
      <c r="A307" s="15">
        <v>45154</v>
      </c>
      <c r="B307">
        <v>2</v>
      </c>
      <c r="C307" s="7">
        <v>472.2</v>
      </c>
      <c r="D307">
        <v>29</v>
      </c>
      <c r="E307" t="s">
        <v>8</v>
      </c>
      <c r="F307" t="str">
        <f t="shared" si="24"/>
        <v>August</v>
      </c>
      <c r="G307">
        <f t="shared" si="25"/>
        <v>2023</v>
      </c>
      <c r="H307" t="str">
        <f t="shared" si="26"/>
        <v>Low</v>
      </c>
      <c r="I307" t="s">
        <v>147</v>
      </c>
      <c r="J307" t="str">
        <f t="shared" si="27"/>
        <v>Valid</v>
      </c>
      <c r="K307" t="str">
        <f>VLOOKUP(B307, Product_Data!$A$2:$B$100, 2, FALSE)</f>
        <v>Product 2</v>
      </c>
      <c r="L307" t="str">
        <f>INDEX(Customer_Data!$C$2:$C$101, MATCH(D307, Customer_Data!$A$2:$A$101, 0))</f>
        <v>North</v>
      </c>
      <c r="M307" t="str">
        <f t="shared" si="28"/>
        <v>Product 2 - Books</v>
      </c>
      <c r="N307">
        <f t="shared" si="29"/>
        <v>137</v>
      </c>
      <c r="O307" t="str">
        <f>VLOOKUP(C307, Salestier_Table[], 2, TRUE)</f>
        <v>High</v>
      </c>
    </row>
    <row r="308" spans="1:15" x14ac:dyDescent="0.35">
      <c r="A308" s="15">
        <v>45154</v>
      </c>
      <c r="B308">
        <v>7</v>
      </c>
      <c r="C308" s="7">
        <v>24.72</v>
      </c>
      <c r="D308">
        <v>69</v>
      </c>
      <c r="E308" t="s">
        <v>5</v>
      </c>
      <c r="F308" t="str">
        <f t="shared" si="24"/>
        <v>August</v>
      </c>
      <c r="G308">
        <f t="shared" si="25"/>
        <v>2023</v>
      </c>
      <c r="H308" t="str">
        <f t="shared" si="26"/>
        <v>Low</v>
      </c>
      <c r="I308" t="s">
        <v>148</v>
      </c>
      <c r="J308" t="str">
        <f t="shared" si="27"/>
        <v>Invalid</v>
      </c>
      <c r="K308" t="str">
        <f>VLOOKUP(B308, Product_Data!$A$2:$B$100, 2, FALSE)</f>
        <v>Product 7</v>
      </c>
      <c r="L308" t="str">
        <f>INDEX(Customer_Data!$C$2:$C$101, MATCH(D308, Customer_Data!$A$2:$A$101, 0))</f>
        <v>West</v>
      </c>
      <c r="M308" t="str">
        <f t="shared" si="28"/>
        <v>Product 7 - Clothing</v>
      </c>
      <c r="N308">
        <f t="shared" si="29"/>
        <v>137</v>
      </c>
      <c r="O308" t="str">
        <f>VLOOKUP(C308, Salestier_Table[], 2, TRUE)</f>
        <v>Low</v>
      </c>
    </row>
    <row r="309" spans="1:15" x14ac:dyDescent="0.35">
      <c r="A309" s="15">
        <v>45155</v>
      </c>
      <c r="B309">
        <v>19</v>
      </c>
      <c r="C309" s="7">
        <v>86.91</v>
      </c>
      <c r="D309">
        <v>88</v>
      </c>
      <c r="E309" t="s">
        <v>6</v>
      </c>
      <c r="F309" t="str">
        <f t="shared" si="24"/>
        <v>August</v>
      </c>
      <c r="G309">
        <f t="shared" si="25"/>
        <v>2023</v>
      </c>
      <c r="H309" t="str">
        <f t="shared" si="26"/>
        <v>Low</v>
      </c>
      <c r="I309" t="s">
        <v>149</v>
      </c>
      <c r="J309" t="str">
        <f t="shared" si="27"/>
        <v>Invalid</v>
      </c>
      <c r="K309" t="str">
        <f>VLOOKUP(B309, Product_Data!$A$2:$B$100, 2, FALSE)</f>
        <v>Product 19</v>
      </c>
      <c r="L309" t="str">
        <f>INDEX(Customer_Data!$C$2:$C$101, MATCH(D309, Customer_Data!$A$2:$A$101, 0))</f>
        <v>East</v>
      </c>
      <c r="M309" t="str">
        <f t="shared" si="28"/>
        <v>Product 19 - Electronics</v>
      </c>
      <c r="N309">
        <f t="shared" si="29"/>
        <v>136</v>
      </c>
      <c r="O309" t="str">
        <f>VLOOKUP(C309, Salestier_Table[], 2, TRUE)</f>
        <v>Low</v>
      </c>
    </row>
    <row r="310" spans="1:15" x14ac:dyDescent="0.35">
      <c r="A310" s="15">
        <v>45155</v>
      </c>
      <c r="B310">
        <v>1</v>
      </c>
      <c r="C310" s="7">
        <v>85.32</v>
      </c>
      <c r="D310">
        <v>9</v>
      </c>
      <c r="E310" t="s">
        <v>6</v>
      </c>
      <c r="F310" t="str">
        <f t="shared" si="24"/>
        <v>August</v>
      </c>
      <c r="G310">
        <f t="shared" si="25"/>
        <v>2023</v>
      </c>
      <c r="H310" t="str">
        <f t="shared" si="26"/>
        <v>Low</v>
      </c>
      <c r="I310" t="s">
        <v>150</v>
      </c>
      <c r="J310" t="str">
        <f t="shared" si="27"/>
        <v>Invalid</v>
      </c>
      <c r="K310" t="str">
        <f>VLOOKUP(B310, Product_Data!$A$2:$B$100, 2, FALSE)</f>
        <v>Product 1</v>
      </c>
      <c r="L310" t="str">
        <f>INDEX(Customer_Data!$C$2:$C$101, MATCH(D310, Customer_Data!$A$2:$A$101, 0))</f>
        <v>East</v>
      </c>
      <c r="M310" t="str">
        <f t="shared" si="28"/>
        <v>Product 1 - Electronics</v>
      </c>
      <c r="N310">
        <f t="shared" si="29"/>
        <v>136</v>
      </c>
      <c r="O310" t="str">
        <f>VLOOKUP(C310, Salestier_Table[], 2, TRUE)</f>
        <v>Low</v>
      </c>
    </row>
    <row r="311" spans="1:15" x14ac:dyDescent="0.35">
      <c r="A311" s="15">
        <v>45156</v>
      </c>
      <c r="B311">
        <v>12</v>
      </c>
      <c r="C311" s="7">
        <v>92.79</v>
      </c>
      <c r="D311">
        <v>65</v>
      </c>
      <c r="E311" t="s">
        <v>7</v>
      </c>
      <c r="F311" t="str">
        <f t="shared" si="24"/>
        <v>August</v>
      </c>
      <c r="G311">
        <f t="shared" si="25"/>
        <v>2023</v>
      </c>
      <c r="H311" t="str">
        <f t="shared" si="26"/>
        <v>Low</v>
      </c>
      <c r="I311" t="s">
        <v>151</v>
      </c>
      <c r="J311" t="str">
        <f t="shared" si="27"/>
        <v>Invalid</v>
      </c>
      <c r="K311" t="str">
        <f>VLOOKUP(B311, Product_Data!$A$2:$B$100, 2, FALSE)</f>
        <v>Product 12</v>
      </c>
      <c r="L311" t="str">
        <f>INDEX(Customer_Data!$C$2:$C$101, MATCH(D311, Customer_Data!$A$2:$A$101, 0))</f>
        <v>East</v>
      </c>
      <c r="M311" t="str">
        <f t="shared" si="28"/>
        <v>Product 12 - Home &amp; Kitchen</v>
      </c>
      <c r="N311">
        <f t="shared" si="29"/>
        <v>135</v>
      </c>
      <c r="O311" t="str">
        <f>VLOOKUP(C311, Salestier_Table[], 2, TRUE)</f>
        <v>Low</v>
      </c>
    </row>
    <row r="312" spans="1:15" x14ac:dyDescent="0.35">
      <c r="A312" s="15">
        <v>45156</v>
      </c>
      <c r="B312">
        <v>14</v>
      </c>
      <c r="C312" s="7">
        <v>404.15</v>
      </c>
      <c r="D312">
        <v>17</v>
      </c>
      <c r="E312" t="s">
        <v>6</v>
      </c>
      <c r="F312" t="str">
        <f t="shared" si="24"/>
        <v>August</v>
      </c>
      <c r="G312">
        <f t="shared" si="25"/>
        <v>2023</v>
      </c>
      <c r="H312" t="str">
        <f t="shared" si="26"/>
        <v>Low</v>
      </c>
      <c r="I312" t="s">
        <v>152</v>
      </c>
      <c r="J312" t="str">
        <f t="shared" si="27"/>
        <v>Valid</v>
      </c>
      <c r="K312" t="str">
        <f>VLOOKUP(B312, Product_Data!$A$2:$B$100, 2, FALSE)</f>
        <v>Product 14</v>
      </c>
      <c r="L312" t="str">
        <f>INDEX(Customer_Data!$C$2:$C$101, MATCH(D312, Customer_Data!$A$2:$A$101, 0))</f>
        <v>South</v>
      </c>
      <c r="M312" t="str">
        <f t="shared" si="28"/>
        <v>Product 14 - Electronics</v>
      </c>
      <c r="N312">
        <f t="shared" si="29"/>
        <v>135</v>
      </c>
      <c r="O312" t="str">
        <f>VLOOKUP(C312, Salestier_Table[], 2, TRUE)</f>
        <v>High</v>
      </c>
    </row>
    <row r="313" spans="1:15" x14ac:dyDescent="0.35">
      <c r="A313" s="15">
        <v>45158</v>
      </c>
      <c r="B313">
        <v>14</v>
      </c>
      <c r="C313" s="7">
        <v>217.1</v>
      </c>
      <c r="D313">
        <v>77</v>
      </c>
      <c r="E313" t="s">
        <v>6</v>
      </c>
      <c r="F313" t="str">
        <f t="shared" si="24"/>
        <v>August</v>
      </c>
      <c r="G313">
        <f t="shared" si="25"/>
        <v>2023</v>
      </c>
      <c r="H313" t="str">
        <f t="shared" si="26"/>
        <v>Low</v>
      </c>
      <c r="I313" t="s">
        <v>153</v>
      </c>
      <c r="J313" t="str">
        <f t="shared" si="27"/>
        <v>Valid</v>
      </c>
      <c r="K313" t="str">
        <f>VLOOKUP(B313, Product_Data!$A$2:$B$100, 2, FALSE)</f>
        <v>Product 14</v>
      </c>
      <c r="L313" t="str">
        <f>INDEX(Customer_Data!$C$2:$C$101, MATCH(D313, Customer_Data!$A$2:$A$101, 0))</f>
        <v>East</v>
      </c>
      <c r="M313" t="str">
        <f t="shared" si="28"/>
        <v>Product 14 - Electronics</v>
      </c>
      <c r="N313">
        <f t="shared" si="29"/>
        <v>133</v>
      </c>
      <c r="O313" t="str">
        <f>VLOOKUP(C313, Salestier_Table[], 2, TRUE)</f>
        <v>Medium</v>
      </c>
    </row>
    <row r="314" spans="1:15" x14ac:dyDescent="0.35">
      <c r="A314" s="15">
        <v>45158</v>
      </c>
      <c r="B314">
        <v>6</v>
      </c>
      <c r="C314" s="7">
        <v>24.39</v>
      </c>
      <c r="D314">
        <v>55</v>
      </c>
      <c r="E314" t="s">
        <v>8</v>
      </c>
      <c r="F314" t="str">
        <f t="shared" si="24"/>
        <v>August</v>
      </c>
      <c r="G314">
        <f t="shared" si="25"/>
        <v>2023</v>
      </c>
      <c r="H314" t="str">
        <f t="shared" si="26"/>
        <v>Low</v>
      </c>
      <c r="I314" t="s">
        <v>142</v>
      </c>
      <c r="J314" t="str">
        <f t="shared" si="27"/>
        <v>Invalid</v>
      </c>
      <c r="K314" t="str">
        <f>VLOOKUP(B314, Product_Data!$A$2:$B$100, 2, FALSE)</f>
        <v>Product 6</v>
      </c>
      <c r="L314" t="str">
        <f>INDEX(Customer_Data!$C$2:$C$101, MATCH(D314, Customer_Data!$A$2:$A$101, 0))</f>
        <v>North</v>
      </c>
      <c r="M314" t="str">
        <f t="shared" si="28"/>
        <v>Product 6 - Books</v>
      </c>
      <c r="N314">
        <f t="shared" si="29"/>
        <v>133</v>
      </c>
      <c r="O314" t="str">
        <f>VLOOKUP(C314, Salestier_Table[], 2, TRUE)</f>
        <v>Low</v>
      </c>
    </row>
    <row r="315" spans="1:15" x14ac:dyDescent="0.35">
      <c r="A315" s="15">
        <v>45159</v>
      </c>
      <c r="B315">
        <v>6</v>
      </c>
      <c r="C315" s="7">
        <v>96.38</v>
      </c>
      <c r="D315">
        <v>60</v>
      </c>
      <c r="E315" t="s">
        <v>8</v>
      </c>
      <c r="F315" t="str">
        <f t="shared" si="24"/>
        <v>August</v>
      </c>
      <c r="G315">
        <f t="shared" si="25"/>
        <v>2023</v>
      </c>
      <c r="H315" t="str">
        <f t="shared" si="26"/>
        <v>Low</v>
      </c>
      <c r="I315" t="s">
        <v>143</v>
      </c>
      <c r="J315" t="str">
        <f t="shared" si="27"/>
        <v>Invalid</v>
      </c>
      <c r="K315" t="str">
        <f>VLOOKUP(B315, Product_Data!$A$2:$B$100, 2, FALSE)</f>
        <v>Product 6</v>
      </c>
      <c r="L315" t="str">
        <f>INDEX(Customer_Data!$C$2:$C$101, MATCH(D315, Customer_Data!$A$2:$A$101, 0))</f>
        <v>East</v>
      </c>
      <c r="M315" t="str">
        <f t="shared" si="28"/>
        <v>Product 6 - Books</v>
      </c>
      <c r="N315">
        <f t="shared" si="29"/>
        <v>132</v>
      </c>
      <c r="O315" t="str">
        <f>VLOOKUP(C315, Salestier_Table[], 2, TRUE)</f>
        <v>Low</v>
      </c>
    </row>
    <row r="316" spans="1:15" x14ac:dyDescent="0.35">
      <c r="A316" s="15">
        <v>45159</v>
      </c>
      <c r="B316">
        <v>10</v>
      </c>
      <c r="C316" s="7">
        <v>135.91</v>
      </c>
      <c r="D316">
        <v>87</v>
      </c>
      <c r="E316" t="s">
        <v>5</v>
      </c>
      <c r="F316" t="str">
        <f t="shared" si="24"/>
        <v>August</v>
      </c>
      <c r="G316">
        <f t="shared" si="25"/>
        <v>2023</v>
      </c>
      <c r="H316" t="str">
        <f t="shared" si="26"/>
        <v>Low</v>
      </c>
      <c r="I316" t="s">
        <v>144</v>
      </c>
      <c r="J316" t="str">
        <f t="shared" si="27"/>
        <v>Valid</v>
      </c>
      <c r="K316" t="str">
        <f>VLOOKUP(B316, Product_Data!$A$2:$B$100, 2, FALSE)</f>
        <v>Product 10</v>
      </c>
      <c r="L316" t="str">
        <f>INDEX(Customer_Data!$C$2:$C$101, MATCH(D316, Customer_Data!$A$2:$A$101, 0))</f>
        <v>East</v>
      </c>
      <c r="M316" t="str">
        <f t="shared" si="28"/>
        <v>Product 10 - Clothing</v>
      </c>
      <c r="N316">
        <f t="shared" si="29"/>
        <v>132</v>
      </c>
      <c r="O316" t="str">
        <f>VLOOKUP(C316, Salestier_Table[], 2, TRUE)</f>
        <v>Low</v>
      </c>
    </row>
    <row r="317" spans="1:15" x14ac:dyDescent="0.35">
      <c r="A317" s="15">
        <v>45160</v>
      </c>
      <c r="B317">
        <v>17</v>
      </c>
      <c r="C317" s="7">
        <v>339.74</v>
      </c>
      <c r="D317">
        <v>70</v>
      </c>
      <c r="E317" t="s">
        <v>8</v>
      </c>
      <c r="F317" t="str">
        <f t="shared" si="24"/>
        <v>August</v>
      </c>
      <c r="G317">
        <f t="shared" si="25"/>
        <v>2023</v>
      </c>
      <c r="H317" t="str">
        <f t="shared" si="26"/>
        <v>Low</v>
      </c>
      <c r="I317" t="s">
        <v>145</v>
      </c>
      <c r="J317" t="str">
        <f t="shared" si="27"/>
        <v>Valid</v>
      </c>
      <c r="K317" t="str">
        <f>VLOOKUP(B317, Product_Data!$A$2:$B$100, 2, FALSE)</f>
        <v>Product 17</v>
      </c>
      <c r="L317" t="str">
        <f>INDEX(Customer_Data!$C$2:$C$101, MATCH(D317, Customer_Data!$A$2:$A$101, 0))</f>
        <v>West</v>
      </c>
      <c r="M317" t="str">
        <f t="shared" si="28"/>
        <v>Product 17 - Books</v>
      </c>
      <c r="N317">
        <f t="shared" si="29"/>
        <v>131</v>
      </c>
      <c r="O317" t="str">
        <f>VLOOKUP(C317, Salestier_Table[], 2, TRUE)</f>
        <v>Medium</v>
      </c>
    </row>
    <row r="318" spans="1:15" x14ac:dyDescent="0.35">
      <c r="A318" s="15">
        <v>45160</v>
      </c>
      <c r="B318">
        <v>9</v>
      </c>
      <c r="C318" s="7">
        <v>448.63</v>
      </c>
      <c r="D318">
        <v>48</v>
      </c>
      <c r="E318" t="s">
        <v>7</v>
      </c>
      <c r="F318" t="str">
        <f t="shared" si="24"/>
        <v>August</v>
      </c>
      <c r="G318">
        <f t="shared" si="25"/>
        <v>2023</v>
      </c>
      <c r="H318" t="str">
        <f t="shared" si="26"/>
        <v>Low</v>
      </c>
      <c r="I318" t="s">
        <v>146</v>
      </c>
      <c r="J318" t="str">
        <f t="shared" si="27"/>
        <v>Valid</v>
      </c>
      <c r="K318" t="str">
        <f>VLOOKUP(B318, Product_Data!$A$2:$B$100, 2, FALSE)</f>
        <v>Product 9</v>
      </c>
      <c r="L318" t="str">
        <f>INDEX(Customer_Data!$C$2:$C$101, MATCH(D318, Customer_Data!$A$2:$A$101, 0))</f>
        <v>East</v>
      </c>
      <c r="M318" t="str">
        <f t="shared" si="28"/>
        <v>Product 9 - Home &amp; Kitchen</v>
      </c>
      <c r="N318">
        <f t="shared" si="29"/>
        <v>131</v>
      </c>
      <c r="O318" t="str">
        <f>VLOOKUP(C318, Salestier_Table[], 2, TRUE)</f>
        <v>High</v>
      </c>
    </row>
    <row r="319" spans="1:15" x14ac:dyDescent="0.35">
      <c r="A319" s="15">
        <v>45160</v>
      </c>
      <c r="B319">
        <v>9</v>
      </c>
      <c r="C319" s="7">
        <v>322.39</v>
      </c>
      <c r="D319">
        <v>90</v>
      </c>
      <c r="E319" t="s">
        <v>7</v>
      </c>
      <c r="F319" t="str">
        <f t="shared" si="24"/>
        <v>August</v>
      </c>
      <c r="G319">
        <f t="shared" si="25"/>
        <v>2023</v>
      </c>
      <c r="H319" t="str">
        <f t="shared" si="26"/>
        <v>Low</v>
      </c>
      <c r="I319" t="s">
        <v>147</v>
      </c>
      <c r="J319" t="str">
        <f t="shared" si="27"/>
        <v>Valid</v>
      </c>
      <c r="K319" t="str">
        <f>VLOOKUP(B319, Product_Data!$A$2:$B$100, 2, FALSE)</f>
        <v>Product 9</v>
      </c>
      <c r="L319" t="str">
        <f>INDEX(Customer_Data!$C$2:$C$101, MATCH(D319, Customer_Data!$A$2:$A$101, 0))</f>
        <v>East</v>
      </c>
      <c r="M319" t="str">
        <f t="shared" si="28"/>
        <v>Product 9 - Home &amp; Kitchen</v>
      </c>
      <c r="N319">
        <f t="shared" si="29"/>
        <v>131</v>
      </c>
      <c r="O319" t="str">
        <f>VLOOKUP(C319, Salestier_Table[], 2, TRUE)</f>
        <v>Medium</v>
      </c>
    </row>
    <row r="320" spans="1:15" x14ac:dyDescent="0.35">
      <c r="A320" s="15">
        <v>45162</v>
      </c>
      <c r="B320">
        <v>11</v>
      </c>
      <c r="C320" s="7">
        <v>103.25</v>
      </c>
      <c r="D320">
        <v>80</v>
      </c>
      <c r="E320" t="s">
        <v>8</v>
      </c>
      <c r="F320" t="str">
        <f t="shared" si="24"/>
        <v>August</v>
      </c>
      <c r="G320">
        <f t="shared" si="25"/>
        <v>2023</v>
      </c>
      <c r="H320" t="str">
        <f t="shared" si="26"/>
        <v>Low</v>
      </c>
      <c r="I320" t="s">
        <v>148</v>
      </c>
      <c r="J320" t="str">
        <f t="shared" si="27"/>
        <v>Valid</v>
      </c>
      <c r="K320" t="str">
        <f>VLOOKUP(B320, Product_Data!$A$2:$B$100, 2, FALSE)</f>
        <v>Product 11</v>
      </c>
      <c r="L320" t="str">
        <f>INDEX(Customer_Data!$C$2:$C$101, MATCH(D320, Customer_Data!$A$2:$A$101, 0))</f>
        <v>North</v>
      </c>
      <c r="M320" t="str">
        <f t="shared" si="28"/>
        <v>Product 11 - Books</v>
      </c>
      <c r="N320">
        <f t="shared" si="29"/>
        <v>129</v>
      </c>
      <c r="O320" t="str">
        <f>VLOOKUP(C320, Salestier_Table[], 2, TRUE)</f>
        <v>Low</v>
      </c>
    </row>
    <row r="321" spans="1:15" x14ac:dyDescent="0.35">
      <c r="A321" s="15">
        <v>45163</v>
      </c>
      <c r="B321">
        <v>4</v>
      </c>
      <c r="C321" s="7">
        <v>343.02</v>
      </c>
      <c r="D321">
        <v>69</v>
      </c>
      <c r="E321" t="s">
        <v>7</v>
      </c>
      <c r="F321" t="str">
        <f t="shared" si="24"/>
        <v>August</v>
      </c>
      <c r="G321">
        <f t="shared" si="25"/>
        <v>2023</v>
      </c>
      <c r="H321" t="str">
        <f t="shared" si="26"/>
        <v>Low</v>
      </c>
      <c r="I321" t="s">
        <v>149</v>
      </c>
      <c r="J321" t="str">
        <f t="shared" si="27"/>
        <v>Valid</v>
      </c>
      <c r="K321" t="str">
        <f>VLOOKUP(B321, Product_Data!$A$2:$B$100, 2, FALSE)</f>
        <v>Product 4</v>
      </c>
      <c r="L321" t="str">
        <f>INDEX(Customer_Data!$C$2:$C$101, MATCH(D321, Customer_Data!$A$2:$A$101, 0))</f>
        <v>West</v>
      </c>
      <c r="M321" t="str">
        <f t="shared" si="28"/>
        <v>Product 4 - Home &amp; Kitchen</v>
      </c>
      <c r="N321">
        <f t="shared" si="29"/>
        <v>128</v>
      </c>
      <c r="O321" t="str">
        <f>VLOOKUP(C321, Salestier_Table[], 2, TRUE)</f>
        <v>Medium</v>
      </c>
    </row>
    <row r="322" spans="1:15" x14ac:dyDescent="0.35">
      <c r="A322" s="15">
        <v>45163</v>
      </c>
      <c r="B322">
        <v>1</v>
      </c>
      <c r="C322" s="7">
        <v>49.36</v>
      </c>
      <c r="D322">
        <v>94</v>
      </c>
      <c r="E322" t="s">
        <v>6</v>
      </c>
      <c r="F322" t="str">
        <f t="shared" ref="F322:F385" si="30">TEXT(A322,"mmmm")</f>
        <v>August</v>
      </c>
      <c r="G322">
        <f t="shared" ref="G322:G385" si="31">YEAR(A322)</f>
        <v>2023</v>
      </c>
      <c r="H322" t="str">
        <f t="shared" ref="H322:H385" si="32">IF(C322 &gt; 500, "High", "Low")</f>
        <v>Low</v>
      </c>
      <c r="I322" t="s">
        <v>150</v>
      </c>
      <c r="J322" t="str">
        <f t="shared" ref="J322:J385" si="33">IF(AND(C322 &gt;= 100, C322 &lt;= 1000), "Valid", IF(OR(C322 &lt; 100, C322 &gt; 1000), "Invalid", ""))</f>
        <v>Invalid</v>
      </c>
      <c r="K322" t="str">
        <f>VLOOKUP(B322, Product_Data!$A$2:$B$100, 2, FALSE)</f>
        <v>Product 1</v>
      </c>
      <c r="L322" t="str">
        <f>INDEX(Customer_Data!$C$2:$C$101, MATCH(D322, Customer_Data!$A$2:$A$101, 0))</f>
        <v>East</v>
      </c>
      <c r="M322" t="str">
        <f t="shared" ref="M322:M385" si="34">CONCATENATE(K322, " - ", E322)</f>
        <v>Product 1 - Electronics</v>
      </c>
      <c r="N322">
        <f t="shared" ref="N322:N385" si="35">DATE(YEAR(A322), 12, 31) - A322</f>
        <v>128</v>
      </c>
      <c r="O322" t="str">
        <f>VLOOKUP(C322, Salestier_Table[], 2, TRUE)</f>
        <v>Low</v>
      </c>
    </row>
    <row r="323" spans="1:15" x14ac:dyDescent="0.35">
      <c r="A323" s="15">
        <v>45164</v>
      </c>
      <c r="B323">
        <v>7</v>
      </c>
      <c r="C323" s="7">
        <v>263.16000000000003</v>
      </c>
      <c r="D323">
        <v>44</v>
      </c>
      <c r="E323" t="s">
        <v>5</v>
      </c>
      <c r="F323" t="str">
        <f t="shared" si="30"/>
        <v>August</v>
      </c>
      <c r="G323">
        <f t="shared" si="31"/>
        <v>2023</v>
      </c>
      <c r="H323" t="str">
        <f t="shared" si="32"/>
        <v>Low</v>
      </c>
      <c r="I323" t="s">
        <v>151</v>
      </c>
      <c r="J323" t="str">
        <f t="shared" si="33"/>
        <v>Valid</v>
      </c>
      <c r="K323" t="str">
        <f>VLOOKUP(B323, Product_Data!$A$2:$B$100, 2, FALSE)</f>
        <v>Product 7</v>
      </c>
      <c r="L323" t="str">
        <f>INDEX(Customer_Data!$C$2:$C$101, MATCH(D323, Customer_Data!$A$2:$A$101, 0))</f>
        <v>East</v>
      </c>
      <c r="M323" t="str">
        <f t="shared" si="34"/>
        <v>Product 7 - Clothing</v>
      </c>
      <c r="N323">
        <f t="shared" si="35"/>
        <v>127</v>
      </c>
      <c r="O323" t="str">
        <f>VLOOKUP(C323, Salestier_Table[], 2, TRUE)</f>
        <v>Medium</v>
      </c>
    </row>
    <row r="324" spans="1:15" x14ac:dyDescent="0.35">
      <c r="A324" s="15">
        <v>45164</v>
      </c>
      <c r="B324">
        <v>19</v>
      </c>
      <c r="C324" s="7">
        <v>174.42</v>
      </c>
      <c r="D324">
        <v>41</v>
      </c>
      <c r="E324" t="s">
        <v>6</v>
      </c>
      <c r="F324" t="str">
        <f t="shared" si="30"/>
        <v>August</v>
      </c>
      <c r="G324">
        <f t="shared" si="31"/>
        <v>2023</v>
      </c>
      <c r="H324" t="str">
        <f t="shared" si="32"/>
        <v>Low</v>
      </c>
      <c r="I324" t="s">
        <v>152</v>
      </c>
      <c r="J324" t="str">
        <f t="shared" si="33"/>
        <v>Valid</v>
      </c>
      <c r="K324" t="str">
        <f>VLOOKUP(B324, Product_Data!$A$2:$B$100, 2, FALSE)</f>
        <v>Product 19</v>
      </c>
      <c r="L324" t="str">
        <f>INDEX(Customer_Data!$C$2:$C$101, MATCH(D324, Customer_Data!$A$2:$A$101, 0))</f>
        <v>North</v>
      </c>
      <c r="M324" t="str">
        <f t="shared" si="34"/>
        <v>Product 19 - Electronics</v>
      </c>
      <c r="N324">
        <f t="shared" si="35"/>
        <v>127</v>
      </c>
      <c r="O324" t="str">
        <f>VLOOKUP(C324, Salestier_Table[], 2, TRUE)</f>
        <v>Low</v>
      </c>
    </row>
    <row r="325" spans="1:15" x14ac:dyDescent="0.35">
      <c r="A325" s="15">
        <v>45164</v>
      </c>
      <c r="B325">
        <v>18</v>
      </c>
      <c r="C325" s="7">
        <v>245.62</v>
      </c>
      <c r="D325">
        <v>8</v>
      </c>
      <c r="E325" t="s">
        <v>7</v>
      </c>
      <c r="F325" t="str">
        <f t="shared" si="30"/>
        <v>August</v>
      </c>
      <c r="G325">
        <f t="shared" si="31"/>
        <v>2023</v>
      </c>
      <c r="H325" t="str">
        <f t="shared" si="32"/>
        <v>Low</v>
      </c>
      <c r="I325" t="s">
        <v>153</v>
      </c>
      <c r="J325" t="str">
        <f t="shared" si="33"/>
        <v>Valid</v>
      </c>
      <c r="K325" t="str">
        <f>VLOOKUP(B325, Product_Data!$A$2:$B$100, 2, FALSE)</f>
        <v>Product 18</v>
      </c>
      <c r="L325" t="str">
        <f>INDEX(Customer_Data!$C$2:$C$101, MATCH(D325, Customer_Data!$A$2:$A$101, 0))</f>
        <v>East</v>
      </c>
      <c r="M325" t="str">
        <f t="shared" si="34"/>
        <v>Product 18 - Home &amp; Kitchen</v>
      </c>
      <c r="N325">
        <f t="shared" si="35"/>
        <v>127</v>
      </c>
      <c r="O325" t="str">
        <f>VLOOKUP(C325, Salestier_Table[], 2, TRUE)</f>
        <v>Medium</v>
      </c>
    </row>
    <row r="326" spans="1:15" x14ac:dyDescent="0.35">
      <c r="A326" s="15">
        <v>45165</v>
      </c>
      <c r="B326">
        <v>15</v>
      </c>
      <c r="C326" s="7">
        <v>269.64</v>
      </c>
      <c r="D326">
        <v>97</v>
      </c>
      <c r="E326" t="s">
        <v>8</v>
      </c>
      <c r="F326" t="str">
        <f t="shared" si="30"/>
        <v>August</v>
      </c>
      <c r="G326">
        <f t="shared" si="31"/>
        <v>2023</v>
      </c>
      <c r="H326" t="str">
        <f t="shared" si="32"/>
        <v>Low</v>
      </c>
      <c r="I326" t="s">
        <v>142</v>
      </c>
      <c r="J326" t="str">
        <f t="shared" si="33"/>
        <v>Valid</v>
      </c>
      <c r="K326" t="str">
        <f>VLOOKUP(B326, Product_Data!$A$2:$B$100, 2, FALSE)</f>
        <v>Product 15</v>
      </c>
      <c r="L326" t="str">
        <f>INDEX(Customer_Data!$C$2:$C$101, MATCH(D326, Customer_Data!$A$2:$A$101, 0))</f>
        <v>West</v>
      </c>
      <c r="M326" t="str">
        <f t="shared" si="34"/>
        <v>Product 15 - Books</v>
      </c>
      <c r="N326">
        <f t="shared" si="35"/>
        <v>126</v>
      </c>
      <c r="O326" t="str">
        <f>VLOOKUP(C326, Salestier_Table[], 2, TRUE)</f>
        <v>Medium</v>
      </c>
    </row>
    <row r="327" spans="1:15" x14ac:dyDescent="0.35">
      <c r="A327" s="15">
        <v>45165</v>
      </c>
      <c r="B327">
        <v>16</v>
      </c>
      <c r="C327" s="7">
        <v>239.89</v>
      </c>
      <c r="D327">
        <v>74</v>
      </c>
      <c r="E327" t="s">
        <v>6</v>
      </c>
      <c r="F327" t="str">
        <f t="shared" si="30"/>
        <v>August</v>
      </c>
      <c r="G327">
        <f t="shared" si="31"/>
        <v>2023</v>
      </c>
      <c r="H327" t="str">
        <f t="shared" si="32"/>
        <v>Low</v>
      </c>
      <c r="I327" t="s">
        <v>143</v>
      </c>
      <c r="J327" t="str">
        <f t="shared" si="33"/>
        <v>Valid</v>
      </c>
      <c r="K327" t="str">
        <f>VLOOKUP(B327, Product_Data!$A$2:$B$100, 2, FALSE)</f>
        <v>Product 16</v>
      </c>
      <c r="L327" t="str">
        <f>INDEX(Customer_Data!$C$2:$C$101, MATCH(D327, Customer_Data!$A$2:$A$101, 0))</f>
        <v>West</v>
      </c>
      <c r="M327" t="str">
        <f t="shared" si="34"/>
        <v>Product 16 - Electronics</v>
      </c>
      <c r="N327">
        <f t="shared" si="35"/>
        <v>126</v>
      </c>
      <c r="O327" t="str">
        <f>VLOOKUP(C327, Salestier_Table[], 2, TRUE)</f>
        <v>Medium</v>
      </c>
    </row>
    <row r="328" spans="1:15" x14ac:dyDescent="0.35">
      <c r="A328" s="15">
        <v>45165</v>
      </c>
      <c r="B328">
        <v>10</v>
      </c>
      <c r="C328" s="7">
        <v>458.89</v>
      </c>
      <c r="D328">
        <v>89</v>
      </c>
      <c r="E328" t="s">
        <v>5</v>
      </c>
      <c r="F328" t="str">
        <f t="shared" si="30"/>
        <v>August</v>
      </c>
      <c r="G328">
        <f t="shared" si="31"/>
        <v>2023</v>
      </c>
      <c r="H328" t="str">
        <f t="shared" si="32"/>
        <v>Low</v>
      </c>
      <c r="I328" t="s">
        <v>144</v>
      </c>
      <c r="J328" t="str">
        <f t="shared" si="33"/>
        <v>Valid</v>
      </c>
      <c r="K328" t="str">
        <f>VLOOKUP(B328, Product_Data!$A$2:$B$100, 2, FALSE)</f>
        <v>Product 10</v>
      </c>
      <c r="L328" t="str">
        <f>INDEX(Customer_Data!$C$2:$C$101, MATCH(D328, Customer_Data!$A$2:$A$101, 0))</f>
        <v>West</v>
      </c>
      <c r="M328" t="str">
        <f t="shared" si="34"/>
        <v>Product 10 - Clothing</v>
      </c>
      <c r="N328">
        <f t="shared" si="35"/>
        <v>126</v>
      </c>
      <c r="O328" t="str">
        <f>VLOOKUP(C328, Salestier_Table[], 2, TRUE)</f>
        <v>High</v>
      </c>
    </row>
    <row r="329" spans="1:15" x14ac:dyDescent="0.35">
      <c r="A329" s="15">
        <v>45166</v>
      </c>
      <c r="B329">
        <v>18</v>
      </c>
      <c r="C329" s="7">
        <v>276.45999999999998</v>
      </c>
      <c r="D329">
        <v>20</v>
      </c>
      <c r="E329" t="s">
        <v>7</v>
      </c>
      <c r="F329" t="str">
        <f t="shared" si="30"/>
        <v>August</v>
      </c>
      <c r="G329">
        <f t="shared" si="31"/>
        <v>2023</v>
      </c>
      <c r="H329" t="str">
        <f t="shared" si="32"/>
        <v>Low</v>
      </c>
      <c r="I329" t="s">
        <v>145</v>
      </c>
      <c r="J329" t="str">
        <f t="shared" si="33"/>
        <v>Valid</v>
      </c>
      <c r="K329" t="str">
        <f>VLOOKUP(B329, Product_Data!$A$2:$B$100, 2, FALSE)</f>
        <v>Product 18</v>
      </c>
      <c r="L329" t="str">
        <f>INDEX(Customer_Data!$C$2:$C$101, MATCH(D329, Customer_Data!$A$2:$A$101, 0))</f>
        <v>South</v>
      </c>
      <c r="M329" t="str">
        <f t="shared" si="34"/>
        <v>Product 18 - Home &amp; Kitchen</v>
      </c>
      <c r="N329">
        <f t="shared" si="35"/>
        <v>125</v>
      </c>
      <c r="O329" t="str">
        <f>VLOOKUP(C329, Salestier_Table[], 2, TRUE)</f>
        <v>Medium</v>
      </c>
    </row>
    <row r="330" spans="1:15" x14ac:dyDescent="0.35">
      <c r="A330" s="15">
        <v>45166</v>
      </c>
      <c r="B330">
        <v>4</v>
      </c>
      <c r="C330" s="7">
        <v>198.88</v>
      </c>
      <c r="D330">
        <v>75</v>
      </c>
      <c r="E330" t="s">
        <v>7</v>
      </c>
      <c r="F330" t="str">
        <f t="shared" si="30"/>
        <v>August</v>
      </c>
      <c r="G330">
        <f t="shared" si="31"/>
        <v>2023</v>
      </c>
      <c r="H330" t="str">
        <f t="shared" si="32"/>
        <v>Low</v>
      </c>
      <c r="I330" t="s">
        <v>146</v>
      </c>
      <c r="J330" t="str">
        <f t="shared" si="33"/>
        <v>Valid</v>
      </c>
      <c r="K330" t="str">
        <f>VLOOKUP(B330, Product_Data!$A$2:$B$100, 2, FALSE)</f>
        <v>Product 4</v>
      </c>
      <c r="L330" t="str">
        <f>INDEX(Customer_Data!$C$2:$C$101, MATCH(D330, Customer_Data!$A$2:$A$101, 0))</f>
        <v>North</v>
      </c>
      <c r="M330" t="str">
        <f t="shared" si="34"/>
        <v>Product 4 - Home &amp; Kitchen</v>
      </c>
      <c r="N330">
        <f t="shared" si="35"/>
        <v>125</v>
      </c>
      <c r="O330" t="str">
        <f>VLOOKUP(C330, Salestier_Table[], 2, TRUE)</f>
        <v>Low</v>
      </c>
    </row>
    <row r="331" spans="1:15" x14ac:dyDescent="0.35">
      <c r="A331" s="15">
        <v>45167</v>
      </c>
      <c r="B331">
        <v>7</v>
      </c>
      <c r="C331" s="7">
        <v>431.48</v>
      </c>
      <c r="D331">
        <v>3</v>
      </c>
      <c r="E331" t="s">
        <v>5</v>
      </c>
      <c r="F331" t="str">
        <f t="shared" si="30"/>
        <v>August</v>
      </c>
      <c r="G331">
        <f t="shared" si="31"/>
        <v>2023</v>
      </c>
      <c r="H331" t="str">
        <f t="shared" si="32"/>
        <v>Low</v>
      </c>
      <c r="I331" t="s">
        <v>147</v>
      </c>
      <c r="J331" t="str">
        <f t="shared" si="33"/>
        <v>Valid</v>
      </c>
      <c r="K331" t="str">
        <f>VLOOKUP(B331, Product_Data!$A$2:$B$100, 2, FALSE)</f>
        <v>Product 7</v>
      </c>
      <c r="L331" t="str">
        <f>INDEX(Customer_Data!$C$2:$C$101, MATCH(D331, Customer_Data!$A$2:$A$101, 0))</f>
        <v>East</v>
      </c>
      <c r="M331" t="str">
        <f t="shared" si="34"/>
        <v>Product 7 - Clothing</v>
      </c>
      <c r="N331">
        <f t="shared" si="35"/>
        <v>124</v>
      </c>
      <c r="O331" t="str">
        <f>VLOOKUP(C331, Salestier_Table[], 2, TRUE)</f>
        <v>High</v>
      </c>
    </row>
    <row r="332" spans="1:15" x14ac:dyDescent="0.35">
      <c r="A332" s="15">
        <v>45167</v>
      </c>
      <c r="B332">
        <v>14</v>
      </c>
      <c r="C332" s="7">
        <v>272.60000000000002</v>
      </c>
      <c r="D332">
        <v>94</v>
      </c>
      <c r="E332" t="s">
        <v>6</v>
      </c>
      <c r="F332" t="str">
        <f t="shared" si="30"/>
        <v>August</v>
      </c>
      <c r="G332">
        <f t="shared" si="31"/>
        <v>2023</v>
      </c>
      <c r="H332" t="str">
        <f t="shared" si="32"/>
        <v>Low</v>
      </c>
      <c r="I332" t="s">
        <v>148</v>
      </c>
      <c r="J332" t="str">
        <f t="shared" si="33"/>
        <v>Valid</v>
      </c>
      <c r="K332" t="str">
        <f>VLOOKUP(B332, Product_Data!$A$2:$B$100, 2, FALSE)</f>
        <v>Product 14</v>
      </c>
      <c r="L332" t="str">
        <f>INDEX(Customer_Data!$C$2:$C$101, MATCH(D332, Customer_Data!$A$2:$A$101, 0))</f>
        <v>East</v>
      </c>
      <c r="M332" t="str">
        <f t="shared" si="34"/>
        <v>Product 14 - Electronics</v>
      </c>
      <c r="N332">
        <f t="shared" si="35"/>
        <v>124</v>
      </c>
      <c r="O332" t="str">
        <f>VLOOKUP(C332, Salestier_Table[], 2, TRUE)</f>
        <v>Medium</v>
      </c>
    </row>
    <row r="333" spans="1:15" x14ac:dyDescent="0.35">
      <c r="A333" s="15">
        <v>45167</v>
      </c>
      <c r="B333">
        <v>7</v>
      </c>
      <c r="C333" s="7">
        <v>252.96</v>
      </c>
      <c r="D333">
        <v>36</v>
      </c>
      <c r="E333" t="s">
        <v>5</v>
      </c>
      <c r="F333" t="str">
        <f t="shared" si="30"/>
        <v>August</v>
      </c>
      <c r="G333">
        <f t="shared" si="31"/>
        <v>2023</v>
      </c>
      <c r="H333" t="str">
        <f t="shared" si="32"/>
        <v>Low</v>
      </c>
      <c r="I333" t="s">
        <v>149</v>
      </c>
      <c r="J333" t="str">
        <f t="shared" si="33"/>
        <v>Valid</v>
      </c>
      <c r="K333" t="str">
        <f>VLOOKUP(B333, Product_Data!$A$2:$B$100, 2, FALSE)</f>
        <v>Product 7</v>
      </c>
      <c r="L333" t="str">
        <f>INDEX(Customer_Data!$C$2:$C$101, MATCH(D333, Customer_Data!$A$2:$A$101, 0))</f>
        <v>South</v>
      </c>
      <c r="M333" t="str">
        <f t="shared" si="34"/>
        <v>Product 7 - Clothing</v>
      </c>
      <c r="N333">
        <f t="shared" si="35"/>
        <v>124</v>
      </c>
      <c r="O333" t="str">
        <f>VLOOKUP(C333, Salestier_Table[], 2, TRUE)</f>
        <v>Medium</v>
      </c>
    </row>
    <row r="334" spans="1:15" x14ac:dyDescent="0.35">
      <c r="A334" s="15">
        <v>45167</v>
      </c>
      <c r="B334">
        <v>10</v>
      </c>
      <c r="C334" s="7">
        <v>479.82</v>
      </c>
      <c r="D334">
        <v>66</v>
      </c>
      <c r="E334" t="s">
        <v>5</v>
      </c>
      <c r="F334" t="str">
        <f t="shared" si="30"/>
        <v>August</v>
      </c>
      <c r="G334">
        <f t="shared" si="31"/>
        <v>2023</v>
      </c>
      <c r="H334" t="str">
        <f t="shared" si="32"/>
        <v>Low</v>
      </c>
      <c r="I334" t="s">
        <v>150</v>
      </c>
      <c r="J334" t="str">
        <f t="shared" si="33"/>
        <v>Valid</v>
      </c>
      <c r="K334" t="str">
        <f>VLOOKUP(B334, Product_Data!$A$2:$B$100, 2, FALSE)</f>
        <v>Product 10</v>
      </c>
      <c r="L334" t="str">
        <f>INDEX(Customer_Data!$C$2:$C$101, MATCH(D334, Customer_Data!$A$2:$A$101, 0))</f>
        <v>South</v>
      </c>
      <c r="M334" t="str">
        <f t="shared" si="34"/>
        <v>Product 10 - Clothing</v>
      </c>
      <c r="N334">
        <f t="shared" si="35"/>
        <v>124</v>
      </c>
      <c r="O334" t="str">
        <f>VLOOKUP(C334, Salestier_Table[], 2, TRUE)</f>
        <v>High</v>
      </c>
    </row>
    <row r="335" spans="1:15" x14ac:dyDescent="0.35">
      <c r="A335" s="15">
        <v>45167</v>
      </c>
      <c r="B335">
        <v>10</v>
      </c>
      <c r="C335" s="7">
        <v>497.64</v>
      </c>
      <c r="D335">
        <v>48</v>
      </c>
      <c r="E335" t="s">
        <v>5</v>
      </c>
      <c r="F335" t="str">
        <f t="shared" si="30"/>
        <v>August</v>
      </c>
      <c r="G335">
        <f t="shared" si="31"/>
        <v>2023</v>
      </c>
      <c r="H335" t="str">
        <f t="shared" si="32"/>
        <v>Low</v>
      </c>
      <c r="I335" t="s">
        <v>151</v>
      </c>
      <c r="J335" t="str">
        <f t="shared" si="33"/>
        <v>Valid</v>
      </c>
      <c r="K335" t="str">
        <f>VLOOKUP(B335, Product_Data!$A$2:$B$100, 2, FALSE)</f>
        <v>Product 10</v>
      </c>
      <c r="L335" t="str">
        <f>INDEX(Customer_Data!$C$2:$C$101, MATCH(D335, Customer_Data!$A$2:$A$101, 0))</f>
        <v>East</v>
      </c>
      <c r="M335" t="str">
        <f t="shared" si="34"/>
        <v>Product 10 - Clothing</v>
      </c>
      <c r="N335">
        <f t="shared" si="35"/>
        <v>124</v>
      </c>
      <c r="O335" t="str">
        <f>VLOOKUP(C335, Salestier_Table[], 2, TRUE)</f>
        <v>High</v>
      </c>
    </row>
    <row r="336" spans="1:15" x14ac:dyDescent="0.35">
      <c r="A336" s="15">
        <v>45168</v>
      </c>
      <c r="B336">
        <v>1</v>
      </c>
      <c r="C336" s="7">
        <v>457.15</v>
      </c>
      <c r="D336">
        <v>12</v>
      </c>
      <c r="E336" t="s">
        <v>6</v>
      </c>
      <c r="F336" t="str">
        <f t="shared" si="30"/>
        <v>August</v>
      </c>
      <c r="G336">
        <f t="shared" si="31"/>
        <v>2023</v>
      </c>
      <c r="H336" t="str">
        <f t="shared" si="32"/>
        <v>Low</v>
      </c>
      <c r="I336" t="s">
        <v>152</v>
      </c>
      <c r="J336" t="str">
        <f t="shared" si="33"/>
        <v>Valid</v>
      </c>
      <c r="K336" t="str">
        <f>VLOOKUP(B336, Product_Data!$A$2:$B$100, 2, FALSE)</f>
        <v>Product 1</v>
      </c>
      <c r="L336" t="str">
        <f>INDEX(Customer_Data!$C$2:$C$101, MATCH(D336, Customer_Data!$A$2:$A$101, 0))</f>
        <v>East</v>
      </c>
      <c r="M336" t="str">
        <f t="shared" si="34"/>
        <v>Product 1 - Electronics</v>
      </c>
      <c r="N336">
        <f t="shared" si="35"/>
        <v>123</v>
      </c>
      <c r="O336" t="str">
        <f>VLOOKUP(C336, Salestier_Table[], 2, TRUE)</f>
        <v>High</v>
      </c>
    </row>
    <row r="337" spans="1:15" x14ac:dyDescent="0.35">
      <c r="A337" s="15">
        <v>45169</v>
      </c>
      <c r="B337">
        <v>3</v>
      </c>
      <c r="C337" s="7">
        <v>82.22</v>
      </c>
      <c r="D337">
        <v>61</v>
      </c>
      <c r="E337" t="s">
        <v>5</v>
      </c>
      <c r="F337" t="str">
        <f t="shared" si="30"/>
        <v>August</v>
      </c>
      <c r="G337">
        <f t="shared" si="31"/>
        <v>2023</v>
      </c>
      <c r="H337" t="str">
        <f t="shared" si="32"/>
        <v>Low</v>
      </c>
      <c r="I337" t="s">
        <v>153</v>
      </c>
      <c r="J337" t="str">
        <f t="shared" si="33"/>
        <v>Invalid</v>
      </c>
      <c r="K337" t="str">
        <f>VLOOKUP(B337, Product_Data!$A$2:$B$100, 2, FALSE)</f>
        <v>Product 3</v>
      </c>
      <c r="L337" t="str">
        <f>INDEX(Customer_Data!$C$2:$C$101, MATCH(D337, Customer_Data!$A$2:$A$101, 0))</f>
        <v>East</v>
      </c>
      <c r="M337" t="str">
        <f t="shared" si="34"/>
        <v>Product 3 - Clothing</v>
      </c>
      <c r="N337">
        <f t="shared" si="35"/>
        <v>122</v>
      </c>
      <c r="O337" t="str">
        <f>VLOOKUP(C337, Salestier_Table[], 2, TRUE)</f>
        <v>Low</v>
      </c>
    </row>
    <row r="338" spans="1:15" x14ac:dyDescent="0.35">
      <c r="A338" s="15">
        <v>45170</v>
      </c>
      <c r="B338">
        <v>20</v>
      </c>
      <c r="C338" s="7">
        <v>312.42</v>
      </c>
      <c r="D338">
        <v>66</v>
      </c>
      <c r="E338" t="s">
        <v>6</v>
      </c>
      <c r="F338" t="str">
        <f t="shared" si="30"/>
        <v>September</v>
      </c>
      <c r="G338">
        <f t="shared" si="31"/>
        <v>2023</v>
      </c>
      <c r="H338" t="str">
        <f t="shared" si="32"/>
        <v>Low</v>
      </c>
      <c r="I338" t="s">
        <v>142</v>
      </c>
      <c r="J338" t="str">
        <f t="shared" si="33"/>
        <v>Valid</v>
      </c>
      <c r="K338" t="str">
        <f>VLOOKUP(B338, Product_Data!$A$2:$B$100, 2, FALSE)</f>
        <v>Product 20</v>
      </c>
      <c r="L338" t="str">
        <f>INDEX(Customer_Data!$C$2:$C$101, MATCH(D338, Customer_Data!$A$2:$A$101, 0))</f>
        <v>South</v>
      </c>
      <c r="M338" t="str">
        <f t="shared" si="34"/>
        <v>Product 20 - Electronics</v>
      </c>
      <c r="N338">
        <f t="shared" si="35"/>
        <v>121</v>
      </c>
      <c r="O338" t="str">
        <f>VLOOKUP(C338, Salestier_Table[], 2, TRUE)</f>
        <v>Medium</v>
      </c>
    </row>
    <row r="339" spans="1:15" x14ac:dyDescent="0.35">
      <c r="A339" s="15">
        <v>45171</v>
      </c>
      <c r="B339">
        <v>9</v>
      </c>
      <c r="C339" s="7">
        <v>53.92</v>
      </c>
      <c r="D339">
        <v>79</v>
      </c>
      <c r="E339" t="s">
        <v>7</v>
      </c>
      <c r="F339" t="str">
        <f t="shared" si="30"/>
        <v>September</v>
      </c>
      <c r="G339">
        <f t="shared" si="31"/>
        <v>2023</v>
      </c>
      <c r="H339" t="str">
        <f t="shared" si="32"/>
        <v>Low</v>
      </c>
      <c r="I339" t="s">
        <v>143</v>
      </c>
      <c r="J339" t="str">
        <f t="shared" si="33"/>
        <v>Invalid</v>
      </c>
      <c r="K339" t="str">
        <f>VLOOKUP(B339, Product_Data!$A$2:$B$100, 2, FALSE)</f>
        <v>Product 9</v>
      </c>
      <c r="L339" t="str">
        <f>INDEX(Customer_Data!$C$2:$C$101, MATCH(D339, Customer_Data!$A$2:$A$101, 0))</f>
        <v>East</v>
      </c>
      <c r="M339" t="str">
        <f t="shared" si="34"/>
        <v>Product 9 - Home &amp; Kitchen</v>
      </c>
      <c r="N339">
        <f t="shared" si="35"/>
        <v>120</v>
      </c>
      <c r="O339" t="str">
        <f>VLOOKUP(C339, Salestier_Table[], 2, TRUE)</f>
        <v>Low</v>
      </c>
    </row>
    <row r="340" spans="1:15" x14ac:dyDescent="0.35">
      <c r="A340" s="15">
        <v>45172</v>
      </c>
      <c r="B340">
        <v>7</v>
      </c>
      <c r="C340" s="7">
        <v>367.84</v>
      </c>
      <c r="D340">
        <v>32</v>
      </c>
      <c r="E340" t="s">
        <v>5</v>
      </c>
      <c r="F340" t="str">
        <f t="shared" si="30"/>
        <v>September</v>
      </c>
      <c r="G340">
        <f t="shared" si="31"/>
        <v>2023</v>
      </c>
      <c r="H340" t="str">
        <f t="shared" si="32"/>
        <v>Low</v>
      </c>
      <c r="I340" t="s">
        <v>144</v>
      </c>
      <c r="J340" t="str">
        <f t="shared" si="33"/>
        <v>Valid</v>
      </c>
      <c r="K340" t="str">
        <f>VLOOKUP(B340, Product_Data!$A$2:$B$100, 2, FALSE)</f>
        <v>Product 7</v>
      </c>
      <c r="L340" t="str">
        <f>INDEX(Customer_Data!$C$2:$C$101, MATCH(D340, Customer_Data!$A$2:$A$101, 0))</f>
        <v>North</v>
      </c>
      <c r="M340" t="str">
        <f t="shared" si="34"/>
        <v>Product 7 - Clothing</v>
      </c>
      <c r="N340">
        <f t="shared" si="35"/>
        <v>119</v>
      </c>
      <c r="O340" t="str">
        <f>VLOOKUP(C340, Salestier_Table[], 2, TRUE)</f>
        <v>Medium</v>
      </c>
    </row>
    <row r="341" spans="1:15" x14ac:dyDescent="0.35">
      <c r="A341" s="15">
        <v>45172</v>
      </c>
      <c r="B341">
        <v>10</v>
      </c>
      <c r="C341" s="7">
        <v>351.04</v>
      </c>
      <c r="D341">
        <v>86</v>
      </c>
      <c r="E341" t="s">
        <v>5</v>
      </c>
      <c r="F341" t="str">
        <f t="shared" si="30"/>
        <v>September</v>
      </c>
      <c r="G341">
        <f t="shared" si="31"/>
        <v>2023</v>
      </c>
      <c r="H341" t="str">
        <f t="shared" si="32"/>
        <v>Low</v>
      </c>
      <c r="I341" t="s">
        <v>145</v>
      </c>
      <c r="J341" t="str">
        <f t="shared" si="33"/>
        <v>Valid</v>
      </c>
      <c r="K341" t="str">
        <f>VLOOKUP(B341, Product_Data!$A$2:$B$100, 2, FALSE)</f>
        <v>Product 10</v>
      </c>
      <c r="L341" t="str">
        <f>INDEX(Customer_Data!$C$2:$C$101, MATCH(D341, Customer_Data!$A$2:$A$101, 0))</f>
        <v>West</v>
      </c>
      <c r="M341" t="str">
        <f t="shared" si="34"/>
        <v>Product 10 - Clothing</v>
      </c>
      <c r="N341">
        <f t="shared" si="35"/>
        <v>119</v>
      </c>
      <c r="O341" t="str">
        <f>VLOOKUP(C341, Salestier_Table[], 2, TRUE)</f>
        <v>Medium</v>
      </c>
    </row>
    <row r="342" spans="1:15" x14ac:dyDescent="0.35">
      <c r="A342" s="15">
        <v>45172</v>
      </c>
      <c r="B342">
        <v>11</v>
      </c>
      <c r="C342" s="7">
        <v>61.76</v>
      </c>
      <c r="D342">
        <v>27</v>
      </c>
      <c r="E342" t="s">
        <v>8</v>
      </c>
      <c r="F342" t="str">
        <f t="shared" si="30"/>
        <v>September</v>
      </c>
      <c r="G342">
        <f t="shared" si="31"/>
        <v>2023</v>
      </c>
      <c r="H342" t="str">
        <f t="shared" si="32"/>
        <v>Low</v>
      </c>
      <c r="I342" t="s">
        <v>146</v>
      </c>
      <c r="J342" t="str">
        <f t="shared" si="33"/>
        <v>Invalid</v>
      </c>
      <c r="K342" t="str">
        <f>VLOOKUP(B342, Product_Data!$A$2:$B$100, 2, FALSE)</f>
        <v>Product 11</v>
      </c>
      <c r="L342" t="str">
        <f>INDEX(Customer_Data!$C$2:$C$101, MATCH(D342, Customer_Data!$A$2:$A$101, 0))</f>
        <v>West</v>
      </c>
      <c r="M342" t="str">
        <f t="shared" si="34"/>
        <v>Product 11 - Books</v>
      </c>
      <c r="N342">
        <f t="shared" si="35"/>
        <v>119</v>
      </c>
      <c r="O342" t="str">
        <f>VLOOKUP(C342, Salestier_Table[], 2, TRUE)</f>
        <v>Low</v>
      </c>
    </row>
    <row r="343" spans="1:15" x14ac:dyDescent="0.35">
      <c r="A343" s="15">
        <v>45172</v>
      </c>
      <c r="B343">
        <v>19</v>
      </c>
      <c r="C343" s="7">
        <v>249.56</v>
      </c>
      <c r="D343">
        <v>35</v>
      </c>
      <c r="E343" t="s">
        <v>6</v>
      </c>
      <c r="F343" t="str">
        <f t="shared" si="30"/>
        <v>September</v>
      </c>
      <c r="G343">
        <f t="shared" si="31"/>
        <v>2023</v>
      </c>
      <c r="H343" t="str">
        <f t="shared" si="32"/>
        <v>Low</v>
      </c>
      <c r="I343" t="s">
        <v>147</v>
      </c>
      <c r="J343" t="str">
        <f t="shared" si="33"/>
        <v>Valid</v>
      </c>
      <c r="K343" t="str">
        <f>VLOOKUP(B343, Product_Data!$A$2:$B$100, 2, FALSE)</f>
        <v>Product 19</v>
      </c>
      <c r="L343" t="str">
        <f>INDEX(Customer_Data!$C$2:$C$101, MATCH(D343, Customer_Data!$A$2:$A$101, 0))</f>
        <v>South</v>
      </c>
      <c r="M343" t="str">
        <f t="shared" si="34"/>
        <v>Product 19 - Electronics</v>
      </c>
      <c r="N343">
        <f t="shared" si="35"/>
        <v>119</v>
      </c>
      <c r="O343" t="str">
        <f>VLOOKUP(C343, Salestier_Table[], 2, TRUE)</f>
        <v>Medium</v>
      </c>
    </row>
    <row r="344" spans="1:15" x14ac:dyDescent="0.35">
      <c r="A344" s="15">
        <v>45172</v>
      </c>
      <c r="B344">
        <v>13</v>
      </c>
      <c r="C344" s="7">
        <v>260.64999999999998</v>
      </c>
      <c r="D344">
        <v>20</v>
      </c>
      <c r="E344" t="s">
        <v>8</v>
      </c>
      <c r="F344" t="str">
        <f t="shared" si="30"/>
        <v>September</v>
      </c>
      <c r="G344">
        <f t="shared" si="31"/>
        <v>2023</v>
      </c>
      <c r="H344" t="str">
        <f t="shared" si="32"/>
        <v>Low</v>
      </c>
      <c r="I344" t="s">
        <v>148</v>
      </c>
      <c r="J344" t="str">
        <f t="shared" si="33"/>
        <v>Valid</v>
      </c>
      <c r="K344" t="str">
        <f>VLOOKUP(B344, Product_Data!$A$2:$B$100, 2, FALSE)</f>
        <v>Product 13</v>
      </c>
      <c r="L344" t="str">
        <f>INDEX(Customer_Data!$C$2:$C$101, MATCH(D344, Customer_Data!$A$2:$A$101, 0))</f>
        <v>South</v>
      </c>
      <c r="M344" t="str">
        <f t="shared" si="34"/>
        <v>Product 13 - Books</v>
      </c>
      <c r="N344">
        <f t="shared" si="35"/>
        <v>119</v>
      </c>
      <c r="O344" t="str">
        <f>VLOOKUP(C344, Salestier_Table[], 2, TRUE)</f>
        <v>Medium</v>
      </c>
    </row>
    <row r="345" spans="1:15" x14ac:dyDescent="0.35">
      <c r="A345" s="15">
        <v>45173</v>
      </c>
      <c r="B345">
        <v>16</v>
      </c>
      <c r="C345" s="7">
        <v>67.5</v>
      </c>
      <c r="D345">
        <v>13</v>
      </c>
      <c r="E345" t="s">
        <v>6</v>
      </c>
      <c r="F345" t="str">
        <f t="shared" si="30"/>
        <v>September</v>
      </c>
      <c r="G345">
        <f t="shared" si="31"/>
        <v>2023</v>
      </c>
      <c r="H345" t="str">
        <f t="shared" si="32"/>
        <v>Low</v>
      </c>
      <c r="I345" t="s">
        <v>149</v>
      </c>
      <c r="J345" t="str">
        <f t="shared" si="33"/>
        <v>Invalid</v>
      </c>
      <c r="K345" t="str">
        <f>VLOOKUP(B345, Product_Data!$A$2:$B$100, 2, FALSE)</f>
        <v>Product 16</v>
      </c>
      <c r="L345" t="str">
        <f>INDEX(Customer_Data!$C$2:$C$101, MATCH(D345, Customer_Data!$A$2:$A$101, 0))</f>
        <v>West</v>
      </c>
      <c r="M345" t="str">
        <f t="shared" si="34"/>
        <v>Product 16 - Electronics</v>
      </c>
      <c r="N345">
        <f t="shared" si="35"/>
        <v>118</v>
      </c>
      <c r="O345" t="str">
        <f>VLOOKUP(C345, Salestier_Table[], 2, TRUE)</f>
        <v>Low</v>
      </c>
    </row>
    <row r="346" spans="1:15" x14ac:dyDescent="0.35">
      <c r="A346" s="15">
        <v>45176</v>
      </c>
      <c r="B346">
        <v>1</v>
      </c>
      <c r="C346" s="7">
        <v>279.58</v>
      </c>
      <c r="D346">
        <v>27</v>
      </c>
      <c r="E346" t="s">
        <v>6</v>
      </c>
      <c r="F346" t="str">
        <f t="shared" si="30"/>
        <v>September</v>
      </c>
      <c r="G346">
        <f t="shared" si="31"/>
        <v>2023</v>
      </c>
      <c r="H346" t="str">
        <f t="shared" si="32"/>
        <v>Low</v>
      </c>
      <c r="I346" t="s">
        <v>150</v>
      </c>
      <c r="J346" t="str">
        <f t="shared" si="33"/>
        <v>Valid</v>
      </c>
      <c r="K346" t="str">
        <f>VLOOKUP(B346, Product_Data!$A$2:$B$100, 2, FALSE)</f>
        <v>Product 1</v>
      </c>
      <c r="L346" t="str">
        <f>INDEX(Customer_Data!$C$2:$C$101, MATCH(D346, Customer_Data!$A$2:$A$101, 0))</f>
        <v>West</v>
      </c>
      <c r="M346" t="str">
        <f t="shared" si="34"/>
        <v>Product 1 - Electronics</v>
      </c>
      <c r="N346">
        <f t="shared" si="35"/>
        <v>115</v>
      </c>
      <c r="O346" t="str">
        <f>VLOOKUP(C346, Salestier_Table[], 2, TRUE)</f>
        <v>Medium</v>
      </c>
    </row>
    <row r="347" spans="1:15" x14ac:dyDescent="0.35">
      <c r="A347" s="15">
        <v>45176</v>
      </c>
      <c r="B347">
        <v>16</v>
      </c>
      <c r="C347" s="7">
        <v>379.16</v>
      </c>
      <c r="D347">
        <v>43</v>
      </c>
      <c r="E347" t="s">
        <v>6</v>
      </c>
      <c r="F347" t="str">
        <f t="shared" si="30"/>
        <v>September</v>
      </c>
      <c r="G347">
        <f t="shared" si="31"/>
        <v>2023</v>
      </c>
      <c r="H347" t="str">
        <f t="shared" si="32"/>
        <v>Low</v>
      </c>
      <c r="I347" t="s">
        <v>151</v>
      </c>
      <c r="J347" t="str">
        <f t="shared" si="33"/>
        <v>Valid</v>
      </c>
      <c r="K347" t="str">
        <f>VLOOKUP(B347, Product_Data!$A$2:$B$100, 2, FALSE)</f>
        <v>Product 16</v>
      </c>
      <c r="L347" t="str">
        <f>INDEX(Customer_Data!$C$2:$C$101, MATCH(D347, Customer_Data!$A$2:$A$101, 0))</f>
        <v>East</v>
      </c>
      <c r="M347" t="str">
        <f t="shared" si="34"/>
        <v>Product 16 - Electronics</v>
      </c>
      <c r="N347">
        <f t="shared" si="35"/>
        <v>115</v>
      </c>
      <c r="O347" t="str">
        <f>VLOOKUP(C347, Salestier_Table[], 2, TRUE)</f>
        <v>Medium</v>
      </c>
    </row>
    <row r="348" spans="1:15" x14ac:dyDescent="0.35">
      <c r="A348" s="15">
        <v>45177</v>
      </c>
      <c r="B348">
        <v>18</v>
      </c>
      <c r="C348" s="7">
        <v>42.34</v>
      </c>
      <c r="D348">
        <v>78</v>
      </c>
      <c r="E348" t="s">
        <v>7</v>
      </c>
      <c r="F348" t="str">
        <f t="shared" si="30"/>
        <v>September</v>
      </c>
      <c r="G348">
        <f t="shared" si="31"/>
        <v>2023</v>
      </c>
      <c r="H348" t="str">
        <f t="shared" si="32"/>
        <v>Low</v>
      </c>
      <c r="I348" t="s">
        <v>152</v>
      </c>
      <c r="J348" t="str">
        <f t="shared" si="33"/>
        <v>Invalid</v>
      </c>
      <c r="K348" t="str">
        <f>VLOOKUP(B348, Product_Data!$A$2:$B$100, 2, FALSE)</f>
        <v>Product 18</v>
      </c>
      <c r="L348" t="str">
        <f>INDEX(Customer_Data!$C$2:$C$101, MATCH(D348, Customer_Data!$A$2:$A$101, 0))</f>
        <v>East</v>
      </c>
      <c r="M348" t="str">
        <f t="shared" si="34"/>
        <v>Product 18 - Home &amp; Kitchen</v>
      </c>
      <c r="N348">
        <f t="shared" si="35"/>
        <v>114</v>
      </c>
      <c r="O348" t="str">
        <f>VLOOKUP(C348, Salestier_Table[], 2, TRUE)</f>
        <v>Low</v>
      </c>
    </row>
    <row r="349" spans="1:15" x14ac:dyDescent="0.35">
      <c r="A349" s="15">
        <v>45177</v>
      </c>
      <c r="B349">
        <v>6</v>
      </c>
      <c r="C349" s="7">
        <v>54.81</v>
      </c>
      <c r="D349">
        <v>14</v>
      </c>
      <c r="E349" t="s">
        <v>8</v>
      </c>
      <c r="F349" t="str">
        <f t="shared" si="30"/>
        <v>September</v>
      </c>
      <c r="G349">
        <f t="shared" si="31"/>
        <v>2023</v>
      </c>
      <c r="H349" t="str">
        <f t="shared" si="32"/>
        <v>Low</v>
      </c>
      <c r="I349" t="s">
        <v>153</v>
      </c>
      <c r="J349" t="str">
        <f t="shared" si="33"/>
        <v>Invalid</v>
      </c>
      <c r="K349" t="str">
        <f>VLOOKUP(B349, Product_Data!$A$2:$B$100, 2, FALSE)</f>
        <v>Product 6</v>
      </c>
      <c r="L349" t="str">
        <f>INDEX(Customer_Data!$C$2:$C$101, MATCH(D349, Customer_Data!$A$2:$A$101, 0))</f>
        <v>West</v>
      </c>
      <c r="M349" t="str">
        <f t="shared" si="34"/>
        <v>Product 6 - Books</v>
      </c>
      <c r="N349">
        <f t="shared" si="35"/>
        <v>114</v>
      </c>
      <c r="O349" t="str">
        <f>VLOOKUP(C349, Salestier_Table[], 2, TRUE)</f>
        <v>Low</v>
      </c>
    </row>
    <row r="350" spans="1:15" x14ac:dyDescent="0.35">
      <c r="A350" s="15">
        <v>45178</v>
      </c>
      <c r="B350">
        <v>2</v>
      </c>
      <c r="C350" s="7">
        <v>205.72</v>
      </c>
      <c r="D350">
        <v>64</v>
      </c>
      <c r="E350" t="s">
        <v>8</v>
      </c>
      <c r="F350" t="str">
        <f t="shared" si="30"/>
        <v>September</v>
      </c>
      <c r="G350">
        <f t="shared" si="31"/>
        <v>2023</v>
      </c>
      <c r="H350" t="str">
        <f t="shared" si="32"/>
        <v>Low</v>
      </c>
      <c r="I350" t="s">
        <v>142</v>
      </c>
      <c r="J350" t="str">
        <f t="shared" si="33"/>
        <v>Valid</v>
      </c>
      <c r="K350" t="str">
        <f>VLOOKUP(B350, Product_Data!$A$2:$B$100, 2, FALSE)</f>
        <v>Product 2</v>
      </c>
      <c r="L350" t="str">
        <f>INDEX(Customer_Data!$C$2:$C$101, MATCH(D350, Customer_Data!$A$2:$A$101, 0))</f>
        <v>East</v>
      </c>
      <c r="M350" t="str">
        <f t="shared" si="34"/>
        <v>Product 2 - Books</v>
      </c>
      <c r="N350">
        <f t="shared" si="35"/>
        <v>113</v>
      </c>
      <c r="O350" t="str">
        <f>VLOOKUP(C350, Salestier_Table[], 2, TRUE)</f>
        <v>Medium</v>
      </c>
    </row>
    <row r="351" spans="1:15" x14ac:dyDescent="0.35">
      <c r="A351" s="15">
        <v>45179</v>
      </c>
      <c r="B351">
        <v>7</v>
      </c>
      <c r="C351" s="7">
        <v>81.97</v>
      </c>
      <c r="D351">
        <v>61</v>
      </c>
      <c r="E351" t="s">
        <v>5</v>
      </c>
      <c r="F351" t="str">
        <f t="shared" si="30"/>
        <v>September</v>
      </c>
      <c r="G351">
        <f t="shared" si="31"/>
        <v>2023</v>
      </c>
      <c r="H351" t="str">
        <f t="shared" si="32"/>
        <v>Low</v>
      </c>
      <c r="I351" t="s">
        <v>143</v>
      </c>
      <c r="J351" t="str">
        <f t="shared" si="33"/>
        <v>Invalid</v>
      </c>
      <c r="K351" t="str">
        <f>VLOOKUP(B351, Product_Data!$A$2:$B$100, 2, FALSE)</f>
        <v>Product 7</v>
      </c>
      <c r="L351" t="str">
        <f>INDEX(Customer_Data!$C$2:$C$101, MATCH(D351, Customer_Data!$A$2:$A$101, 0))</f>
        <v>East</v>
      </c>
      <c r="M351" t="str">
        <f t="shared" si="34"/>
        <v>Product 7 - Clothing</v>
      </c>
      <c r="N351">
        <f t="shared" si="35"/>
        <v>112</v>
      </c>
      <c r="O351" t="str">
        <f>VLOOKUP(C351, Salestier_Table[], 2, TRUE)</f>
        <v>Low</v>
      </c>
    </row>
    <row r="352" spans="1:15" x14ac:dyDescent="0.35">
      <c r="A352" s="15">
        <v>45179</v>
      </c>
      <c r="B352">
        <v>8</v>
      </c>
      <c r="C352" s="7">
        <v>346.1</v>
      </c>
      <c r="D352">
        <v>21</v>
      </c>
      <c r="E352" t="s">
        <v>6</v>
      </c>
      <c r="F352" t="str">
        <f t="shared" si="30"/>
        <v>September</v>
      </c>
      <c r="G352">
        <f t="shared" si="31"/>
        <v>2023</v>
      </c>
      <c r="H352" t="str">
        <f t="shared" si="32"/>
        <v>Low</v>
      </c>
      <c r="I352" t="s">
        <v>144</v>
      </c>
      <c r="J352" t="str">
        <f t="shared" si="33"/>
        <v>Valid</v>
      </c>
      <c r="K352" t="str">
        <f>VLOOKUP(B352, Product_Data!$A$2:$B$100, 2, FALSE)</f>
        <v>Product 8</v>
      </c>
      <c r="L352" t="str">
        <f>INDEX(Customer_Data!$C$2:$C$101, MATCH(D352, Customer_Data!$A$2:$A$101, 0))</f>
        <v>West</v>
      </c>
      <c r="M352" t="str">
        <f t="shared" si="34"/>
        <v>Product 8 - Electronics</v>
      </c>
      <c r="N352">
        <f t="shared" si="35"/>
        <v>112</v>
      </c>
      <c r="O352" t="str">
        <f>VLOOKUP(C352, Salestier_Table[], 2, TRUE)</f>
        <v>Medium</v>
      </c>
    </row>
    <row r="353" spans="1:15" x14ac:dyDescent="0.35">
      <c r="A353" s="15">
        <v>45180</v>
      </c>
      <c r="B353">
        <v>1</v>
      </c>
      <c r="C353" s="7">
        <v>62.99</v>
      </c>
      <c r="D353">
        <v>33</v>
      </c>
      <c r="E353" t="s">
        <v>6</v>
      </c>
      <c r="F353" t="str">
        <f t="shared" si="30"/>
        <v>September</v>
      </c>
      <c r="G353">
        <f t="shared" si="31"/>
        <v>2023</v>
      </c>
      <c r="H353" t="str">
        <f t="shared" si="32"/>
        <v>Low</v>
      </c>
      <c r="I353" t="s">
        <v>145</v>
      </c>
      <c r="J353" t="str">
        <f t="shared" si="33"/>
        <v>Invalid</v>
      </c>
      <c r="K353" t="str">
        <f>VLOOKUP(B353, Product_Data!$A$2:$B$100, 2, FALSE)</f>
        <v>Product 1</v>
      </c>
      <c r="L353" t="str">
        <f>INDEX(Customer_Data!$C$2:$C$101, MATCH(D353, Customer_Data!$A$2:$A$101, 0))</f>
        <v>South</v>
      </c>
      <c r="M353" t="str">
        <f t="shared" si="34"/>
        <v>Product 1 - Electronics</v>
      </c>
      <c r="N353">
        <f t="shared" si="35"/>
        <v>111</v>
      </c>
      <c r="O353" t="str">
        <f>VLOOKUP(C353, Salestier_Table[], 2, TRUE)</f>
        <v>Low</v>
      </c>
    </row>
    <row r="354" spans="1:15" x14ac:dyDescent="0.35">
      <c r="A354" s="15">
        <v>45180</v>
      </c>
      <c r="B354">
        <v>13</v>
      </c>
      <c r="C354" s="7">
        <v>486.21</v>
      </c>
      <c r="D354">
        <v>25</v>
      </c>
      <c r="E354" t="s">
        <v>8</v>
      </c>
      <c r="F354" t="str">
        <f t="shared" si="30"/>
        <v>September</v>
      </c>
      <c r="G354">
        <f t="shared" si="31"/>
        <v>2023</v>
      </c>
      <c r="H354" t="str">
        <f t="shared" si="32"/>
        <v>Low</v>
      </c>
      <c r="I354" t="s">
        <v>146</v>
      </c>
      <c r="J354" t="str">
        <f t="shared" si="33"/>
        <v>Valid</v>
      </c>
      <c r="K354" t="str">
        <f>VLOOKUP(B354, Product_Data!$A$2:$B$100, 2, FALSE)</f>
        <v>Product 13</v>
      </c>
      <c r="L354" t="str">
        <f>INDEX(Customer_Data!$C$2:$C$101, MATCH(D354, Customer_Data!$A$2:$A$101, 0))</f>
        <v>West</v>
      </c>
      <c r="M354" t="str">
        <f t="shared" si="34"/>
        <v>Product 13 - Books</v>
      </c>
      <c r="N354">
        <f t="shared" si="35"/>
        <v>111</v>
      </c>
      <c r="O354" t="str">
        <f>VLOOKUP(C354, Salestier_Table[], 2, TRUE)</f>
        <v>High</v>
      </c>
    </row>
    <row r="355" spans="1:15" x14ac:dyDescent="0.35">
      <c r="A355" s="15">
        <v>45180</v>
      </c>
      <c r="B355">
        <v>18</v>
      </c>
      <c r="C355" s="7">
        <v>224.17</v>
      </c>
      <c r="D355">
        <v>13</v>
      </c>
      <c r="E355" t="s">
        <v>7</v>
      </c>
      <c r="F355" t="str">
        <f t="shared" si="30"/>
        <v>September</v>
      </c>
      <c r="G355">
        <f t="shared" si="31"/>
        <v>2023</v>
      </c>
      <c r="H355" t="str">
        <f t="shared" si="32"/>
        <v>Low</v>
      </c>
      <c r="I355" t="s">
        <v>147</v>
      </c>
      <c r="J355" t="str">
        <f t="shared" si="33"/>
        <v>Valid</v>
      </c>
      <c r="K355" t="str">
        <f>VLOOKUP(B355, Product_Data!$A$2:$B$100, 2, FALSE)</f>
        <v>Product 18</v>
      </c>
      <c r="L355" t="str">
        <f>INDEX(Customer_Data!$C$2:$C$101, MATCH(D355, Customer_Data!$A$2:$A$101, 0))</f>
        <v>West</v>
      </c>
      <c r="M355" t="str">
        <f t="shared" si="34"/>
        <v>Product 18 - Home &amp; Kitchen</v>
      </c>
      <c r="N355">
        <f t="shared" si="35"/>
        <v>111</v>
      </c>
      <c r="O355" t="str">
        <f>VLOOKUP(C355, Salestier_Table[], 2, TRUE)</f>
        <v>Medium</v>
      </c>
    </row>
    <row r="356" spans="1:15" x14ac:dyDescent="0.35">
      <c r="A356" s="15">
        <v>45181</v>
      </c>
      <c r="B356">
        <v>10</v>
      </c>
      <c r="C356" s="7">
        <v>130.46</v>
      </c>
      <c r="D356">
        <v>25</v>
      </c>
      <c r="E356" t="s">
        <v>5</v>
      </c>
      <c r="F356" t="str">
        <f t="shared" si="30"/>
        <v>September</v>
      </c>
      <c r="G356">
        <f t="shared" si="31"/>
        <v>2023</v>
      </c>
      <c r="H356" t="str">
        <f t="shared" si="32"/>
        <v>Low</v>
      </c>
      <c r="I356" t="s">
        <v>148</v>
      </c>
      <c r="J356" t="str">
        <f t="shared" si="33"/>
        <v>Valid</v>
      </c>
      <c r="K356" t="str">
        <f>VLOOKUP(B356, Product_Data!$A$2:$B$100, 2, FALSE)</f>
        <v>Product 10</v>
      </c>
      <c r="L356" t="str">
        <f>INDEX(Customer_Data!$C$2:$C$101, MATCH(D356, Customer_Data!$A$2:$A$101, 0))</f>
        <v>West</v>
      </c>
      <c r="M356" t="str">
        <f t="shared" si="34"/>
        <v>Product 10 - Clothing</v>
      </c>
      <c r="N356">
        <f t="shared" si="35"/>
        <v>110</v>
      </c>
      <c r="O356" t="str">
        <f>VLOOKUP(C356, Salestier_Table[], 2, TRUE)</f>
        <v>Low</v>
      </c>
    </row>
    <row r="357" spans="1:15" x14ac:dyDescent="0.35">
      <c r="A357" s="15">
        <v>45182</v>
      </c>
      <c r="B357">
        <v>11</v>
      </c>
      <c r="C357" s="7">
        <v>342.51</v>
      </c>
      <c r="D357">
        <v>12</v>
      </c>
      <c r="E357" t="s">
        <v>8</v>
      </c>
      <c r="F357" t="str">
        <f t="shared" si="30"/>
        <v>September</v>
      </c>
      <c r="G357">
        <f t="shared" si="31"/>
        <v>2023</v>
      </c>
      <c r="H357" t="str">
        <f t="shared" si="32"/>
        <v>Low</v>
      </c>
      <c r="I357" t="s">
        <v>149</v>
      </c>
      <c r="J357" t="str">
        <f t="shared" si="33"/>
        <v>Valid</v>
      </c>
      <c r="K357" t="str">
        <f>VLOOKUP(B357, Product_Data!$A$2:$B$100, 2, FALSE)</f>
        <v>Product 11</v>
      </c>
      <c r="L357" t="str">
        <f>INDEX(Customer_Data!$C$2:$C$101, MATCH(D357, Customer_Data!$A$2:$A$101, 0))</f>
        <v>East</v>
      </c>
      <c r="M357" t="str">
        <f t="shared" si="34"/>
        <v>Product 11 - Books</v>
      </c>
      <c r="N357">
        <f t="shared" si="35"/>
        <v>109</v>
      </c>
      <c r="O357" t="str">
        <f>VLOOKUP(C357, Salestier_Table[], 2, TRUE)</f>
        <v>Medium</v>
      </c>
    </row>
    <row r="358" spans="1:15" x14ac:dyDescent="0.35">
      <c r="A358" s="15">
        <v>45182</v>
      </c>
      <c r="B358">
        <v>20</v>
      </c>
      <c r="C358" s="7">
        <v>310.64999999999998</v>
      </c>
      <c r="D358">
        <v>59</v>
      </c>
      <c r="E358" t="s">
        <v>6</v>
      </c>
      <c r="F358" t="str">
        <f t="shared" si="30"/>
        <v>September</v>
      </c>
      <c r="G358">
        <f t="shared" si="31"/>
        <v>2023</v>
      </c>
      <c r="H358" t="str">
        <f t="shared" si="32"/>
        <v>Low</v>
      </c>
      <c r="I358" t="s">
        <v>150</v>
      </c>
      <c r="J358" t="str">
        <f t="shared" si="33"/>
        <v>Valid</v>
      </c>
      <c r="K358" t="str">
        <f>VLOOKUP(B358, Product_Data!$A$2:$B$100, 2, FALSE)</f>
        <v>Product 20</v>
      </c>
      <c r="L358" t="str">
        <f>INDEX(Customer_Data!$C$2:$C$101, MATCH(D358, Customer_Data!$A$2:$A$101, 0))</f>
        <v>North</v>
      </c>
      <c r="M358" t="str">
        <f t="shared" si="34"/>
        <v>Product 20 - Electronics</v>
      </c>
      <c r="N358">
        <f t="shared" si="35"/>
        <v>109</v>
      </c>
      <c r="O358" t="str">
        <f>VLOOKUP(C358, Salestier_Table[], 2, TRUE)</f>
        <v>Medium</v>
      </c>
    </row>
    <row r="359" spans="1:15" x14ac:dyDescent="0.35">
      <c r="A359" s="15">
        <v>45183</v>
      </c>
      <c r="B359">
        <v>20</v>
      </c>
      <c r="C359" s="7">
        <v>16.489999999999998</v>
      </c>
      <c r="D359">
        <v>9</v>
      </c>
      <c r="E359" t="s">
        <v>6</v>
      </c>
      <c r="F359" t="str">
        <f t="shared" si="30"/>
        <v>September</v>
      </c>
      <c r="G359">
        <f t="shared" si="31"/>
        <v>2023</v>
      </c>
      <c r="H359" t="str">
        <f t="shared" si="32"/>
        <v>Low</v>
      </c>
      <c r="I359" t="s">
        <v>151</v>
      </c>
      <c r="J359" t="str">
        <f t="shared" si="33"/>
        <v>Invalid</v>
      </c>
      <c r="K359" t="str">
        <f>VLOOKUP(B359, Product_Data!$A$2:$B$100, 2, FALSE)</f>
        <v>Product 20</v>
      </c>
      <c r="L359" t="str">
        <f>INDEX(Customer_Data!$C$2:$C$101, MATCH(D359, Customer_Data!$A$2:$A$101, 0))</f>
        <v>East</v>
      </c>
      <c r="M359" t="str">
        <f t="shared" si="34"/>
        <v>Product 20 - Electronics</v>
      </c>
      <c r="N359">
        <f t="shared" si="35"/>
        <v>108</v>
      </c>
      <c r="O359" t="str">
        <f>VLOOKUP(C359, Salestier_Table[], 2, TRUE)</f>
        <v>Low</v>
      </c>
    </row>
    <row r="360" spans="1:15" x14ac:dyDescent="0.35">
      <c r="A360" s="15">
        <v>45183</v>
      </c>
      <c r="B360">
        <v>13</v>
      </c>
      <c r="C360" s="7">
        <v>156.44999999999999</v>
      </c>
      <c r="D360">
        <v>91</v>
      </c>
      <c r="E360" t="s">
        <v>8</v>
      </c>
      <c r="F360" t="str">
        <f t="shared" si="30"/>
        <v>September</v>
      </c>
      <c r="G360">
        <f t="shared" si="31"/>
        <v>2023</v>
      </c>
      <c r="H360" t="str">
        <f t="shared" si="32"/>
        <v>Low</v>
      </c>
      <c r="I360" t="s">
        <v>152</v>
      </c>
      <c r="J360" t="str">
        <f t="shared" si="33"/>
        <v>Valid</v>
      </c>
      <c r="K360" t="str">
        <f>VLOOKUP(B360, Product_Data!$A$2:$B$100, 2, FALSE)</f>
        <v>Product 13</v>
      </c>
      <c r="L360" t="str">
        <f>INDEX(Customer_Data!$C$2:$C$101, MATCH(D360, Customer_Data!$A$2:$A$101, 0))</f>
        <v>North</v>
      </c>
      <c r="M360" t="str">
        <f t="shared" si="34"/>
        <v>Product 13 - Books</v>
      </c>
      <c r="N360">
        <f t="shared" si="35"/>
        <v>108</v>
      </c>
      <c r="O360" t="str">
        <f>VLOOKUP(C360, Salestier_Table[], 2, TRUE)</f>
        <v>Low</v>
      </c>
    </row>
    <row r="361" spans="1:15" x14ac:dyDescent="0.35">
      <c r="A361" s="15">
        <v>45184</v>
      </c>
      <c r="B361">
        <v>9</v>
      </c>
      <c r="C361" s="7">
        <v>283.10000000000002</v>
      </c>
      <c r="D361">
        <v>97</v>
      </c>
      <c r="E361" t="s">
        <v>7</v>
      </c>
      <c r="F361" t="str">
        <f t="shared" si="30"/>
        <v>September</v>
      </c>
      <c r="G361">
        <f t="shared" si="31"/>
        <v>2023</v>
      </c>
      <c r="H361" t="str">
        <f t="shared" si="32"/>
        <v>Low</v>
      </c>
      <c r="I361" t="s">
        <v>153</v>
      </c>
      <c r="J361" t="str">
        <f t="shared" si="33"/>
        <v>Valid</v>
      </c>
      <c r="K361" t="str">
        <f>VLOOKUP(B361, Product_Data!$A$2:$B$100, 2, FALSE)</f>
        <v>Product 9</v>
      </c>
      <c r="L361" t="str">
        <f>INDEX(Customer_Data!$C$2:$C$101, MATCH(D361, Customer_Data!$A$2:$A$101, 0))</f>
        <v>West</v>
      </c>
      <c r="M361" t="str">
        <f t="shared" si="34"/>
        <v>Product 9 - Home &amp; Kitchen</v>
      </c>
      <c r="N361">
        <f t="shared" si="35"/>
        <v>107</v>
      </c>
      <c r="O361" t="str">
        <f>VLOOKUP(C361, Salestier_Table[], 2, TRUE)</f>
        <v>Medium</v>
      </c>
    </row>
    <row r="362" spans="1:15" x14ac:dyDescent="0.35">
      <c r="A362" s="15">
        <v>45184</v>
      </c>
      <c r="B362">
        <v>2</v>
      </c>
      <c r="C362" s="7">
        <v>138.16</v>
      </c>
      <c r="D362">
        <v>87</v>
      </c>
      <c r="E362" t="s">
        <v>8</v>
      </c>
      <c r="F362" t="str">
        <f t="shared" si="30"/>
        <v>September</v>
      </c>
      <c r="G362">
        <f t="shared" si="31"/>
        <v>2023</v>
      </c>
      <c r="H362" t="str">
        <f t="shared" si="32"/>
        <v>Low</v>
      </c>
      <c r="I362" t="s">
        <v>142</v>
      </c>
      <c r="J362" t="str">
        <f t="shared" si="33"/>
        <v>Valid</v>
      </c>
      <c r="K362" t="str">
        <f>VLOOKUP(B362, Product_Data!$A$2:$B$100, 2, FALSE)</f>
        <v>Product 2</v>
      </c>
      <c r="L362" t="str">
        <f>INDEX(Customer_Data!$C$2:$C$101, MATCH(D362, Customer_Data!$A$2:$A$101, 0))</f>
        <v>East</v>
      </c>
      <c r="M362" t="str">
        <f t="shared" si="34"/>
        <v>Product 2 - Books</v>
      </c>
      <c r="N362">
        <f t="shared" si="35"/>
        <v>107</v>
      </c>
      <c r="O362" t="str">
        <f>VLOOKUP(C362, Salestier_Table[], 2, TRUE)</f>
        <v>Low</v>
      </c>
    </row>
    <row r="363" spans="1:15" x14ac:dyDescent="0.35">
      <c r="A363" s="15">
        <v>45185</v>
      </c>
      <c r="B363">
        <v>20</v>
      </c>
      <c r="C363" s="7">
        <v>68.92</v>
      </c>
      <c r="D363">
        <v>87</v>
      </c>
      <c r="E363" t="s">
        <v>6</v>
      </c>
      <c r="F363" t="str">
        <f t="shared" si="30"/>
        <v>September</v>
      </c>
      <c r="G363">
        <f t="shared" si="31"/>
        <v>2023</v>
      </c>
      <c r="H363" t="str">
        <f t="shared" si="32"/>
        <v>Low</v>
      </c>
      <c r="I363" t="s">
        <v>143</v>
      </c>
      <c r="J363" t="str">
        <f t="shared" si="33"/>
        <v>Invalid</v>
      </c>
      <c r="K363" t="str">
        <f>VLOOKUP(B363, Product_Data!$A$2:$B$100, 2, FALSE)</f>
        <v>Product 20</v>
      </c>
      <c r="L363" t="str">
        <f>INDEX(Customer_Data!$C$2:$C$101, MATCH(D363, Customer_Data!$A$2:$A$101, 0))</f>
        <v>East</v>
      </c>
      <c r="M363" t="str">
        <f t="shared" si="34"/>
        <v>Product 20 - Electronics</v>
      </c>
      <c r="N363">
        <f t="shared" si="35"/>
        <v>106</v>
      </c>
      <c r="O363" t="str">
        <f>VLOOKUP(C363, Salestier_Table[], 2, TRUE)</f>
        <v>Low</v>
      </c>
    </row>
    <row r="364" spans="1:15" x14ac:dyDescent="0.35">
      <c r="A364" s="15">
        <v>45186</v>
      </c>
      <c r="B364">
        <v>3</v>
      </c>
      <c r="C364" s="7">
        <v>494.43</v>
      </c>
      <c r="D364">
        <v>24</v>
      </c>
      <c r="E364" t="s">
        <v>5</v>
      </c>
      <c r="F364" t="str">
        <f t="shared" si="30"/>
        <v>September</v>
      </c>
      <c r="G364">
        <f t="shared" si="31"/>
        <v>2023</v>
      </c>
      <c r="H364" t="str">
        <f t="shared" si="32"/>
        <v>Low</v>
      </c>
      <c r="I364" t="s">
        <v>144</v>
      </c>
      <c r="J364" t="str">
        <f t="shared" si="33"/>
        <v>Valid</v>
      </c>
      <c r="K364" t="str">
        <f>VLOOKUP(B364, Product_Data!$A$2:$B$100, 2, FALSE)</f>
        <v>Product 3</v>
      </c>
      <c r="L364" t="str">
        <f>INDEX(Customer_Data!$C$2:$C$101, MATCH(D364, Customer_Data!$A$2:$A$101, 0))</f>
        <v>East</v>
      </c>
      <c r="M364" t="str">
        <f t="shared" si="34"/>
        <v>Product 3 - Clothing</v>
      </c>
      <c r="N364">
        <f t="shared" si="35"/>
        <v>105</v>
      </c>
      <c r="O364" t="str">
        <f>VLOOKUP(C364, Salestier_Table[], 2, TRUE)</f>
        <v>High</v>
      </c>
    </row>
    <row r="365" spans="1:15" x14ac:dyDescent="0.35">
      <c r="A365" s="15">
        <v>45187</v>
      </c>
      <c r="B365">
        <v>20</v>
      </c>
      <c r="C365" s="7">
        <v>445.96</v>
      </c>
      <c r="D365">
        <v>35</v>
      </c>
      <c r="E365" t="s">
        <v>6</v>
      </c>
      <c r="F365" t="str">
        <f t="shared" si="30"/>
        <v>September</v>
      </c>
      <c r="G365">
        <f t="shared" si="31"/>
        <v>2023</v>
      </c>
      <c r="H365" t="str">
        <f t="shared" si="32"/>
        <v>Low</v>
      </c>
      <c r="I365" t="s">
        <v>145</v>
      </c>
      <c r="J365" t="str">
        <f t="shared" si="33"/>
        <v>Valid</v>
      </c>
      <c r="K365" t="str">
        <f>VLOOKUP(B365, Product_Data!$A$2:$B$100, 2, FALSE)</f>
        <v>Product 20</v>
      </c>
      <c r="L365" t="str">
        <f>INDEX(Customer_Data!$C$2:$C$101, MATCH(D365, Customer_Data!$A$2:$A$101, 0))</f>
        <v>South</v>
      </c>
      <c r="M365" t="str">
        <f t="shared" si="34"/>
        <v>Product 20 - Electronics</v>
      </c>
      <c r="N365">
        <f t="shared" si="35"/>
        <v>104</v>
      </c>
      <c r="O365" t="str">
        <f>VLOOKUP(C365, Salestier_Table[], 2, TRUE)</f>
        <v>High</v>
      </c>
    </row>
    <row r="366" spans="1:15" x14ac:dyDescent="0.35">
      <c r="A366" s="15">
        <v>45188</v>
      </c>
      <c r="B366">
        <v>17</v>
      </c>
      <c r="C366" s="7">
        <v>394.53</v>
      </c>
      <c r="D366">
        <v>86</v>
      </c>
      <c r="E366" t="s">
        <v>8</v>
      </c>
      <c r="F366" t="str">
        <f t="shared" si="30"/>
        <v>September</v>
      </c>
      <c r="G366">
        <f t="shared" si="31"/>
        <v>2023</v>
      </c>
      <c r="H366" t="str">
        <f t="shared" si="32"/>
        <v>Low</v>
      </c>
      <c r="I366" t="s">
        <v>146</v>
      </c>
      <c r="J366" t="str">
        <f t="shared" si="33"/>
        <v>Valid</v>
      </c>
      <c r="K366" t="str">
        <f>VLOOKUP(B366, Product_Data!$A$2:$B$100, 2, FALSE)</f>
        <v>Product 17</v>
      </c>
      <c r="L366" t="str">
        <f>INDEX(Customer_Data!$C$2:$C$101, MATCH(D366, Customer_Data!$A$2:$A$101, 0))</f>
        <v>West</v>
      </c>
      <c r="M366" t="str">
        <f t="shared" si="34"/>
        <v>Product 17 - Books</v>
      </c>
      <c r="N366">
        <f t="shared" si="35"/>
        <v>103</v>
      </c>
      <c r="O366" t="str">
        <f>VLOOKUP(C366, Salestier_Table[], 2, TRUE)</f>
        <v>Medium</v>
      </c>
    </row>
    <row r="367" spans="1:15" x14ac:dyDescent="0.35">
      <c r="A367" s="15">
        <v>45190</v>
      </c>
      <c r="B367">
        <v>9</v>
      </c>
      <c r="C367" s="7">
        <v>310.23</v>
      </c>
      <c r="D367">
        <v>17</v>
      </c>
      <c r="E367" t="s">
        <v>7</v>
      </c>
      <c r="F367" t="str">
        <f t="shared" si="30"/>
        <v>September</v>
      </c>
      <c r="G367">
        <f t="shared" si="31"/>
        <v>2023</v>
      </c>
      <c r="H367" t="str">
        <f t="shared" si="32"/>
        <v>Low</v>
      </c>
      <c r="I367" t="s">
        <v>147</v>
      </c>
      <c r="J367" t="str">
        <f t="shared" si="33"/>
        <v>Valid</v>
      </c>
      <c r="K367" t="str">
        <f>VLOOKUP(B367, Product_Data!$A$2:$B$100, 2, FALSE)</f>
        <v>Product 9</v>
      </c>
      <c r="L367" t="str">
        <f>INDEX(Customer_Data!$C$2:$C$101, MATCH(D367, Customer_Data!$A$2:$A$101, 0))</f>
        <v>South</v>
      </c>
      <c r="M367" t="str">
        <f t="shared" si="34"/>
        <v>Product 9 - Home &amp; Kitchen</v>
      </c>
      <c r="N367">
        <f t="shared" si="35"/>
        <v>101</v>
      </c>
      <c r="O367" t="str">
        <f>VLOOKUP(C367, Salestier_Table[], 2, TRUE)</f>
        <v>Medium</v>
      </c>
    </row>
    <row r="368" spans="1:15" x14ac:dyDescent="0.35">
      <c r="A368" s="15">
        <v>45191</v>
      </c>
      <c r="B368">
        <v>16</v>
      </c>
      <c r="C368" s="7">
        <v>214.09</v>
      </c>
      <c r="D368">
        <v>19</v>
      </c>
      <c r="E368" t="s">
        <v>6</v>
      </c>
      <c r="F368" t="str">
        <f t="shared" si="30"/>
        <v>September</v>
      </c>
      <c r="G368">
        <f t="shared" si="31"/>
        <v>2023</v>
      </c>
      <c r="H368" t="str">
        <f t="shared" si="32"/>
        <v>Low</v>
      </c>
      <c r="I368" t="s">
        <v>148</v>
      </c>
      <c r="J368" t="str">
        <f t="shared" si="33"/>
        <v>Valid</v>
      </c>
      <c r="K368" t="str">
        <f>VLOOKUP(B368, Product_Data!$A$2:$B$100, 2, FALSE)</f>
        <v>Product 16</v>
      </c>
      <c r="L368" t="str">
        <f>INDEX(Customer_Data!$C$2:$C$101, MATCH(D368, Customer_Data!$A$2:$A$101, 0))</f>
        <v>West</v>
      </c>
      <c r="M368" t="str">
        <f t="shared" si="34"/>
        <v>Product 16 - Electronics</v>
      </c>
      <c r="N368">
        <f t="shared" si="35"/>
        <v>100</v>
      </c>
      <c r="O368" t="str">
        <f>VLOOKUP(C368, Salestier_Table[], 2, TRUE)</f>
        <v>Medium</v>
      </c>
    </row>
    <row r="369" spans="1:15" x14ac:dyDescent="0.35">
      <c r="A369" s="15">
        <v>45191</v>
      </c>
      <c r="B369">
        <v>10</v>
      </c>
      <c r="C369" s="7">
        <v>75.55</v>
      </c>
      <c r="D369">
        <v>94</v>
      </c>
      <c r="E369" t="s">
        <v>5</v>
      </c>
      <c r="F369" t="str">
        <f t="shared" si="30"/>
        <v>September</v>
      </c>
      <c r="G369">
        <f t="shared" si="31"/>
        <v>2023</v>
      </c>
      <c r="H369" t="str">
        <f t="shared" si="32"/>
        <v>Low</v>
      </c>
      <c r="I369" t="s">
        <v>149</v>
      </c>
      <c r="J369" t="str">
        <f t="shared" si="33"/>
        <v>Invalid</v>
      </c>
      <c r="K369" t="str">
        <f>VLOOKUP(B369, Product_Data!$A$2:$B$100, 2, FALSE)</f>
        <v>Product 10</v>
      </c>
      <c r="L369" t="str">
        <f>INDEX(Customer_Data!$C$2:$C$101, MATCH(D369, Customer_Data!$A$2:$A$101, 0))</f>
        <v>East</v>
      </c>
      <c r="M369" t="str">
        <f t="shared" si="34"/>
        <v>Product 10 - Clothing</v>
      </c>
      <c r="N369">
        <f t="shared" si="35"/>
        <v>100</v>
      </c>
      <c r="O369" t="str">
        <f>VLOOKUP(C369, Salestier_Table[], 2, TRUE)</f>
        <v>Low</v>
      </c>
    </row>
    <row r="370" spans="1:15" x14ac:dyDescent="0.35">
      <c r="A370" s="15">
        <v>45192</v>
      </c>
      <c r="B370">
        <v>2</v>
      </c>
      <c r="C370" s="7">
        <v>24.01</v>
      </c>
      <c r="D370">
        <v>32</v>
      </c>
      <c r="E370" t="s">
        <v>8</v>
      </c>
      <c r="F370" t="str">
        <f t="shared" si="30"/>
        <v>September</v>
      </c>
      <c r="G370">
        <f t="shared" si="31"/>
        <v>2023</v>
      </c>
      <c r="H370" t="str">
        <f t="shared" si="32"/>
        <v>Low</v>
      </c>
      <c r="I370" t="s">
        <v>150</v>
      </c>
      <c r="J370" t="str">
        <f t="shared" si="33"/>
        <v>Invalid</v>
      </c>
      <c r="K370" t="str">
        <f>VLOOKUP(B370, Product_Data!$A$2:$B$100, 2, FALSE)</f>
        <v>Product 2</v>
      </c>
      <c r="L370" t="str">
        <f>INDEX(Customer_Data!$C$2:$C$101, MATCH(D370, Customer_Data!$A$2:$A$101, 0))</f>
        <v>North</v>
      </c>
      <c r="M370" t="str">
        <f t="shared" si="34"/>
        <v>Product 2 - Books</v>
      </c>
      <c r="N370">
        <f t="shared" si="35"/>
        <v>99</v>
      </c>
      <c r="O370" t="str">
        <f>VLOOKUP(C370, Salestier_Table[], 2, TRUE)</f>
        <v>Low</v>
      </c>
    </row>
    <row r="371" spans="1:15" x14ac:dyDescent="0.35">
      <c r="A371" s="15">
        <v>45192</v>
      </c>
      <c r="B371">
        <v>17</v>
      </c>
      <c r="C371" s="7">
        <v>390.63</v>
      </c>
      <c r="D371">
        <v>6</v>
      </c>
      <c r="E371" t="s">
        <v>8</v>
      </c>
      <c r="F371" t="str">
        <f t="shared" si="30"/>
        <v>September</v>
      </c>
      <c r="G371">
        <f t="shared" si="31"/>
        <v>2023</v>
      </c>
      <c r="H371" t="str">
        <f t="shared" si="32"/>
        <v>Low</v>
      </c>
      <c r="I371" t="s">
        <v>151</v>
      </c>
      <c r="J371" t="str">
        <f t="shared" si="33"/>
        <v>Valid</v>
      </c>
      <c r="K371" t="str">
        <f>VLOOKUP(B371, Product_Data!$A$2:$B$100, 2, FALSE)</f>
        <v>Product 17</v>
      </c>
      <c r="L371" t="str">
        <f>INDEX(Customer_Data!$C$2:$C$101, MATCH(D371, Customer_Data!$A$2:$A$101, 0))</f>
        <v>East</v>
      </c>
      <c r="M371" t="str">
        <f t="shared" si="34"/>
        <v>Product 17 - Books</v>
      </c>
      <c r="N371">
        <f t="shared" si="35"/>
        <v>99</v>
      </c>
      <c r="O371" t="str">
        <f>VLOOKUP(C371, Salestier_Table[], 2, TRUE)</f>
        <v>Medium</v>
      </c>
    </row>
    <row r="372" spans="1:15" x14ac:dyDescent="0.35">
      <c r="A372" s="15">
        <v>45192</v>
      </c>
      <c r="B372">
        <v>14</v>
      </c>
      <c r="C372" s="7">
        <v>362.39</v>
      </c>
      <c r="D372">
        <v>75</v>
      </c>
      <c r="E372" t="s">
        <v>6</v>
      </c>
      <c r="F372" t="str">
        <f t="shared" si="30"/>
        <v>September</v>
      </c>
      <c r="G372">
        <f t="shared" si="31"/>
        <v>2023</v>
      </c>
      <c r="H372" t="str">
        <f t="shared" si="32"/>
        <v>Low</v>
      </c>
      <c r="I372" t="s">
        <v>152</v>
      </c>
      <c r="J372" t="str">
        <f t="shared" si="33"/>
        <v>Valid</v>
      </c>
      <c r="K372" t="str">
        <f>VLOOKUP(B372, Product_Data!$A$2:$B$100, 2, FALSE)</f>
        <v>Product 14</v>
      </c>
      <c r="L372" t="str">
        <f>INDEX(Customer_Data!$C$2:$C$101, MATCH(D372, Customer_Data!$A$2:$A$101, 0))</f>
        <v>North</v>
      </c>
      <c r="M372" t="str">
        <f t="shared" si="34"/>
        <v>Product 14 - Electronics</v>
      </c>
      <c r="N372">
        <f t="shared" si="35"/>
        <v>99</v>
      </c>
      <c r="O372" t="str">
        <f>VLOOKUP(C372, Salestier_Table[], 2, TRUE)</f>
        <v>Medium</v>
      </c>
    </row>
    <row r="373" spans="1:15" x14ac:dyDescent="0.35">
      <c r="A373" s="15">
        <v>45194</v>
      </c>
      <c r="B373">
        <v>9</v>
      </c>
      <c r="C373" s="7">
        <v>452.7</v>
      </c>
      <c r="D373">
        <v>68</v>
      </c>
      <c r="E373" t="s">
        <v>7</v>
      </c>
      <c r="F373" t="str">
        <f t="shared" si="30"/>
        <v>September</v>
      </c>
      <c r="G373">
        <f t="shared" si="31"/>
        <v>2023</v>
      </c>
      <c r="H373" t="str">
        <f t="shared" si="32"/>
        <v>Low</v>
      </c>
      <c r="I373" t="s">
        <v>153</v>
      </c>
      <c r="J373" t="str">
        <f t="shared" si="33"/>
        <v>Valid</v>
      </c>
      <c r="K373" t="str">
        <f>VLOOKUP(B373, Product_Data!$A$2:$B$100, 2, FALSE)</f>
        <v>Product 9</v>
      </c>
      <c r="L373" t="str">
        <f>INDEX(Customer_Data!$C$2:$C$101, MATCH(D373, Customer_Data!$A$2:$A$101, 0))</f>
        <v>East</v>
      </c>
      <c r="M373" t="str">
        <f t="shared" si="34"/>
        <v>Product 9 - Home &amp; Kitchen</v>
      </c>
      <c r="N373">
        <f t="shared" si="35"/>
        <v>97</v>
      </c>
      <c r="O373" t="str">
        <f>VLOOKUP(C373, Salestier_Table[], 2, TRUE)</f>
        <v>High</v>
      </c>
    </row>
    <row r="374" spans="1:15" x14ac:dyDescent="0.35">
      <c r="A374" s="15">
        <v>45195</v>
      </c>
      <c r="B374">
        <v>5</v>
      </c>
      <c r="C374" s="7">
        <v>208.75</v>
      </c>
      <c r="D374">
        <v>49</v>
      </c>
      <c r="E374" t="s">
        <v>6</v>
      </c>
      <c r="F374" t="str">
        <f t="shared" si="30"/>
        <v>September</v>
      </c>
      <c r="G374">
        <f t="shared" si="31"/>
        <v>2023</v>
      </c>
      <c r="H374" t="str">
        <f t="shared" si="32"/>
        <v>Low</v>
      </c>
      <c r="I374" t="s">
        <v>142</v>
      </c>
      <c r="J374" t="str">
        <f t="shared" si="33"/>
        <v>Valid</v>
      </c>
      <c r="K374" t="str">
        <f>VLOOKUP(B374, Product_Data!$A$2:$B$100, 2, FALSE)</f>
        <v>Product 5</v>
      </c>
      <c r="L374" t="str">
        <f>INDEX(Customer_Data!$C$2:$C$101, MATCH(D374, Customer_Data!$A$2:$A$101, 0))</f>
        <v>West</v>
      </c>
      <c r="M374" t="str">
        <f t="shared" si="34"/>
        <v>Product 5 - Electronics</v>
      </c>
      <c r="N374">
        <f t="shared" si="35"/>
        <v>96</v>
      </c>
      <c r="O374" t="str">
        <f>VLOOKUP(C374, Salestier_Table[], 2, TRUE)</f>
        <v>Medium</v>
      </c>
    </row>
    <row r="375" spans="1:15" x14ac:dyDescent="0.35">
      <c r="A375" s="15">
        <v>45197</v>
      </c>
      <c r="B375">
        <v>8</v>
      </c>
      <c r="C375" s="7">
        <v>170.6</v>
      </c>
      <c r="D375">
        <v>25</v>
      </c>
      <c r="E375" t="s">
        <v>6</v>
      </c>
      <c r="F375" t="str">
        <f t="shared" si="30"/>
        <v>September</v>
      </c>
      <c r="G375">
        <f t="shared" si="31"/>
        <v>2023</v>
      </c>
      <c r="H375" t="str">
        <f t="shared" si="32"/>
        <v>Low</v>
      </c>
      <c r="I375" t="s">
        <v>143</v>
      </c>
      <c r="J375" t="str">
        <f t="shared" si="33"/>
        <v>Valid</v>
      </c>
      <c r="K375" t="str">
        <f>VLOOKUP(B375, Product_Data!$A$2:$B$100, 2, FALSE)</f>
        <v>Product 8</v>
      </c>
      <c r="L375" t="str">
        <f>INDEX(Customer_Data!$C$2:$C$101, MATCH(D375, Customer_Data!$A$2:$A$101, 0))</f>
        <v>West</v>
      </c>
      <c r="M375" t="str">
        <f t="shared" si="34"/>
        <v>Product 8 - Electronics</v>
      </c>
      <c r="N375">
        <f t="shared" si="35"/>
        <v>94</v>
      </c>
      <c r="O375" t="str">
        <f>VLOOKUP(C375, Salestier_Table[], 2, TRUE)</f>
        <v>Low</v>
      </c>
    </row>
    <row r="376" spans="1:15" x14ac:dyDescent="0.35">
      <c r="A376" s="15">
        <v>45197</v>
      </c>
      <c r="B376">
        <v>6</v>
      </c>
      <c r="C376" s="7">
        <v>437.16</v>
      </c>
      <c r="D376">
        <v>17</v>
      </c>
      <c r="E376" t="s">
        <v>8</v>
      </c>
      <c r="F376" t="str">
        <f t="shared" si="30"/>
        <v>September</v>
      </c>
      <c r="G376">
        <f t="shared" si="31"/>
        <v>2023</v>
      </c>
      <c r="H376" t="str">
        <f t="shared" si="32"/>
        <v>Low</v>
      </c>
      <c r="I376" t="s">
        <v>144</v>
      </c>
      <c r="J376" t="str">
        <f t="shared" si="33"/>
        <v>Valid</v>
      </c>
      <c r="K376" t="str">
        <f>VLOOKUP(B376, Product_Data!$A$2:$B$100, 2, FALSE)</f>
        <v>Product 6</v>
      </c>
      <c r="L376" t="str">
        <f>INDEX(Customer_Data!$C$2:$C$101, MATCH(D376, Customer_Data!$A$2:$A$101, 0))</f>
        <v>South</v>
      </c>
      <c r="M376" t="str">
        <f t="shared" si="34"/>
        <v>Product 6 - Books</v>
      </c>
      <c r="N376">
        <f t="shared" si="35"/>
        <v>94</v>
      </c>
      <c r="O376" t="str">
        <f>VLOOKUP(C376, Salestier_Table[], 2, TRUE)</f>
        <v>High</v>
      </c>
    </row>
    <row r="377" spans="1:15" x14ac:dyDescent="0.35">
      <c r="A377" s="15">
        <v>45198</v>
      </c>
      <c r="B377">
        <v>1</v>
      </c>
      <c r="C377" s="7">
        <v>208.05</v>
      </c>
      <c r="D377">
        <v>30</v>
      </c>
      <c r="E377" t="s">
        <v>6</v>
      </c>
      <c r="F377" t="str">
        <f t="shared" si="30"/>
        <v>September</v>
      </c>
      <c r="G377">
        <f t="shared" si="31"/>
        <v>2023</v>
      </c>
      <c r="H377" t="str">
        <f t="shared" si="32"/>
        <v>Low</v>
      </c>
      <c r="I377" t="s">
        <v>145</v>
      </c>
      <c r="J377" t="str">
        <f t="shared" si="33"/>
        <v>Valid</v>
      </c>
      <c r="K377" t="str">
        <f>VLOOKUP(B377, Product_Data!$A$2:$B$100, 2, FALSE)</f>
        <v>Product 1</v>
      </c>
      <c r="L377" t="str">
        <f>INDEX(Customer_Data!$C$2:$C$101, MATCH(D377, Customer_Data!$A$2:$A$101, 0))</f>
        <v>South</v>
      </c>
      <c r="M377" t="str">
        <f t="shared" si="34"/>
        <v>Product 1 - Electronics</v>
      </c>
      <c r="N377">
        <f t="shared" si="35"/>
        <v>93</v>
      </c>
      <c r="O377" t="str">
        <f>VLOOKUP(C377, Salestier_Table[], 2, TRUE)</f>
        <v>Medium</v>
      </c>
    </row>
    <row r="378" spans="1:15" x14ac:dyDescent="0.35">
      <c r="A378" s="15">
        <v>45198</v>
      </c>
      <c r="B378">
        <v>9</v>
      </c>
      <c r="C378" s="7">
        <v>394.74</v>
      </c>
      <c r="D378">
        <v>53</v>
      </c>
      <c r="E378" t="s">
        <v>7</v>
      </c>
      <c r="F378" t="str">
        <f t="shared" si="30"/>
        <v>September</v>
      </c>
      <c r="G378">
        <f t="shared" si="31"/>
        <v>2023</v>
      </c>
      <c r="H378" t="str">
        <f t="shared" si="32"/>
        <v>Low</v>
      </c>
      <c r="I378" t="s">
        <v>146</v>
      </c>
      <c r="J378" t="str">
        <f t="shared" si="33"/>
        <v>Valid</v>
      </c>
      <c r="K378" t="str">
        <f>VLOOKUP(B378, Product_Data!$A$2:$B$100, 2, FALSE)</f>
        <v>Product 9</v>
      </c>
      <c r="L378" t="str">
        <f>INDEX(Customer_Data!$C$2:$C$101, MATCH(D378, Customer_Data!$A$2:$A$101, 0))</f>
        <v>West</v>
      </c>
      <c r="M378" t="str">
        <f t="shared" si="34"/>
        <v>Product 9 - Home &amp; Kitchen</v>
      </c>
      <c r="N378">
        <f t="shared" si="35"/>
        <v>93</v>
      </c>
      <c r="O378" t="str">
        <f>VLOOKUP(C378, Salestier_Table[], 2, TRUE)</f>
        <v>Medium</v>
      </c>
    </row>
    <row r="379" spans="1:15" x14ac:dyDescent="0.35">
      <c r="A379" s="15">
        <v>45200</v>
      </c>
      <c r="B379">
        <v>20</v>
      </c>
      <c r="C379" s="7">
        <v>229.38</v>
      </c>
      <c r="D379">
        <v>50</v>
      </c>
      <c r="E379" t="s">
        <v>6</v>
      </c>
      <c r="F379" t="str">
        <f t="shared" si="30"/>
        <v>October</v>
      </c>
      <c r="G379">
        <f t="shared" si="31"/>
        <v>2023</v>
      </c>
      <c r="H379" t="str">
        <f t="shared" si="32"/>
        <v>Low</v>
      </c>
      <c r="I379" t="s">
        <v>147</v>
      </c>
      <c r="J379" t="str">
        <f t="shared" si="33"/>
        <v>Valid</v>
      </c>
      <c r="K379" t="str">
        <f>VLOOKUP(B379, Product_Data!$A$2:$B$100, 2, FALSE)</f>
        <v>Product 20</v>
      </c>
      <c r="L379" t="str">
        <f>INDEX(Customer_Data!$C$2:$C$101, MATCH(D379, Customer_Data!$A$2:$A$101, 0))</f>
        <v>East</v>
      </c>
      <c r="M379" t="str">
        <f t="shared" si="34"/>
        <v>Product 20 - Electronics</v>
      </c>
      <c r="N379">
        <f t="shared" si="35"/>
        <v>91</v>
      </c>
      <c r="O379" t="str">
        <f>VLOOKUP(C379, Salestier_Table[], 2, TRUE)</f>
        <v>Medium</v>
      </c>
    </row>
    <row r="380" spans="1:15" x14ac:dyDescent="0.35">
      <c r="A380" s="15">
        <v>45201</v>
      </c>
      <c r="B380">
        <v>17</v>
      </c>
      <c r="C380" s="7">
        <v>463.78</v>
      </c>
      <c r="D380">
        <v>79</v>
      </c>
      <c r="E380" t="s">
        <v>8</v>
      </c>
      <c r="F380" t="str">
        <f t="shared" si="30"/>
        <v>October</v>
      </c>
      <c r="G380">
        <f t="shared" si="31"/>
        <v>2023</v>
      </c>
      <c r="H380" t="str">
        <f t="shared" si="32"/>
        <v>Low</v>
      </c>
      <c r="I380" t="s">
        <v>148</v>
      </c>
      <c r="J380" t="str">
        <f t="shared" si="33"/>
        <v>Valid</v>
      </c>
      <c r="K380" t="str">
        <f>VLOOKUP(B380, Product_Data!$A$2:$B$100, 2, FALSE)</f>
        <v>Product 17</v>
      </c>
      <c r="L380" t="str">
        <f>INDEX(Customer_Data!$C$2:$C$101, MATCH(D380, Customer_Data!$A$2:$A$101, 0))</f>
        <v>East</v>
      </c>
      <c r="M380" t="str">
        <f t="shared" si="34"/>
        <v>Product 17 - Books</v>
      </c>
      <c r="N380">
        <f t="shared" si="35"/>
        <v>90</v>
      </c>
      <c r="O380" t="str">
        <f>VLOOKUP(C380, Salestier_Table[], 2, TRUE)</f>
        <v>High</v>
      </c>
    </row>
    <row r="381" spans="1:15" x14ac:dyDescent="0.35">
      <c r="A381" s="15">
        <v>45202</v>
      </c>
      <c r="B381">
        <v>1</v>
      </c>
      <c r="C381" s="7">
        <v>459.77</v>
      </c>
      <c r="D381">
        <v>87</v>
      </c>
      <c r="E381" t="s">
        <v>6</v>
      </c>
      <c r="F381" t="str">
        <f t="shared" si="30"/>
        <v>October</v>
      </c>
      <c r="G381">
        <f t="shared" si="31"/>
        <v>2023</v>
      </c>
      <c r="H381" t="str">
        <f t="shared" si="32"/>
        <v>Low</v>
      </c>
      <c r="I381" t="s">
        <v>149</v>
      </c>
      <c r="J381" t="str">
        <f t="shared" si="33"/>
        <v>Valid</v>
      </c>
      <c r="K381" t="str">
        <f>VLOOKUP(B381, Product_Data!$A$2:$B$100, 2, FALSE)</f>
        <v>Product 1</v>
      </c>
      <c r="L381" t="str">
        <f>INDEX(Customer_Data!$C$2:$C$101, MATCH(D381, Customer_Data!$A$2:$A$101, 0))</f>
        <v>East</v>
      </c>
      <c r="M381" t="str">
        <f t="shared" si="34"/>
        <v>Product 1 - Electronics</v>
      </c>
      <c r="N381">
        <f t="shared" si="35"/>
        <v>89</v>
      </c>
      <c r="O381" t="str">
        <f>VLOOKUP(C381, Salestier_Table[], 2, TRUE)</f>
        <v>High</v>
      </c>
    </row>
    <row r="382" spans="1:15" x14ac:dyDescent="0.35">
      <c r="A382" s="15">
        <v>45203</v>
      </c>
      <c r="B382">
        <v>4</v>
      </c>
      <c r="C382" s="7">
        <v>473.82</v>
      </c>
      <c r="D382">
        <v>26</v>
      </c>
      <c r="E382" t="s">
        <v>7</v>
      </c>
      <c r="F382" t="str">
        <f t="shared" si="30"/>
        <v>October</v>
      </c>
      <c r="G382">
        <f t="shared" si="31"/>
        <v>2023</v>
      </c>
      <c r="H382" t="str">
        <f t="shared" si="32"/>
        <v>Low</v>
      </c>
      <c r="I382" t="s">
        <v>150</v>
      </c>
      <c r="J382" t="str">
        <f t="shared" si="33"/>
        <v>Valid</v>
      </c>
      <c r="K382" t="str">
        <f>VLOOKUP(B382, Product_Data!$A$2:$B$100, 2, FALSE)</f>
        <v>Product 4</v>
      </c>
      <c r="L382" t="str">
        <f>INDEX(Customer_Data!$C$2:$C$101, MATCH(D382, Customer_Data!$A$2:$A$101, 0))</f>
        <v>North</v>
      </c>
      <c r="M382" t="str">
        <f t="shared" si="34"/>
        <v>Product 4 - Home &amp; Kitchen</v>
      </c>
      <c r="N382">
        <f t="shared" si="35"/>
        <v>88</v>
      </c>
      <c r="O382" t="str">
        <f>VLOOKUP(C382, Salestier_Table[], 2, TRUE)</f>
        <v>High</v>
      </c>
    </row>
    <row r="383" spans="1:15" x14ac:dyDescent="0.35">
      <c r="A383" s="15">
        <v>45203</v>
      </c>
      <c r="B383">
        <v>19</v>
      </c>
      <c r="C383" s="7">
        <v>96.41</v>
      </c>
      <c r="D383">
        <v>80</v>
      </c>
      <c r="E383" t="s">
        <v>6</v>
      </c>
      <c r="F383" t="str">
        <f t="shared" si="30"/>
        <v>October</v>
      </c>
      <c r="G383">
        <f t="shared" si="31"/>
        <v>2023</v>
      </c>
      <c r="H383" t="str">
        <f t="shared" si="32"/>
        <v>Low</v>
      </c>
      <c r="I383" t="s">
        <v>151</v>
      </c>
      <c r="J383" t="str">
        <f t="shared" si="33"/>
        <v>Invalid</v>
      </c>
      <c r="K383" t="str">
        <f>VLOOKUP(B383, Product_Data!$A$2:$B$100, 2, FALSE)</f>
        <v>Product 19</v>
      </c>
      <c r="L383" t="str">
        <f>INDEX(Customer_Data!$C$2:$C$101, MATCH(D383, Customer_Data!$A$2:$A$101, 0))</f>
        <v>North</v>
      </c>
      <c r="M383" t="str">
        <f t="shared" si="34"/>
        <v>Product 19 - Electronics</v>
      </c>
      <c r="N383">
        <f t="shared" si="35"/>
        <v>88</v>
      </c>
      <c r="O383" t="str">
        <f>VLOOKUP(C383, Salestier_Table[], 2, TRUE)</f>
        <v>Low</v>
      </c>
    </row>
    <row r="384" spans="1:15" x14ac:dyDescent="0.35">
      <c r="A384" s="15">
        <v>45204</v>
      </c>
      <c r="B384">
        <v>8</v>
      </c>
      <c r="C384" s="7">
        <v>310.41000000000003</v>
      </c>
      <c r="D384">
        <v>26</v>
      </c>
      <c r="E384" t="s">
        <v>6</v>
      </c>
      <c r="F384" t="str">
        <f t="shared" si="30"/>
        <v>October</v>
      </c>
      <c r="G384">
        <f t="shared" si="31"/>
        <v>2023</v>
      </c>
      <c r="H384" t="str">
        <f t="shared" si="32"/>
        <v>Low</v>
      </c>
      <c r="I384" t="s">
        <v>152</v>
      </c>
      <c r="J384" t="str">
        <f t="shared" si="33"/>
        <v>Valid</v>
      </c>
      <c r="K384" t="str">
        <f>VLOOKUP(B384, Product_Data!$A$2:$B$100, 2, FALSE)</f>
        <v>Product 8</v>
      </c>
      <c r="L384" t="str">
        <f>INDEX(Customer_Data!$C$2:$C$101, MATCH(D384, Customer_Data!$A$2:$A$101, 0))</f>
        <v>North</v>
      </c>
      <c r="M384" t="str">
        <f t="shared" si="34"/>
        <v>Product 8 - Electronics</v>
      </c>
      <c r="N384">
        <f t="shared" si="35"/>
        <v>87</v>
      </c>
      <c r="O384" t="str">
        <f>VLOOKUP(C384, Salestier_Table[], 2, TRUE)</f>
        <v>Medium</v>
      </c>
    </row>
    <row r="385" spans="1:15" x14ac:dyDescent="0.35">
      <c r="A385" s="15">
        <v>45204</v>
      </c>
      <c r="B385">
        <v>20</v>
      </c>
      <c r="C385" s="7">
        <v>283.61</v>
      </c>
      <c r="D385">
        <v>37</v>
      </c>
      <c r="E385" t="s">
        <v>6</v>
      </c>
      <c r="F385" t="str">
        <f t="shared" si="30"/>
        <v>October</v>
      </c>
      <c r="G385">
        <f t="shared" si="31"/>
        <v>2023</v>
      </c>
      <c r="H385" t="str">
        <f t="shared" si="32"/>
        <v>Low</v>
      </c>
      <c r="I385" t="s">
        <v>153</v>
      </c>
      <c r="J385" t="str">
        <f t="shared" si="33"/>
        <v>Valid</v>
      </c>
      <c r="K385" t="str">
        <f>VLOOKUP(B385, Product_Data!$A$2:$B$100, 2, FALSE)</f>
        <v>Product 20</v>
      </c>
      <c r="L385" t="str">
        <f>INDEX(Customer_Data!$C$2:$C$101, MATCH(D385, Customer_Data!$A$2:$A$101, 0))</f>
        <v>West</v>
      </c>
      <c r="M385" t="str">
        <f t="shared" si="34"/>
        <v>Product 20 - Electronics</v>
      </c>
      <c r="N385">
        <f t="shared" si="35"/>
        <v>87</v>
      </c>
      <c r="O385" t="str">
        <f>VLOOKUP(C385, Salestier_Table[], 2, TRUE)</f>
        <v>Medium</v>
      </c>
    </row>
    <row r="386" spans="1:15" x14ac:dyDescent="0.35">
      <c r="A386" s="15">
        <v>45206</v>
      </c>
      <c r="B386">
        <v>16</v>
      </c>
      <c r="C386" s="7">
        <v>379.98</v>
      </c>
      <c r="D386">
        <v>59</v>
      </c>
      <c r="E386" t="s">
        <v>6</v>
      </c>
      <c r="F386" t="str">
        <f t="shared" ref="F386:F449" si="36">TEXT(A386,"mmmm")</f>
        <v>October</v>
      </c>
      <c r="G386">
        <f t="shared" ref="G386:G449" si="37">YEAR(A386)</f>
        <v>2023</v>
      </c>
      <c r="H386" t="str">
        <f t="shared" ref="H386:H449" si="38">IF(C386 &gt; 500, "High", "Low")</f>
        <v>Low</v>
      </c>
      <c r="I386" t="s">
        <v>142</v>
      </c>
      <c r="J386" t="str">
        <f t="shared" ref="J386:J449" si="39">IF(AND(C386 &gt;= 100, C386 &lt;= 1000), "Valid", IF(OR(C386 &lt; 100, C386 &gt; 1000), "Invalid", ""))</f>
        <v>Valid</v>
      </c>
      <c r="K386" t="str">
        <f>VLOOKUP(B386, Product_Data!$A$2:$B$100, 2, FALSE)</f>
        <v>Product 16</v>
      </c>
      <c r="L386" t="str">
        <f>INDEX(Customer_Data!$C$2:$C$101, MATCH(D386, Customer_Data!$A$2:$A$101, 0))</f>
        <v>North</v>
      </c>
      <c r="M386" t="str">
        <f t="shared" ref="M386:M449" si="40">CONCATENATE(K386, " - ", E386)</f>
        <v>Product 16 - Electronics</v>
      </c>
      <c r="N386">
        <f t="shared" ref="N386:N449" si="41">DATE(YEAR(A386), 12, 31) - A386</f>
        <v>85</v>
      </c>
      <c r="O386" t="str">
        <f>VLOOKUP(C386, Salestier_Table[], 2, TRUE)</f>
        <v>Medium</v>
      </c>
    </row>
    <row r="387" spans="1:15" x14ac:dyDescent="0.35">
      <c r="A387" s="15">
        <v>45206</v>
      </c>
      <c r="B387">
        <v>10</v>
      </c>
      <c r="C387" s="7">
        <v>213.73</v>
      </c>
      <c r="D387">
        <v>72</v>
      </c>
      <c r="E387" t="s">
        <v>5</v>
      </c>
      <c r="F387" t="str">
        <f t="shared" si="36"/>
        <v>October</v>
      </c>
      <c r="G387">
        <f t="shared" si="37"/>
        <v>2023</v>
      </c>
      <c r="H387" t="str">
        <f t="shared" si="38"/>
        <v>Low</v>
      </c>
      <c r="I387" t="s">
        <v>143</v>
      </c>
      <c r="J387" t="str">
        <f t="shared" si="39"/>
        <v>Valid</v>
      </c>
      <c r="K387" t="str">
        <f>VLOOKUP(B387, Product_Data!$A$2:$B$100, 2, FALSE)</f>
        <v>Product 10</v>
      </c>
      <c r="L387" t="str">
        <f>INDEX(Customer_Data!$C$2:$C$101, MATCH(D387, Customer_Data!$A$2:$A$101, 0))</f>
        <v>East</v>
      </c>
      <c r="M387" t="str">
        <f t="shared" si="40"/>
        <v>Product 10 - Clothing</v>
      </c>
      <c r="N387">
        <f t="shared" si="41"/>
        <v>85</v>
      </c>
      <c r="O387" t="str">
        <f>VLOOKUP(C387, Salestier_Table[], 2, TRUE)</f>
        <v>Medium</v>
      </c>
    </row>
    <row r="388" spans="1:15" x14ac:dyDescent="0.35">
      <c r="A388" s="15">
        <v>45207</v>
      </c>
      <c r="B388">
        <v>19</v>
      </c>
      <c r="C388" s="7">
        <v>189.62</v>
      </c>
      <c r="D388">
        <v>85</v>
      </c>
      <c r="E388" t="s">
        <v>6</v>
      </c>
      <c r="F388" t="str">
        <f t="shared" si="36"/>
        <v>October</v>
      </c>
      <c r="G388">
        <f t="shared" si="37"/>
        <v>2023</v>
      </c>
      <c r="H388" t="str">
        <f t="shared" si="38"/>
        <v>Low</v>
      </c>
      <c r="I388" t="s">
        <v>144</v>
      </c>
      <c r="J388" t="str">
        <f t="shared" si="39"/>
        <v>Valid</v>
      </c>
      <c r="K388" t="str">
        <f>VLOOKUP(B388, Product_Data!$A$2:$B$100, 2, FALSE)</f>
        <v>Product 19</v>
      </c>
      <c r="L388" t="str">
        <f>INDEX(Customer_Data!$C$2:$C$101, MATCH(D388, Customer_Data!$A$2:$A$101, 0))</f>
        <v>West</v>
      </c>
      <c r="M388" t="str">
        <f t="shared" si="40"/>
        <v>Product 19 - Electronics</v>
      </c>
      <c r="N388">
        <f t="shared" si="41"/>
        <v>84</v>
      </c>
      <c r="O388" t="str">
        <f>VLOOKUP(C388, Salestier_Table[], 2, TRUE)</f>
        <v>Low</v>
      </c>
    </row>
    <row r="389" spans="1:15" x14ac:dyDescent="0.35">
      <c r="A389" s="15">
        <v>45207</v>
      </c>
      <c r="B389">
        <v>5</v>
      </c>
      <c r="C389" s="7">
        <v>12.23</v>
      </c>
      <c r="D389">
        <v>91</v>
      </c>
      <c r="E389" t="s">
        <v>6</v>
      </c>
      <c r="F389" t="str">
        <f t="shared" si="36"/>
        <v>October</v>
      </c>
      <c r="G389">
        <f t="shared" si="37"/>
        <v>2023</v>
      </c>
      <c r="H389" t="str">
        <f t="shared" si="38"/>
        <v>Low</v>
      </c>
      <c r="I389" t="s">
        <v>145</v>
      </c>
      <c r="J389" t="str">
        <f t="shared" si="39"/>
        <v>Invalid</v>
      </c>
      <c r="K389" t="str">
        <f>VLOOKUP(B389, Product_Data!$A$2:$B$100, 2, FALSE)</f>
        <v>Product 5</v>
      </c>
      <c r="L389" t="str">
        <f>INDEX(Customer_Data!$C$2:$C$101, MATCH(D389, Customer_Data!$A$2:$A$101, 0))</f>
        <v>North</v>
      </c>
      <c r="M389" t="str">
        <f t="shared" si="40"/>
        <v>Product 5 - Electronics</v>
      </c>
      <c r="N389">
        <f t="shared" si="41"/>
        <v>84</v>
      </c>
      <c r="O389" t="str">
        <f>VLOOKUP(C389, Salestier_Table[], 2, TRUE)</f>
        <v>Low</v>
      </c>
    </row>
    <row r="390" spans="1:15" x14ac:dyDescent="0.35">
      <c r="A390" s="15">
        <v>45208</v>
      </c>
      <c r="B390">
        <v>1</v>
      </c>
      <c r="C390" s="7">
        <v>160.63999999999999</v>
      </c>
      <c r="D390">
        <v>90</v>
      </c>
      <c r="E390" t="s">
        <v>6</v>
      </c>
      <c r="F390" t="str">
        <f t="shared" si="36"/>
        <v>October</v>
      </c>
      <c r="G390">
        <f t="shared" si="37"/>
        <v>2023</v>
      </c>
      <c r="H390" t="str">
        <f t="shared" si="38"/>
        <v>Low</v>
      </c>
      <c r="I390" t="s">
        <v>146</v>
      </c>
      <c r="J390" t="str">
        <f t="shared" si="39"/>
        <v>Valid</v>
      </c>
      <c r="K390" t="str">
        <f>VLOOKUP(B390, Product_Data!$A$2:$B$100, 2, FALSE)</f>
        <v>Product 1</v>
      </c>
      <c r="L390" t="str">
        <f>INDEX(Customer_Data!$C$2:$C$101, MATCH(D390, Customer_Data!$A$2:$A$101, 0))</f>
        <v>East</v>
      </c>
      <c r="M390" t="str">
        <f t="shared" si="40"/>
        <v>Product 1 - Electronics</v>
      </c>
      <c r="N390">
        <f t="shared" si="41"/>
        <v>83</v>
      </c>
      <c r="O390" t="str">
        <f>VLOOKUP(C390, Salestier_Table[], 2, TRUE)</f>
        <v>Low</v>
      </c>
    </row>
    <row r="391" spans="1:15" x14ac:dyDescent="0.35">
      <c r="A391" s="15">
        <v>45210</v>
      </c>
      <c r="B391">
        <v>20</v>
      </c>
      <c r="C391" s="7">
        <v>62.75</v>
      </c>
      <c r="D391">
        <v>37</v>
      </c>
      <c r="E391" t="s">
        <v>6</v>
      </c>
      <c r="F391" t="str">
        <f t="shared" si="36"/>
        <v>October</v>
      </c>
      <c r="G391">
        <f t="shared" si="37"/>
        <v>2023</v>
      </c>
      <c r="H391" t="str">
        <f t="shared" si="38"/>
        <v>Low</v>
      </c>
      <c r="I391" t="s">
        <v>147</v>
      </c>
      <c r="J391" t="str">
        <f t="shared" si="39"/>
        <v>Invalid</v>
      </c>
      <c r="K391" t="str">
        <f>VLOOKUP(B391, Product_Data!$A$2:$B$100, 2, FALSE)</f>
        <v>Product 20</v>
      </c>
      <c r="L391" t="str">
        <f>INDEX(Customer_Data!$C$2:$C$101, MATCH(D391, Customer_Data!$A$2:$A$101, 0))</f>
        <v>West</v>
      </c>
      <c r="M391" t="str">
        <f t="shared" si="40"/>
        <v>Product 20 - Electronics</v>
      </c>
      <c r="N391">
        <f t="shared" si="41"/>
        <v>81</v>
      </c>
      <c r="O391" t="str">
        <f>VLOOKUP(C391, Salestier_Table[], 2, TRUE)</f>
        <v>Low</v>
      </c>
    </row>
    <row r="392" spans="1:15" x14ac:dyDescent="0.35">
      <c r="A392" s="15">
        <v>45211</v>
      </c>
      <c r="B392">
        <v>15</v>
      </c>
      <c r="C392" s="7">
        <v>258.56</v>
      </c>
      <c r="D392">
        <v>45</v>
      </c>
      <c r="E392" t="s">
        <v>8</v>
      </c>
      <c r="F392" t="str">
        <f t="shared" si="36"/>
        <v>October</v>
      </c>
      <c r="G392">
        <f t="shared" si="37"/>
        <v>2023</v>
      </c>
      <c r="H392" t="str">
        <f t="shared" si="38"/>
        <v>Low</v>
      </c>
      <c r="I392" t="s">
        <v>148</v>
      </c>
      <c r="J392" t="str">
        <f t="shared" si="39"/>
        <v>Valid</v>
      </c>
      <c r="K392" t="str">
        <f>VLOOKUP(B392, Product_Data!$A$2:$B$100, 2, FALSE)</f>
        <v>Product 15</v>
      </c>
      <c r="L392" t="str">
        <f>INDEX(Customer_Data!$C$2:$C$101, MATCH(D392, Customer_Data!$A$2:$A$101, 0))</f>
        <v>North</v>
      </c>
      <c r="M392" t="str">
        <f t="shared" si="40"/>
        <v>Product 15 - Books</v>
      </c>
      <c r="N392">
        <f t="shared" si="41"/>
        <v>80</v>
      </c>
      <c r="O392" t="str">
        <f>VLOOKUP(C392, Salestier_Table[], 2, TRUE)</f>
        <v>Medium</v>
      </c>
    </row>
    <row r="393" spans="1:15" x14ac:dyDescent="0.35">
      <c r="A393" s="15">
        <v>45211</v>
      </c>
      <c r="B393">
        <v>10</v>
      </c>
      <c r="C393" s="7">
        <v>276.85000000000002</v>
      </c>
      <c r="D393">
        <v>86</v>
      </c>
      <c r="E393" t="s">
        <v>5</v>
      </c>
      <c r="F393" t="str">
        <f t="shared" si="36"/>
        <v>October</v>
      </c>
      <c r="G393">
        <f t="shared" si="37"/>
        <v>2023</v>
      </c>
      <c r="H393" t="str">
        <f t="shared" si="38"/>
        <v>Low</v>
      </c>
      <c r="I393" t="s">
        <v>149</v>
      </c>
      <c r="J393" t="str">
        <f t="shared" si="39"/>
        <v>Valid</v>
      </c>
      <c r="K393" t="str">
        <f>VLOOKUP(B393, Product_Data!$A$2:$B$100, 2, FALSE)</f>
        <v>Product 10</v>
      </c>
      <c r="L393" t="str">
        <f>INDEX(Customer_Data!$C$2:$C$101, MATCH(D393, Customer_Data!$A$2:$A$101, 0))</f>
        <v>West</v>
      </c>
      <c r="M393" t="str">
        <f t="shared" si="40"/>
        <v>Product 10 - Clothing</v>
      </c>
      <c r="N393">
        <f t="shared" si="41"/>
        <v>80</v>
      </c>
      <c r="O393" t="str">
        <f>VLOOKUP(C393, Salestier_Table[], 2, TRUE)</f>
        <v>Medium</v>
      </c>
    </row>
    <row r="394" spans="1:15" x14ac:dyDescent="0.35">
      <c r="A394" s="15">
        <v>45213</v>
      </c>
      <c r="B394">
        <v>14</v>
      </c>
      <c r="C394" s="7">
        <v>433.8</v>
      </c>
      <c r="D394">
        <v>9</v>
      </c>
      <c r="E394" t="s">
        <v>6</v>
      </c>
      <c r="F394" t="str">
        <f t="shared" si="36"/>
        <v>October</v>
      </c>
      <c r="G394">
        <f t="shared" si="37"/>
        <v>2023</v>
      </c>
      <c r="H394" t="str">
        <f t="shared" si="38"/>
        <v>Low</v>
      </c>
      <c r="I394" t="s">
        <v>150</v>
      </c>
      <c r="J394" t="str">
        <f t="shared" si="39"/>
        <v>Valid</v>
      </c>
      <c r="K394" t="str">
        <f>VLOOKUP(B394, Product_Data!$A$2:$B$100, 2, FALSE)</f>
        <v>Product 14</v>
      </c>
      <c r="L394" t="str">
        <f>INDEX(Customer_Data!$C$2:$C$101, MATCH(D394, Customer_Data!$A$2:$A$101, 0))</f>
        <v>East</v>
      </c>
      <c r="M394" t="str">
        <f t="shared" si="40"/>
        <v>Product 14 - Electronics</v>
      </c>
      <c r="N394">
        <f t="shared" si="41"/>
        <v>78</v>
      </c>
      <c r="O394" t="str">
        <f>VLOOKUP(C394, Salestier_Table[], 2, TRUE)</f>
        <v>High</v>
      </c>
    </row>
    <row r="395" spans="1:15" x14ac:dyDescent="0.35">
      <c r="A395" s="15">
        <v>45214</v>
      </c>
      <c r="B395">
        <v>16</v>
      </c>
      <c r="C395" s="7">
        <v>419.2</v>
      </c>
      <c r="D395">
        <v>37</v>
      </c>
      <c r="E395" t="s">
        <v>6</v>
      </c>
      <c r="F395" t="str">
        <f t="shared" si="36"/>
        <v>October</v>
      </c>
      <c r="G395">
        <f t="shared" si="37"/>
        <v>2023</v>
      </c>
      <c r="H395" t="str">
        <f t="shared" si="38"/>
        <v>Low</v>
      </c>
      <c r="I395" t="s">
        <v>151</v>
      </c>
      <c r="J395" t="str">
        <f t="shared" si="39"/>
        <v>Valid</v>
      </c>
      <c r="K395" t="str">
        <f>VLOOKUP(B395, Product_Data!$A$2:$B$100, 2, FALSE)</f>
        <v>Product 16</v>
      </c>
      <c r="L395" t="str">
        <f>INDEX(Customer_Data!$C$2:$C$101, MATCH(D395, Customer_Data!$A$2:$A$101, 0))</f>
        <v>West</v>
      </c>
      <c r="M395" t="str">
        <f t="shared" si="40"/>
        <v>Product 16 - Electronics</v>
      </c>
      <c r="N395">
        <f t="shared" si="41"/>
        <v>77</v>
      </c>
      <c r="O395" t="str">
        <f>VLOOKUP(C395, Salestier_Table[], 2, TRUE)</f>
        <v>High</v>
      </c>
    </row>
    <row r="396" spans="1:15" x14ac:dyDescent="0.35">
      <c r="A396" s="15">
        <v>45216</v>
      </c>
      <c r="B396">
        <v>11</v>
      </c>
      <c r="C396" s="7">
        <v>116.42</v>
      </c>
      <c r="D396">
        <v>58</v>
      </c>
      <c r="E396" t="s">
        <v>8</v>
      </c>
      <c r="F396" t="str">
        <f t="shared" si="36"/>
        <v>October</v>
      </c>
      <c r="G396">
        <f t="shared" si="37"/>
        <v>2023</v>
      </c>
      <c r="H396" t="str">
        <f t="shared" si="38"/>
        <v>Low</v>
      </c>
      <c r="I396" t="s">
        <v>152</v>
      </c>
      <c r="J396" t="str">
        <f t="shared" si="39"/>
        <v>Valid</v>
      </c>
      <c r="K396" t="str">
        <f>VLOOKUP(B396, Product_Data!$A$2:$B$100, 2, FALSE)</f>
        <v>Product 11</v>
      </c>
      <c r="L396" t="str">
        <f>INDEX(Customer_Data!$C$2:$C$101, MATCH(D396, Customer_Data!$A$2:$A$101, 0))</f>
        <v>North</v>
      </c>
      <c r="M396" t="str">
        <f t="shared" si="40"/>
        <v>Product 11 - Books</v>
      </c>
      <c r="N396">
        <f t="shared" si="41"/>
        <v>75</v>
      </c>
      <c r="O396" t="str">
        <f>VLOOKUP(C396, Salestier_Table[], 2, TRUE)</f>
        <v>Low</v>
      </c>
    </row>
    <row r="397" spans="1:15" x14ac:dyDescent="0.35">
      <c r="A397" s="15">
        <v>45218</v>
      </c>
      <c r="B397">
        <v>19</v>
      </c>
      <c r="C397" s="7">
        <v>126.67</v>
      </c>
      <c r="D397">
        <v>63</v>
      </c>
      <c r="E397" t="s">
        <v>6</v>
      </c>
      <c r="F397" t="str">
        <f t="shared" si="36"/>
        <v>October</v>
      </c>
      <c r="G397">
        <f t="shared" si="37"/>
        <v>2023</v>
      </c>
      <c r="H397" t="str">
        <f t="shared" si="38"/>
        <v>Low</v>
      </c>
      <c r="I397" t="s">
        <v>153</v>
      </c>
      <c r="J397" t="str">
        <f t="shared" si="39"/>
        <v>Valid</v>
      </c>
      <c r="K397" t="str">
        <f>VLOOKUP(B397, Product_Data!$A$2:$B$100, 2, FALSE)</f>
        <v>Product 19</v>
      </c>
      <c r="L397" t="str">
        <f>INDEX(Customer_Data!$C$2:$C$101, MATCH(D397, Customer_Data!$A$2:$A$101, 0))</f>
        <v>South</v>
      </c>
      <c r="M397" t="str">
        <f t="shared" si="40"/>
        <v>Product 19 - Electronics</v>
      </c>
      <c r="N397">
        <f t="shared" si="41"/>
        <v>73</v>
      </c>
      <c r="O397" t="str">
        <f>VLOOKUP(C397, Salestier_Table[], 2, TRUE)</f>
        <v>Low</v>
      </c>
    </row>
    <row r="398" spans="1:15" x14ac:dyDescent="0.35">
      <c r="A398" s="15">
        <v>45218</v>
      </c>
      <c r="B398">
        <v>14</v>
      </c>
      <c r="C398" s="7">
        <v>125.34</v>
      </c>
      <c r="D398">
        <v>76</v>
      </c>
      <c r="E398" t="s">
        <v>6</v>
      </c>
      <c r="F398" t="str">
        <f t="shared" si="36"/>
        <v>October</v>
      </c>
      <c r="G398">
        <f t="shared" si="37"/>
        <v>2023</v>
      </c>
      <c r="H398" t="str">
        <f t="shared" si="38"/>
        <v>Low</v>
      </c>
      <c r="I398" t="s">
        <v>142</v>
      </c>
      <c r="J398" t="str">
        <f t="shared" si="39"/>
        <v>Valid</v>
      </c>
      <c r="K398" t="str">
        <f>VLOOKUP(B398, Product_Data!$A$2:$B$100, 2, FALSE)</f>
        <v>Product 14</v>
      </c>
      <c r="L398" t="str">
        <f>INDEX(Customer_Data!$C$2:$C$101, MATCH(D398, Customer_Data!$A$2:$A$101, 0))</f>
        <v>South</v>
      </c>
      <c r="M398" t="str">
        <f t="shared" si="40"/>
        <v>Product 14 - Electronics</v>
      </c>
      <c r="N398">
        <f t="shared" si="41"/>
        <v>73</v>
      </c>
      <c r="O398" t="str">
        <f>VLOOKUP(C398, Salestier_Table[], 2, TRUE)</f>
        <v>Low</v>
      </c>
    </row>
    <row r="399" spans="1:15" x14ac:dyDescent="0.35">
      <c r="A399" s="15">
        <v>45219</v>
      </c>
      <c r="B399">
        <v>8</v>
      </c>
      <c r="C399" s="7">
        <v>194.66</v>
      </c>
      <c r="D399">
        <v>17</v>
      </c>
      <c r="E399" t="s">
        <v>6</v>
      </c>
      <c r="F399" t="str">
        <f t="shared" si="36"/>
        <v>October</v>
      </c>
      <c r="G399">
        <f t="shared" si="37"/>
        <v>2023</v>
      </c>
      <c r="H399" t="str">
        <f t="shared" si="38"/>
        <v>Low</v>
      </c>
      <c r="I399" t="s">
        <v>143</v>
      </c>
      <c r="J399" t="str">
        <f t="shared" si="39"/>
        <v>Valid</v>
      </c>
      <c r="K399" t="str">
        <f>VLOOKUP(B399, Product_Data!$A$2:$B$100, 2, FALSE)</f>
        <v>Product 8</v>
      </c>
      <c r="L399" t="str">
        <f>INDEX(Customer_Data!$C$2:$C$101, MATCH(D399, Customer_Data!$A$2:$A$101, 0))</f>
        <v>South</v>
      </c>
      <c r="M399" t="str">
        <f t="shared" si="40"/>
        <v>Product 8 - Electronics</v>
      </c>
      <c r="N399">
        <f t="shared" si="41"/>
        <v>72</v>
      </c>
      <c r="O399" t="str">
        <f>VLOOKUP(C399, Salestier_Table[], 2, TRUE)</f>
        <v>Low</v>
      </c>
    </row>
    <row r="400" spans="1:15" x14ac:dyDescent="0.35">
      <c r="A400" s="15">
        <v>45221</v>
      </c>
      <c r="B400">
        <v>3</v>
      </c>
      <c r="C400" s="7">
        <v>51.56</v>
      </c>
      <c r="D400">
        <v>69</v>
      </c>
      <c r="E400" t="s">
        <v>5</v>
      </c>
      <c r="F400" t="str">
        <f t="shared" si="36"/>
        <v>October</v>
      </c>
      <c r="G400">
        <f t="shared" si="37"/>
        <v>2023</v>
      </c>
      <c r="H400" t="str">
        <f t="shared" si="38"/>
        <v>Low</v>
      </c>
      <c r="I400" t="s">
        <v>144</v>
      </c>
      <c r="J400" t="str">
        <f t="shared" si="39"/>
        <v>Invalid</v>
      </c>
      <c r="K400" t="str">
        <f>VLOOKUP(B400, Product_Data!$A$2:$B$100, 2, FALSE)</f>
        <v>Product 3</v>
      </c>
      <c r="L400" t="str">
        <f>INDEX(Customer_Data!$C$2:$C$101, MATCH(D400, Customer_Data!$A$2:$A$101, 0))</f>
        <v>West</v>
      </c>
      <c r="M400" t="str">
        <f t="shared" si="40"/>
        <v>Product 3 - Clothing</v>
      </c>
      <c r="N400">
        <f t="shared" si="41"/>
        <v>70</v>
      </c>
      <c r="O400" t="str">
        <f>VLOOKUP(C400, Salestier_Table[], 2, TRUE)</f>
        <v>Low</v>
      </c>
    </row>
    <row r="401" spans="1:15" x14ac:dyDescent="0.35">
      <c r="A401" s="15">
        <v>45224</v>
      </c>
      <c r="B401">
        <v>9</v>
      </c>
      <c r="C401" s="7">
        <v>336.03</v>
      </c>
      <c r="D401">
        <v>84</v>
      </c>
      <c r="E401" t="s">
        <v>7</v>
      </c>
      <c r="F401" t="str">
        <f t="shared" si="36"/>
        <v>October</v>
      </c>
      <c r="G401">
        <f t="shared" si="37"/>
        <v>2023</v>
      </c>
      <c r="H401" t="str">
        <f t="shared" si="38"/>
        <v>Low</v>
      </c>
      <c r="I401" t="s">
        <v>145</v>
      </c>
      <c r="J401" t="str">
        <f t="shared" si="39"/>
        <v>Valid</v>
      </c>
      <c r="K401" t="str">
        <f>VLOOKUP(B401, Product_Data!$A$2:$B$100, 2, FALSE)</f>
        <v>Product 9</v>
      </c>
      <c r="L401" t="str">
        <f>INDEX(Customer_Data!$C$2:$C$101, MATCH(D401, Customer_Data!$A$2:$A$101, 0))</f>
        <v>East</v>
      </c>
      <c r="M401" t="str">
        <f t="shared" si="40"/>
        <v>Product 9 - Home &amp; Kitchen</v>
      </c>
      <c r="N401">
        <f t="shared" si="41"/>
        <v>67</v>
      </c>
      <c r="O401" t="str">
        <f>VLOOKUP(C401, Salestier_Table[], 2, TRUE)</f>
        <v>Medium</v>
      </c>
    </row>
    <row r="402" spans="1:15" x14ac:dyDescent="0.35">
      <c r="A402" s="15">
        <v>45225</v>
      </c>
      <c r="B402">
        <v>4</v>
      </c>
      <c r="C402" s="7">
        <v>265.51</v>
      </c>
      <c r="D402">
        <v>41</v>
      </c>
      <c r="E402" t="s">
        <v>7</v>
      </c>
      <c r="F402" t="str">
        <f t="shared" si="36"/>
        <v>October</v>
      </c>
      <c r="G402">
        <f t="shared" si="37"/>
        <v>2023</v>
      </c>
      <c r="H402" t="str">
        <f t="shared" si="38"/>
        <v>Low</v>
      </c>
      <c r="I402" t="s">
        <v>146</v>
      </c>
      <c r="J402" t="str">
        <f t="shared" si="39"/>
        <v>Valid</v>
      </c>
      <c r="K402" t="str">
        <f>VLOOKUP(B402, Product_Data!$A$2:$B$100, 2, FALSE)</f>
        <v>Product 4</v>
      </c>
      <c r="L402" t="str">
        <f>INDEX(Customer_Data!$C$2:$C$101, MATCH(D402, Customer_Data!$A$2:$A$101, 0))</f>
        <v>North</v>
      </c>
      <c r="M402" t="str">
        <f t="shared" si="40"/>
        <v>Product 4 - Home &amp; Kitchen</v>
      </c>
      <c r="N402">
        <f t="shared" si="41"/>
        <v>66</v>
      </c>
      <c r="O402" t="str">
        <f>VLOOKUP(C402, Salestier_Table[], 2, TRUE)</f>
        <v>Medium</v>
      </c>
    </row>
    <row r="403" spans="1:15" x14ac:dyDescent="0.35">
      <c r="A403" s="15">
        <v>45225</v>
      </c>
      <c r="B403">
        <v>19</v>
      </c>
      <c r="C403" s="7">
        <v>474.81</v>
      </c>
      <c r="D403">
        <v>13</v>
      </c>
      <c r="E403" t="s">
        <v>6</v>
      </c>
      <c r="F403" t="str">
        <f t="shared" si="36"/>
        <v>October</v>
      </c>
      <c r="G403">
        <f t="shared" si="37"/>
        <v>2023</v>
      </c>
      <c r="H403" t="str">
        <f t="shared" si="38"/>
        <v>Low</v>
      </c>
      <c r="I403" t="s">
        <v>147</v>
      </c>
      <c r="J403" t="str">
        <f t="shared" si="39"/>
        <v>Valid</v>
      </c>
      <c r="K403" t="str">
        <f>VLOOKUP(B403, Product_Data!$A$2:$B$100, 2, FALSE)</f>
        <v>Product 19</v>
      </c>
      <c r="L403" t="str">
        <f>INDEX(Customer_Data!$C$2:$C$101, MATCH(D403, Customer_Data!$A$2:$A$101, 0))</f>
        <v>West</v>
      </c>
      <c r="M403" t="str">
        <f t="shared" si="40"/>
        <v>Product 19 - Electronics</v>
      </c>
      <c r="N403">
        <f t="shared" si="41"/>
        <v>66</v>
      </c>
      <c r="O403" t="str">
        <f>VLOOKUP(C403, Salestier_Table[], 2, TRUE)</f>
        <v>High</v>
      </c>
    </row>
    <row r="404" spans="1:15" x14ac:dyDescent="0.35">
      <c r="A404" s="15">
        <v>45226</v>
      </c>
      <c r="B404">
        <v>19</v>
      </c>
      <c r="C404" s="7">
        <v>170.27</v>
      </c>
      <c r="D404">
        <v>60</v>
      </c>
      <c r="E404" t="s">
        <v>6</v>
      </c>
      <c r="F404" t="str">
        <f t="shared" si="36"/>
        <v>October</v>
      </c>
      <c r="G404">
        <f t="shared" si="37"/>
        <v>2023</v>
      </c>
      <c r="H404" t="str">
        <f t="shared" si="38"/>
        <v>Low</v>
      </c>
      <c r="I404" t="s">
        <v>148</v>
      </c>
      <c r="J404" t="str">
        <f t="shared" si="39"/>
        <v>Valid</v>
      </c>
      <c r="K404" t="str">
        <f>VLOOKUP(B404, Product_Data!$A$2:$B$100, 2, FALSE)</f>
        <v>Product 19</v>
      </c>
      <c r="L404" t="str">
        <f>INDEX(Customer_Data!$C$2:$C$101, MATCH(D404, Customer_Data!$A$2:$A$101, 0))</f>
        <v>East</v>
      </c>
      <c r="M404" t="str">
        <f t="shared" si="40"/>
        <v>Product 19 - Electronics</v>
      </c>
      <c r="N404">
        <f t="shared" si="41"/>
        <v>65</v>
      </c>
      <c r="O404" t="str">
        <f>VLOOKUP(C404, Salestier_Table[], 2, TRUE)</f>
        <v>Low</v>
      </c>
    </row>
    <row r="405" spans="1:15" x14ac:dyDescent="0.35">
      <c r="A405" s="15">
        <v>45228</v>
      </c>
      <c r="B405">
        <v>12</v>
      </c>
      <c r="C405" s="7">
        <v>135.16</v>
      </c>
      <c r="D405">
        <v>31</v>
      </c>
      <c r="E405" t="s">
        <v>7</v>
      </c>
      <c r="F405" t="str">
        <f t="shared" si="36"/>
        <v>October</v>
      </c>
      <c r="G405">
        <f t="shared" si="37"/>
        <v>2023</v>
      </c>
      <c r="H405" t="str">
        <f t="shared" si="38"/>
        <v>Low</v>
      </c>
      <c r="I405" t="s">
        <v>149</v>
      </c>
      <c r="J405" t="str">
        <f t="shared" si="39"/>
        <v>Valid</v>
      </c>
      <c r="K405" t="str">
        <f>VLOOKUP(B405, Product_Data!$A$2:$B$100, 2, FALSE)</f>
        <v>Product 12</v>
      </c>
      <c r="L405" t="str">
        <f>INDEX(Customer_Data!$C$2:$C$101, MATCH(D405, Customer_Data!$A$2:$A$101, 0))</f>
        <v>North</v>
      </c>
      <c r="M405" t="str">
        <f t="shared" si="40"/>
        <v>Product 12 - Home &amp; Kitchen</v>
      </c>
      <c r="N405">
        <f t="shared" si="41"/>
        <v>63</v>
      </c>
      <c r="O405" t="str">
        <f>VLOOKUP(C405, Salestier_Table[], 2, TRUE)</f>
        <v>Low</v>
      </c>
    </row>
    <row r="406" spans="1:15" x14ac:dyDescent="0.35">
      <c r="A406" s="15">
        <v>45228</v>
      </c>
      <c r="B406">
        <v>13</v>
      </c>
      <c r="C406" s="7">
        <v>444.91</v>
      </c>
      <c r="D406">
        <v>13</v>
      </c>
      <c r="E406" t="s">
        <v>8</v>
      </c>
      <c r="F406" t="str">
        <f t="shared" si="36"/>
        <v>October</v>
      </c>
      <c r="G406">
        <f t="shared" si="37"/>
        <v>2023</v>
      </c>
      <c r="H406" t="str">
        <f t="shared" si="38"/>
        <v>Low</v>
      </c>
      <c r="I406" t="s">
        <v>150</v>
      </c>
      <c r="J406" t="str">
        <f t="shared" si="39"/>
        <v>Valid</v>
      </c>
      <c r="K406" t="str">
        <f>VLOOKUP(B406, Product_Data!$A$2:$B$100, 2, FALSE)</f>
        <v>Product 13</v>
      </c>
      <c r="L406" t="str">
        <f>INDEX(Customer_Data!$C$2:$C$101, MATCH(D406, Customer_Data!$A$2:$A$101, 0))</f>
        <v>West</v>
      </c>
      <c r="M406" t="str">
        <f t="shared" si="40"/>
        <v>Product 13 - Books</v>
      </c>
      <c r="N406">
        <f t="shared" si="41"/>
        <v>63</v>
      </c>
      <c r="O406" t="str">
        <f>VLOOKUP(C406, Salestier_Table[], 2, TRUE)</f>
        <v>High</v>
      </c>
    </row>
    <row r="407" spans="1:15" x14ac:dyDescent="0.35">
      <c r="A407" s="15">
        <v>45229</v>
      </c>
      <c r="B407">
        <v>3</v>
      </c>
      <c r="C407" s="7">
        <v>273.8</v>
      </c>
      <c r="D407">
        <v>30</v>
      </c>
      <c r="E407" t="s">
        <v>5</v>
      </c>
      <c r="F407" t="str">
        <f t="shared" si="36"/>
        <v>October</v>
      </c>
      <c r="G407">
        <f t="shared" si="37"/>
        <v>2023</v>
      </c>
      <c r="H407" t="str">
        <f t="shared" si="38"/>
        <v>Low</v>
      </c>
      <c r="I407" t="s">
        <v>151</v>
      </c>
      <c r="J407" t="str">
        <f t="shared" si="39"/>
        <v>Valid</v>
      </c>
      <c r="K407" t="str">
        <f>VLOOKUP(B407, Product_Data!$A$2:$B$100, 2, FALSE)</f>
        <v>Product 3</v>
      </c>
      <c r="L407" t="str">
        <f>INDEX(Customer_Data!$C$2:$C$101, MATCH(D407, Customer_Data!$A$2:$A$101, 0))</f>
        <v>South</v>
      </c>
      <c r="M407" t="str">
        <f t="shared" si="40"/>
        <v>Product 3 - Clothing</v>
      </c>
      <c r="N407">
        <f t="shared" si="41"/>
        <v>62</v>
      </c>
      <c r="O407" t="str">
        <f>VLOOKUP(C407, Salestier_Table[], 2, TRUE)</f>
        <v>Medium</v>
      </c>
    </row>
    <row r="408" spans="1:15" x14ac:dyDescent="0.35">
      <c r="A408" s="15">
        <v>45229</v>
      </c>
      <c r="B408">
        <v>8</v>
      </c>
      <c r="C408" s="7">
        <v>75.87</v>
      </c>
      <c r="D408">
        <v>55</v>
      </c>
      <c r="E408" t="s">
        <v>6</v>
      </c>
      <c r="F408" t="str">
        <f t="shared" si="36"/>
        <v>October</v>
      </c>
      <c r="G408">
        <f t="shared" si="37"/>
        <v>2023</v>
      </c>
      <c r="H408" t="str">
        <f t="shared" si="38"/>
        <v>Low</v>
      </c>
      <c r="I408" t="s">
        <v>152</v>
      </c>
      <c r="J408" t="str">
        <f t="shared" si="39"/>
        <v>Invalid</v>
      </c>
      <c r="K408" t="str">
        <f>VLOOKUP(B408, Product_Data!$A$2:$B$100, 2, FALSE)</f>
        <v>Product 8</v>
      </c>
      <c r="L408" t="str">
        <f>INDEX(Customer_Data!$C$2:$C$101, MATCH(D408, Customer_Data!$A$2:$A$101, 0))</f>
        <v>North</v>
      </c>
      <c r="M408" t="str">
        <f t="shared" si="40"/>
        <v>Product 8 - Electronics</v>
      </c>
      <c r="N408">
        <f t="shared" si="41"/>
        <v>62</v>
      </c>
      <c r="O408" t="str">
        <f>VLOOKUP(C408, Salestier_Table[], 2, TRUE)</f>
        <v>Low</v>
      </c>
    </row>
    <row r="409" spans="1:15" x14ac:dyDescent="0.35">
      <c r="A409" s="15">
        <v>45229</v>
      </c>
      <c r="B409">
        <v>16</v>
      </c>
      <c r="C409" s="7">
        <v>151.82</v>
      </c>
      <c r="D409">
        <v>91</v>
      </c>
      <c r="E409" t="s">
        <v>6</v>
      </c>
      <c r="F409" t="str">
        <f t="shared" si="36"/>
        <v>October</v>
      </c>
      <c r="G409">
        <f t="shared" si="37"/>
        <v>2023</v>
      </c>
      <c r="H409" t="str">
        <f t="shared" si="38"/>
        <v>Low</v>
      </c>
      <c r="I409" t="s">
        <v>153</v>
      </c>
      <c r="J409" t="str">
        <f t="shared" si="39"/>
        <v>Valid</v>
      </c>
      <c r="K409" t="str">
        <f>VLOOKUP(B409, Product_Data!$A$2:$B$100, 2, FALSE)</f>
        <v>Product 16</v>
      </c>
      <c r="L409" t="str">
        <f>INDEX(Customer_Data!$C$2:$C$101, MATCH(D409, Customer_Data!$A$2:$A$101, 0))</f>
        <v>North</v>
      </c>
      <c r="M409" t="str">
        <f t="shared" si="40"/>
        <v>Product 16 - Electronics</v>
      </c>
      <c r="N409">
        <f t="shared" si="41"/>
        <v>62</v>
      </c>
      <c r="O409" t="str">
        <f>VLOOKUP(C409, Salestier_Table[], 2, TRUE)</f>
        <v>Low</v>
      </c>
    </row>
    <row r="410" spans="1:15" x14ac:dyDescent="0.35">
      <c r="A410" s="15">
        <v>45230</v>
      </c>
      <c r="B410">
        <v>5</v>
      </c>
      <c r="C410" s="7">
        <v>311.86</v>
      </c>
      <c r="D410">
        <v>56</v>
      </c>
      <c r="E410" t="s">
        <v>6</v>
      </c>
      <c r="F410" t="str">
        <f t="shared" si="36"/>
        <v>October</v>
      </c>
      <c r="G410">
        <f t="shared" si="37"/>
        <v>2023</v>
      </c>
      <c r="H410" t="str">
        <f t="shared" si="38"/>
        <v>Low</v>
      </c>
      <c r="I410" t="s">
        <v>142</v>
      </c>
      <c r="J410" t="str">
        <f t="shared" si="39"/>
        <v>Valid</v>
      </c>
      <c r="K410" t="str">
        <f>VLOOKUP(B410, Product_Data!$A$2:$B$100, 2, FALSE)</f>
        <v>Product 5</v>
      </c>
      <c r="L410" t="str">
        <f>INDEX(Customer_Data!$C$2:$C$101, MATCH(D410, Customer_Data!$A$2:$A$101, 0))</f>
        <v>East</v>
      </c>
      <c r="M410" t="str">
        <f t="shared" si="40"/>
        <v>Product 5 - Electronics</v>
      </c>
      <c r="N410">
        <f t="shared" si="41"/>
        <v>61</v>
      </c>
      <c r="O410" t="str">
        <f>VLOOKUP(C410, Salestier_Table[], 2, TRUE)</f>
        <v>Medium</v>
      </c>
    </row>
    <row r="411" spans="1:15" x14ac:dyDescent="0.35">
      <c r="A411" s="15">
        <v>45230</v>
      </c>
      <c r="B411">
        <v>4</v>
      </c>
      <c r="C411" s="7">
        <v>11.82</v>
      </c>
      <c r="D411">
        <v>75</v>
      </c>
      <c r="E411" t="s">
        <v>7</v>
      </c>
      <c r="F411" t="str">
        <f t="shared" si="36"/>
        <v>October</v>
      </c>
      <c r="G411">
        <f t="shared" si="37"/>
        <v>2023</v>
      </c>
      <c r="H411" t="str">
        <f t="shared" si="38"/>
        <v>Low</v>
      </c>
      <c r="I411" t="s">
        <v>143</v>
      </c>
      <c r="J411" t="str">
        <f t="shared" si="39"/>
        <v>Invalid</v>
      </c>
      <c r="K411" t="str">
        <f>VLOOKUP(B411, Product_Data!$A$2:$B$100, 2, FALSE)</f>
        <v>Product 4</v>
      </c>
      <c r="L411" t="str">
        <f>INDEX(Customer_Data!$C$2:$C$101, MATCH(D411, Customer_Data!$A$2:$A$101, 0))</f>
        <v>North</v>
      </c>
      <c r="M411" t="str">
        <f t="shared" si="40"/>
        <v>Product 4 - Home &amp; Kitchen</v>
      </c>
      <c r="N411">
        <f t="shared" si="41"/>
        <v>61</v>
      </c>
      <c r="O411" t="str">
        <f>VLOOKUP(C411, Salestier_Table[], 2, TRUE)</f>
        <v>Low</v>
      </c>
    </row>
    <row r="412" spans="1:15" x14ac:dyDescent="0.35">
      <c r="A412" s="15">
        <v>45230</v>
      </c>
      <c r="B412">
        <v>20</v>
      </c>
      <c r="C412" s="7">
        <v>79.63</v>
      </c>
      <c r="D412">
        <v>36</v>
      </c>
      <c r="E412" t="s">
        <v>6</v>
      </c>
      <c r="F412" t="str">
        <f t="shared" si="36"/>
        <v>October</v>
      </c>
      <c r="G412">
        <f t="shared" si="37"/>
        <v>2023</v>
      </c>
      <c r="H412" t="str">
        <f t="shared" si="38"/>
        <v>Low</v>
      </c>
      <c r="I412" t="s">
        <v>144</v>
      </c>
      <c r="J412" t="str">
        <f t="shared" si="39"/>
        <v>Invalid</v>
      </c>
      <c r="K412" t="str">
        <f>VLOOKUP(B412, Product_Data!$A$2:$B$100, 2, FALSE)</f>
        <v>Product 20</v>
      </c>
      <c r="L412" t="str">
        <f>INDEX(Customer_Data!$C$2:$C$101, MATCH(D412, Customer_Data!$A$2:$A$101, 0))</f>
        <v>South</v>
      </c>
      <c r="M412" t="str">
        <f t="shared" si="40"/>
        <v>Product 20 - Electronics</v>
      </c>
      <c r="N412">
        <f t="shared" si="41"/>
        <v>61</v>
      </c>
      <c r="O412" t="str">
        <f>VLOOKUP(C412, Salestier_Table[], 2, TRUE)</f>
        <v>Low</v>
      </c>
    </row>
    <row r="413" spans="1:15" x14ac:dyDescent="0.35">
      <c r="A413" s="15">
        <v>45232</v>
      </c>
      <c r="B413">
        <v>18</v>
      </c>
      <c r="C413" s="7">
        <v>404.96</v>
      </c>
      <c r="D413">
        <v>46</v>
      </c>
      <c r="E413" t="s">
        <v>7</v>
      </c>
      <c r="F413" t="str">
        <f t="shared" si="36"/>
        <v>November</v>
      </c>
      <c r="G413">
        <f t="shared" si="37"/>
        <v>2023</v>
      </c>
      <c r="H413" t="str">
        <f t="shared" si="38"/>
        <v>Low</v>
      </c>
      <c r="I413" t="s">
        <v>145</v>
      </c>
      <c r="J413" t="str">
        <f t="shared" si="39"/>
        <v>Valid</v>
      </c>
      <c r="K413" t="str">
        <f>VLOOKUP(B413, Product_Data!$A$2:$B$100, 2, FALSE)</f>
        <v>Product 18</v>
      </c>
      <c r="L413" t="str">
        <f>INDEX(Customer_Data!$C$2:$C$101, MATCH(D413, Customer_Data!$A$2:$A$101, 0))</f>
        <v>North</v>
      </c>
      <c r="M413" t="str">
        <f t="shared" si="40"/>
        <v>Product 18 - Home &amp; Kitchen</v>
      </c>
      <c r="N413">
        <f t="shared" si="41"/>
        <v>59</v>
      </c>
      <c r="O413" t="str">
        <f>VLOOKUP(C413, Salestier_Table[], 2, TRUE)</f>
        <v>High</v>
      </c>
    </row>
    <row r="414" spans="1:15" x14ac:dyDescent="0.35">
      <c r="A414" s="15">
        <v>45232</v>
      </c>
      <c r="B414">
        <v>18</v>
      </c>
      <c r="C414" s="7">
        <v>494.47</v>
      </c>
      <c r="D414">
        <v>1</v>
      </c>
      <c r="E414" t="s">
        <v>7</v>
      </c>
      <c r="F414" t="str">
        <f t="shared" si="36"/>
        <v>November</v>
      </c>
      <c r="G414">
        <f t="shared" si="37"/>
        <v>2023</v>
      </c>
      <c r="H414" t="str">
        <f t="shared" si="38"/>
        <v>Low</v>
      </c>
      <c r="I414" t="s">
        <v>146</v>
      </c>
      <c r="J414" t="str">
        <f t="shared" si="39"/>
        <v>Valid</v>
      </c>
      <c r="K414" t="str">
        <f>VLOOKUP(B414, Product_Data!$A$2:$B$100, 2, FALSE)</f>
        <v>Product 18</v>
      </c>
      <c r="L414" t="str">
        <f>INDEX(Customer_Data!$C$2:$C$101, MATCH(D414, Customer_Data!$A$2:$A$101, 0))</f>
        <v>West</v>
      </c>
      <c r="M414" t="str">
        <f t="shared" si="40"/>
        <v>Product 18 - Home &amp; Kitchen</v>
      </c>
      <c r="N414">
        <f t="shared" si="41"/>
        <v>59</v>
      </c>
      <c r="O414" t="str">
        <f>VLOOKUP(C414, Salestier_Table[], 2, TRUE)</f>
        <v>High</v>
      </c>
    </row>
    <row r="415" spans="1:15" x14ac:dyDescent="0.35">
      <c r="A415" s="15">
        <v>45232</v>
      </c>
      <c r="B415">
        <v>10</v>
      </c>
      <c r="C415" s="7">
        <v>369.63</v>
      </c>
      <c r="D415">
        <v>40</v>
      </c>
      <c r="E415" t="s">
        <v>5</v>
      </c>
      <c r="F415" t="str">
        <f t="shared" si="36"/>
        <v>November</v>
      </c>
      <c r="G415">
        <f t="shared" si="37"/>
        <v>2023</v>
      </c>
      <c r="H415" t="str">
        <f t="shared" si="38"/>
        <v>Low</v>
      </c>
      <c r="I415" t="s">
        <v>147</v>
      </c>
      <c r="J415" t="str">
        <f t="shared" si="39"/>
        <v>Valid</v>
      </c>
      <c r="K415" t="str">
        <f>VLOOKUP(B415, Product_Data!$A$2:$B$100, 2, FALSE)</f>
        <v>Product 10</v>
      </c>
      <c r="L415" t="str">
        <f>INDEX(Customer_Data!$C$2:$C$101, MATCH(D415, Customer_Data!$A$2:$A$101, 0))</f>
        <v>South</v>
      </c>
      <c r="M415" t="str">
        <f t="shared" si="40"/>
        <v>Product 10 - Clothing</v>
      </c>
      <c r="N415">
        <f t="shared" si="41"/>
        <v>59</v>
      </c>
      <c r="O415" t="str">
        <f>VLOOKUP(C415, Salestier_Table[], 2, TRUE)</f>
        <v>Medium</v>
      </c>
    </row>
    <row r="416" spans="1:15" x14ac:dyDescent="0.35">
      <c r="A416" s="15">
        <v>45234</v>
      </c>
      <c r="B416">
        <v>20</v>
      </c>
      <c r="C416" s="7">
        <v>382.22</v>
      </c>
      <c r="D416">
        <v>42</v>
      </c>
      <c r="E416" t="s">
        <v>6</v>
      </c>
      <c r="F416" t="str">
        <f t="shared" si="36"/>
        <v>November</v>
      </c>
      <c r="G416">
        <f t="shared" si="37"/>
        <v>2023</v>
      </c>
      <c r="H416" t="str">
        <f t="shared" si="38"/>
        <v>Low</v>
      </c>
      <c r="I416" t="s">
        <v>148</v>
      </c>
      <c r="J416" t="str">
        <f t="shared" si="39"/>
        <v>Valid</v>
      </c>
      <c r="K416" t="str">
        <f>VLOOKUP(B416, Product_Data!$A$2:$B$100, 2, FALSE)</f>
        <v>Product 20</v>
      </c>
      <c r="L416" t="str">
        <f>INDEX(Customer_Data!$C$2:$C$101, MATCH(D416, Customer_Data!$A$2:$A$101, 0))</f>
        <v>East</v>
      </c>
      <c r="M416" t="str">
        <f t="shared" si="40"/>
        <v>Product 20 - Electronics</v>
      </c>
      <c r="N416">
        <f t="shared" si="41"/>
        <v>57</v>
      </c>
      <c r="O416" t="str">
        <f>VLOOKUP(C416, Salestier_Table[], 2, TRUE)</f>
        <v>Medium</v>
      </c>
    </row>
    <row r="417" spans="1:15" x14ac:dyDescent="0.35">
      <c r="A417" s="15">
        <v>45235</v>
      </c>
      <c r="B417">
        <v>16</v>
      </c>
      <c r="C417" s="7">
        <v>48.93</v>
      </c>
      <c r="D417">
        <v>40</v>
      </c>
      <c r="E417" t="s">
        <v>6</v>
      </c>
      <c r="F417" t="str">
        <f t="shared" si="36"/>
        <v>November</v>
      </c>
      <c r="G417">
        <f t="shared" si="37"/>
        <v>2023</v>
      </c>
      <c r="H417" t="str">
        <f t="shared" si="38"/>
        <v>Low</v>
      </c>
      <c r="I417" t="s">
        <v>149</v>
      </c>
      <c r="J417" t="str">
        <f t="shared" si="39"/>
        <v>Invalid</v>
      </c>
      <c r="K417" t="str">
        <f>VLOOKUP(B417, Product_Data!$A$2:$B$100, 2, FALSE)</f>
        <v>Product 16</v>
      </c>
      <c r="L417" t="str">
        <f>INDEX(Customer_Data!$C$2:$C$101, MATCH(D417, Customer_Data!$A$2:$A$101, 0))</f>
        <v>South</v>
      </c>
      <c r="M417" t="str">
        <f t="shared" si="40"/>
        <v>Product 16 - Electronics</v>
      </c>
      <c r="N417">
        <f t="shared" si="41"/>
        <v>56</v>
      </c>
      <c r="O417" t="str">
        <f>VLOOKUP(C417, Salestier_Table[], 2, TRUE)</f>
        <v>Low</v>
      </c>
    </row>
    <row r="418" spans="1:15" x14ac:dyDescent="0.35">
      <c r="A418" s="15">
        <v>45235</v>
      </c>
      <c r="B418">
        <v>16</v>
      </c>
      <c r="C418" s="7">
        <v>211.13</v>
      </c>
      <c r="D418">
        <v>53</v>
      </c>
      <c r="E418" t="s">
        <v>6</v>
      </c>
      <c r="F418" t="str">
        <f t="shared" si="36"/>
        <v>November</v>
      </c>
      <c r="G418">
        <f t="shared" si="37"/>
        <v>2023</v>
      </c>
      <c r="H418" t="str">
        <f t="shared" si="38"/>
        <v>Low</v>
      </c>
      <c r="I418" t="s">
        <v>150</v>
      </c>
      <c r="J418" t="str">
        <f t="shared" si="39"/>
        <v>Valid</v>
      </c>
      <c r="K418" t="str">
        <f>VLOOKUP(B418, Product_Data!$A$2:$B$100, 2, FALSE)</f>
        <v>Product 16</v>
      </c>
      <c r="L418" t="str">
        <f>INDEX(Customer_Data!$C$2:$C$101, MATCH(D418, Customer_Data!$A$2:$A$101, 0))</f>
        <v>West</v>
      </c>
      <c r="M418" t="str">
        <f t="shared" si="40"/>
        <v>Product 16 - Electronics</v>
      </c>
      <c r="N418">
        <f t="shared" si="41"/>
        <v>56</v>
      </c>
      <c r="O418" t="str">
        <f>VLOOKUP(C418, Salestier_Table[], 2, TRUE)</f>
        <v>Medium</v>
      </c>
    </row>
    <row r="419" spans="1:15" x14ac:dyDescent="0.35">
      <c r="A419" s="15">
        <v>45235</v>
      </c>
      <c r="B419">
        <v>20</v>
      </c>
      <c r="C419" s="7">
        <v>227.06</v>
      </c>
      <c r="D419">
        <v>45</v>
      </c>
      <c r="E419" t="s">
        <v>6</v>
      </c>
      <c r="F419" t="str">
        <f t="shared" si="36"/>
        <v>November</v>
      </c>
      <c r="G419">
        <f t="shared" si="37"/>
        <v>2023</v>
      </c>
      <c r="H419" t="str">
        <f t="shared" si="38"/>
        <v>Low</v>
      </c>
      <c r="I419" t="s">
        <v>151</v>
      </c>
      <c r="J419" t="str">
        <f t="shared" si="39"/>
        <v>Valid</v>
      </c>
      <c r="K419" t="str">
        <f>VLOOKUP(B419, Product_Data!$A$2:$B$100, 2, FALSE)</f>
        <v>Product 20</v>
      </c>
      <c r="L419" t="str">
        <f>INDEX(Customer_Data!$C$2:$C$101, MATCH(D419, Customer_Data!$A$2:$A$101, 0))</f>
        <v>North</v>
      </c>
      <c r="M419" t="str">
        <f t="shared" si="40"/>
        <v>Product 20 - Electronics</v>
      </c>
      <c r="N419">
        <f t="shared" si="41"/>
        <v>56</v>
      </c>
      <c r="O419" t="str">
        <f>VLOOKUP(C419, Salestier_Table[], 2, TRUE)</f>
        <v>Medium</v>
      </c>
    </row>
    <row r="420" spans="1:15" x14ac:dyDescent="0.35">
      <c r="A420" s="15">
        <v>45235</v>
      </c>
      <c r="B420">
        <v>2</v>
      </c>
      <c r="C420" s="7">
        <v>436.7</v>
      </c>
      <c r="D420">
        <v>22</v>
      </c>
      <c r="E420" t="s">
        <v>8</v>
      </c>
      <c r="F420" t="str">
        <f t="shared" si="36"/>
        <v>November</v>
      </c>
      <c r="G420">
        <f t="shared" si="37"/>
        <v>2023</v>
      </c>
      <c r="H420" t="str">
        <f t="shared" si="38"/>
        <v>Low</v>
      </c>
      <c r="I420" t="s">
        <v>152</v>
      </c>
      <c r="J420" t="str">
        <f t="shared" si="39"/>
        <v>Valid</v>
      </c>
      <c r="K420" t="str">
        <f>VLOOKUP(B420, Product_Data!$A$2:$B$100, 2, FALSE)</f>
        <v>Product 2</v>
      </c>
      <c r="L420" t="str">
        <f>INDEX(Customer_Data!$C$2:$C$101, MATCH(D420, Customer_Data!$A$2:$A$101, 0))</f>
        <v>West</v>
      </c>
      <c r="M420" t="str">
        <f t="shared" si="40"/>
        <v>Product 2 - Books</v>
      </c>
      <c r="N420">
        <f t="shared" si="41"/>
        <v>56</v>
      </c>
      <c r="O420" t="str">
        <f>VLOOKUP(C420, Salestier_Table[], 2, TRUE)</f>
        <v>High</v>
      </c>
    </row>
    <row r="421" spans="1:15" x14ac:dyDescent="0.35">
      <c r="A421" s="15">
        <v>45235</v>
      </c>
      <c r="B421">
        <v>16</v>
      </c>
      <c r="C421" s="7">
        <v>108.16</v>
      </c>
      <c r="D421">
        <v>98</v>
      </c>
      <c r="E421" t="s">
        <v>6</v>
      </c>
      <c r="F421" t="str">
        <f t="shared" si="36"/>
        <v>November</v>
      </c>
      <c r="G421">
        <f t="shared" si="37"/>
        <v>2023</v>
      </c>
      <c r="H421" t="str">
        <f t="shared" si="38"/>
        <v>Low</v>
      </c>
      <c r="I421" t="s">
        <v>153</v>
      </c>
      <c r="J421" t="str">
        <f t="shared" si="39"/>
        <v>Valid</v>
      </c>
      <c r="K421" t="str">
        <f>VLOOKUP(B421, Product_Data!$A$2:$B$100, 2, FALSE)</f>
        <v>Product 16</v>
      </c>
      <c r="L421" t="str">
        <f>INDEX(Customer_Data!$C$2:$C$101, MATCH(D421, Customer_Data!$A$2:$A$101, 0))</f>
        <v>West</v>
      </c>
      <c r="M421" t="str">
        <f t="shared" si="40"/>
        <v>Product 16 - Electronics</v>
      </c>
      <c r="N421">
        <f t="shared" si="41"/>
        <v>56</v>
      </c>
      <c r="O421" t="str">
        <f>VLOOKUP(C421, Salestier_Table[], 2, TRUE)</f>
        <v>Low</v>
      </c>
    </row>
    <row r="422" spans="1:15" x14ac:dyDescent="0.35">
      <c r="A422" s="15">
        <v>45236</v>
      </c>
      <c r="B422">
        <v>7</v>
      </c>
      <c r="C422" s="7">
        <v>48.06</v>
      </c>
      <c r="D422">
        <v>43</v>
      </c>
      <c r="E422" t="s">
        <v>5</v>
      </c>
      <c r="F422" t="str">
        <f t="shared" si="36"/>
        <v>November</v>
      </c>
      <c r="G422">
        <f t="shared" si="37"/>
        <v>2023</v>
      </c>
      <c r="H422" t="str">
        <f t="shared" si="38"/>
        <v>Low</v>
      </c>
      <c r="I422" t="s">
        <v>142</v>
      </c>
      <c r="J422" t="str">
        <f t="shared" si="39"/>
        <v>Invalid</v>
      </c>
      <c r="K422" t="str">
        <f>VLOOKUP(B422, Product_Data!$A$2:$B$100, 2, FALSE)</f>
        <v>Product 7</v>
      </c>
      <c r="L422" t="str">
        <f>INDEX(Customer_Data!$C$2:$C$101, MATCH(D422, Customer_Data!$A$2:$A$101, 0))</f>
        <v>East</v>
      </c>
      <c r="M422" t="str">
        <f t="shared" si="40"/>
        <v>Product 7 - Clothing</v>
      </c>
      <c r="N422">
        <f t="shared" si="41"/>
        <v>55</v>
      </c>
      <c r="O422" t="str">
        <f>VLOOKUP(C422, Salestier_Table[], 2, TRUE)</f>
        <v>Low</v>
      </c>
    </row>
    <row r="423" spans="1:15" x14ac:dyDescent="0.35">
      <c r="A423" s="15">
        <v>45237</v>
      </c>
      <c r="B423">
        <v>7</v>
      </c>
      <c r="C423" s="7">
        <v>273.26</v>
      </c>
      <c r="D423">
        <v>93</v>
      </c>
      <c r="E423" t="s">
        <v>5</v>
      </c>
      <c r="F423" t="str">
        <f t="shared" si="36"/>
        <v>November</v>
      </c>
      <c r="G423">
        <f t="shared" si="37"/>
        <v>2023</v>
      </c>
      <c r="H423" t="str">
        <f t="shared" si="38"/>
        <v>Low</v>
      </c>
      <c r="I423" t="s">
        <v>143</v>
      </c>
      <c r="J423" t="str">
        <f t="shared" si="39"/>
        <v>Valid</v>
      </c>
      <c r="K423" t="str">
        <f>VLOOKUP(B423, Product_Data!$A$2:$B$100, 2, FALSE)</f>
        <v>Product 7</v>
      </c>
      <c r="L423" t="str">
        <f>INDEX(Customer_Data!$C$2:$C$101, MATCH(D423, Customer_Data!$A$2:$A$101, 0))</f>
        <v>East</v>
      </c>
      <c r="M423" t="str">
        <f t="shared" si="40"/>
        <v>Product 7 - Clothing</v>
      </c>
      <c r="N423">
        <f t="shared" si="41"/>
        <v>54</v>
      </c>
      <c r="O423" t="str">
        <f>VLOOKUP(C423, Salestier_Table[], 2, TRUE)</f>
        <v>Medium</v>
      </c>
    </row>
    <row r="424" spans="1:15" x14ac:dyDescent="0.35">
      <c r="A424" s="15">
        <v>45238</v>
      </c>
      <c r="B424">
        <v>13</v>
      </c>
      <c r="C424" s="7">
        <v>161.47999999999999</v>
      </c>
      <c r="D424">
        <v>50</v>
      </c>
      <c r="E424" t="s">
        <v>8</v>
      </c>
      <c r="F424" t="str">
        <f t="shared" si="36"/>
        <v>November</v>
      </c>
      <c r="G424">
        <f t="shared" si="37"/>
        <v>2023</v>
      </c>
      <c r="H424" t="str">
        <f t="shared" si="38"/>
        <v>Low</v>
      </c>
      <c r="I424" t="s">
        <v>144</v>
      </c>
      <c r="J424" t="str">
        <f t="shared" si="39"/>
        <v>Valid</v>
      </c>
      <c r="K424" t="str">
        <f>VLOOKUP(B424, Product_Data!$A$2:$B$100, 2, FALSE)</f>
        <v>Product 13</v>
      </c>
      <c r="L424" t="str">
        <f>INDEX(Customer_Data!$C$2:$C$101, MATCH(D424, Customer_Data!$A$2:$A$101, 0))</f>
        <v>East</v>
      </c>
      <c r="M424" t="str">
        <f t="shared" si="40"/>
        <v>Product 13 - Books</v>
      </c>
      <c r="N424">
        <f t="shared" si="41"/>
        <v>53</v>
      </c>
      <c r="O424" t="str">
        <f>VLOOKUP(C424, Salestier_Table[], 2, TRUE)</f>
        <v>Low</v>
      </c>
    </row>
    <row r="425" spans="1:15" x14ac:dyDescent="0.35">
      <c r="A425" s="15">
        <v>45238</v>
      </c>
      <c r="B425">
        <v>8</v>
      </c>
      <c r="C425" s="7">
        <v>281.92</v>
      </c>
      <c r="D425">
        <v>25</v>
      </c>
      <c r="E425" t="s">
        <v>6</v>
      </c>
      <c r="F425" t="str">
        <f t="shared" si="36"/>
        <v>November</v>
      </c>
      <c r="G425">
        <f t="shared" si="37"/>
        <v>2023</v>
      </c>
      <c r="H425" t="str">
        <f t="shared" si="38"/>
        <v>Low</v>
      </c>
      <c r="I425" t="s">
        <v>145</v>
      </c>
      <c r="J425" t="str">
        <f t="shared" si="39"/>
        <v>Valid</v>
      </c>
      <c r="K425" t="str">
        <f>VLOOKUP(B425, Product_Data!$A$2:$B$100, 2, FALSE)</f>
        <v>Product 8</v>
      </c>
      <c r="L425" t="str">
        <f>INDEX(Customer_Data!$C$2:$C$101, MATCH(D425, Customer_Data!$A$2:$A$101, 0))</f>
        <v>West</v>
      </c>
      <c r="M425" t="str">
        <f t="shared" si="40"/>
        <v>Product 8 - Electronics</v>
      </c>
      <c r="N425">
        <f t="shared" si="41"/>
        <v>53</v>
      </c>
      <c r="O425" t="str">
        <f>VLOOKUP(C425, Salestier_Table[], 2, TRUE)</f>
        <v>Medium</v>
      </c>
    </row>
    <row r="426" spans="1:15" x14ac:dyDescent="0.35">
      <c r="A426" s="15">
        <v>45238</v>
      </c>
      <c r="B426">
        <v>9</v>
      </c>
      <c r="C426" s="7">
        <v>469.88</v>
      </c>
      <c r="D426">
        <v>45</v>
      </c>
      <c r="E426" t="s">
        <v>7</v>
      </c>
      <c r="F426" t="str">
        <f t="shared" si="36"/>
        <v>November</v>
      </c>
      <c r="G426">
        <f t="shared" si="37"/>
        <v>2023</v>
      </c>
      <c r="H426" t="str">
        <f t="shared" si="38"/>
        <v>Low</v>
      </c>
      <c r="I426" t="s">
        <v>146</v>
      </c>
      <c r="J426" t="str">
        <f t="shared" si="39"/>
        <v>Valid</v>
      </c>
      <c r="K426" t="str">
        <f>VLOOKUP(B426, Product_Data!$A$2:$B$100, 2, FALSE)</f>
        <v>Product 9</v>
      </c>
      <c r="L426" t="str">
        <f>INDEX(Customer_Data!$C$2:$C$101, MATCH(D426, Customer_Data!$A$2:$A$101, 0))</f>
        <v>North</v>
      </c>
      <c r="M426" t="str">
        <f t="shared" si="40"/>
        <v>Product 9 - Home &amp; Kitchen</v>
      </c>
      <c r="N426">
        <f t="shared" si="41"/>
        <v>53</v>
      </c>
      <c r="O426" t="str">
        <f>VLOOKUP(C426, Salestier_Table[], 2, TRUE)</f>
        <v>High</v>
      </c>
    </row>
    <row r="427" spans="1:15" x14ac:dyDescent="0.35">
      <c r="A427" s="15">
        <v>45239</v>
      </c>
      <c r="B427">
        <v>19</v>
      </c>
      <c r="C427" s="7">
        <v>443.16</v>
      </c>
      <c r="D427">
        <v>7</v>
      </c>
      <c r="E427" t="s">
        <v>6</v>
      </c>
      <c r="F427" t="str">
        <f t="shared" si="36"/>
        <v>November</v>
      </c>
      <c r="G427">
        <f t="shared" si="37"/>
        <v>2023</v>
      </c>
      <c r="H427" t="str">
        <f t="shared" si="38"/>
        <v>Low</v>
      </c>
      <c r="I427" t="s">
        <v>147</v>
      </c>
      <c r="J427" t="str">
        <f t="shared" si="39"/>
        <v>Valid</v>
      </c>
      <c r="K427" t="str">
        <f>VLOOKUP(B427, Product_Data!$A$2:$B$100, 2, FALSE)</f>
        <v>Product 19</v>
      </c>
      <c r="L427" t="str">
        <f>INDEX(Customer_Data!$C$2:$C$101, MATCH(D427, Customer_Data!$A$2:$A$101, 0))</f>
        <v>West</v>
      </c>
      <c r="M427" t="str">
        <f t="shared" si="40"/>
        <v>Product 19 - Electronics</v>
      </c>
      <c r="N427">
        <f t="shared" si="41"/>
        <v>52</v>
      </c>
      <c r="O427" t="str">
        <f>VLOOKUP(C427, Salestier_Table[], 2, TRUE)</f>
        <v>High</v>
      </c>
    </row>
    <row r="428" spans="1:15" x14ac:dyDescent="0.35">
      <c r="A428" s="15">
        <v>45240</v>
      </c>
      <c r="B428">
        <v>6</v>
      </c>
      <c r="C428" s="7">
        <v>144.69</v>
      </c>
      <c r="D428">
        <v>54</v>
      </c>
      <c r="E428" t="s">
        <v>8</v>
      </c>
      <c r="F428" t="str">
        <f t="shared" si="36"/>
        <v>November</v>
      </c>
      <c r="G428">
        <f t="shared" si="37"/>
        <v>2023</v>
      </c>
      <c r="H428" t="str">
        <f t="shared" si="38"/>
        <v>Low</v>
      </c>
      <c r="I428" t="s">
        <v>148</v>
      </c>
      <c r="J428" t="str">
        <f t="shared" si="39"/>
        <v>Valid</v>
      </c>
      <c r="K428" t="str">
        <f>VLOOKUP(B428, Product_Data!$A$2:$B$100, 2, FALSE)</f>
        <v>Product 6</v>
      </c>
      <c r="L428" t="str">
        <f>INDEX(Customer_Data!$C$2:$C$101, MATCH(D428, Customer_Data!$A$2:$A$101, 0))</f>
        <v>North</v>
      </c>
      <c r="M428" t="str">
        <f t="shared" si="40"/>
        <v>Product 6 - Books</v>
      </c>
      <c r="N428">
        <f t="shared" si="41"/>
        <v>51</v>
      </c>
      <c r="O428" t="str">
        <f>VLOOKUP(C428, Salestier_Table[], 2, TRUE)</f>
        <v>Low</v>
      </c>
    </row>
    <row r="429" spans="1:15" x14ac:dyDescent="0.35">
      <c r="A429" s="15">
        <v>45242</v>
      </c>
      <c r="B429">
        <v>9</v>
      </c>
      <c r="C429" s="7">
        <v>185.86</v>
      </c>
      <c r="D429">
        <v>18</v>
      </c>
      <c r="E429" t="s">
        <v>7</v>
      </c>
      <c r="F429" t="str">
        <f t="shared" si="36"/>
        <v>November</v>
      </c>
      <c r="G429">
        <f t="shared" si="37"/>
        <v>2023</v>
      </c>
      <c r="H429" t="str">
        <f t="shared" si="38"/>
        <v>Low</v>
      </c>
      <c r="I429" t="s">
        <v>149</v>
      </c>
      <c r="J429" t="str">
        <f t="shared" si="39"/>
        <v>Valid</v>
      </c>
      <c r="K429" t="str">
        <f>VLOOKUP(B429, Product_Data!$A$2:$B$100, 2, FALSE)</f>
        <v>Product 9</v>
      </c>
      <c r="L429" t="str">
        <f>INDEX(Customer_Data!$C$2:$C$101, MATCH(D429, Customer_Data!$A$2:$A$101, 0))</f>
        <v>West</v>
      </c>
      <c r="M429" t="str">
        <f t="shared" si="40"/>
        <v>Product 9 - Home &amp; Kitchen</v>
      </c>
      <c r="N429">
        <f t="shared" si="41"/>
        <v>49</v>
      </c>
      <c r="O429" t="str">
        <f>VLOOKUP(C429, Salestier_Table[], 2, TRUE)</f>
        <v>Low</v>
      </c>
    </row>
    <row r="430" spans="1:15" x14ac:dyDescent="0.35">
      <c r="A430" s="15">
        <v>45244</v>
      </c>
      <c r="B430">
        <v>15</v>
      </c>
      <c r="C430" s="7">
        <v>177.36</v>
      </c>
      <c r="D430">
        <v>72</v>
      </c>
      <c r="E430" t="s">
        <v>8</v>
      </c>
      <c r="F430" t="str">
        <f t="shared" si="36"/>
        <v>November</v>
      </c>
      <c r="G430">
        <f t="shared" si="37"/>
        <v>2023</v>
      </c>
      <c r="H430" t="str">
        <f t="shared" si="38"/>
        <v>Low</v>
      </c>
      <c r="I430" t="s">
        <v>150</v>
      </c>
      <c r="J430" t="str">
        <f t="shared" si="39"/>
        <v>Valid</v>
      </c>
      <c r="K430" t="str">
        <f>VLOOKUP(B430, Product_Data!$A$2:$B$100, 2, FALSE)</f>
        <v>Product 15</v>
      </c>
      <c r="L430" t="str">
        <f>INDEX(Customer_Data!$C$2:$C$101, MATCH(D430, Customer_Data!$A$2:$A$101, 0))</f>
        <v>East</v>
      </c>
      <c r="M430" t="str">
        <f t="shared" si="40"/>
        <v>Product 15 - Books</v>
      </c>
      <c r="N430">
        <f t="shared" si="41"/>
        <v>47</v>
      </c>
      <c r="O430" t="str">
        <f>VLOOKUP(C430, Salestier_Table[], 2, TRUE)</f>
        <v>Low</v>
      </c>
    </row>
    <row r="431" spans="1:15" x14ac:dyDescent="0.35">
      <c r="A431" s="15">
        <v>45246</v>
      </c>
      <c r="B431">
        <v>10</v>
      </c>
      <c r="C431" s="7">
        <v>278.67</v>
      </c>
      <c r="D431">
        <v>19</v>
      </c>
      <c r="E431" t="s">
        <v>5</v>
      </c>
      <c r="F431" t="str">
        <f t="shared" si="36"/>
        <v>November</v>
      </c>
      <c r="G431">
        <f t="shared" si="37"/>
        <v>2023</v>
      </c>
      <c r="H431" t="str">
        <f t="shared" si="38"/>
        <v>Low</v>
      </c>
      <c r="I431" t="s">
        <v>151</v>
      </c>
      <c r="J431" t="str">
        <f t="shared" si="39"/>
        <v>Valid</v>
      </c>
      <c r="K431" t="str">
        <f>VLOOKUP(B431, Product_Data!$A$2:$B$100, 2, FALSE)</f>
        <v>Product 10</v>
      </c>
      <c r="L431" t="str">
        <f>INDEX(Customer_Data!$C$2:$C$101, MATCH(D431, Customer_Data!$A$2:$A$101, 0))</f>
        <v>West</v>
      </c>
      <c r="M431" t="str">
        <f t="shared" si="40"/>
        <v>Product 10 - Clothing</v>
      </c>
      <c r="N431">
        <f t="shared" si="41"/>
        <v>45</v>
      </c>
      <c r="O431" t="str">
        <f>VLOOKUP(C431, Salestier_Table[], 2, TRUE)</f>
        <v>Medium</v>
      </c>
    </row>
    <row r="432" spans="1:15" x14ac:dyDescent="0.35">
      <c r="A432" s="15">
        <v>45247</v>
      </c>
      <c r="B432">
        <v>11</v>
      </c>
      <c r="C432" s="7">
        <v>218.27</v>
      </c>
      <c r="D432">
        <v>94</v>
      </c>
      <c r="E432" t="s">
        <v>8</v>
      </c>
      <c r="F432" t="str">
        <f t="shared" si="36"/>
        <v>November</v>
      </c>
      <c r="G432">
        <f t="shared" si="37"/>
        <v>2023</v>
      </c>
      <c r="H432" t="str">
        <f t="shared" si="38"/>
        <v>Low</v>
      </c>
      <c r="I432" t="s">
        <v>152</v>
      </c>
      <c r="J432" t="str">
        <f t="shared" si="39"/>
        <v>Valid</v>
      </c>
      <c r="K432" t="str">
        <f>VLOOKUP(B432, Product_Data!$A$2:$B$100, 2, FALSE)</f>
        <v>Product 11</v>
      </c>
      <c r="L432" t="str">
        <f>INDEX(Customer_Data!$C$2:$C$101, MATCH(D432, Customer_Data!$A$2:$A$101, 0))</f>
        <v>East</v>
      </c>
      <c r="M432" t="str">
        <f t="shared" si="40"/>
        <v>Product 11 - Books</v>
      </c>
      <c r="N432">
        <f t="shared" si="41"/>
        <v>44</v>
      </c>
      <c r="O432" t="str">
        <f>VLOOKUP(C432, Salestier_Table[], 2, TRUE)</f>
        <v>Medium</v>
      </c>
    </row>
    <row r="433" spans="1:15" x14ac:dyDescent="0.35">
      <c r="A433" s="15">
        <v>45247</v>
      </c>
      <c r="B433">
        <v>12</v>
      </c>
      <c r="C433" s="7">
        <v>310.95</v>
      </c>
      <c r="D433">
        <v>15</v>
      </c>
      <c r="E433" t="s">
        <v>7</v>
      </c>
      <c r="F433" t="str">
        <f t="shared" si="36"/>
        <v>November</v>
      </c>
      <c r="G433">
        <f t="shared" si="37"/>
        <v>2023</v>
      </c>
      <c r="H433" t="str">
        <f t="shared" si="38"/>
        <v>Low</v>
      </c>
      <c r="I433" t="s">
        <v>153</v>
      </c>
      <c r="J433" t="str">
        <f t="shared" si="39"/>
        <v>Valid</v>
      </c>
      <c r="K433" t="str">
        <f>VLOOKUP(B433, Product_Data!$A$2:$B$100, 2, FALSE)</f>
        <v>Product 12</v>
      </c>
      <c r="L433" t="str">
        <f>INDEX(Customer_Data!$C$2:$C$101, MATCH(D433, Customer_Data!$A$2:$A$101, 0))</f>
        <v>East</v>
      </c>
      <c r="M433" t="str">
        <f t="shared" si="40"/>
        <v>Product 12 - Home &amp; Kitchen</v>
      </c>
      <c r="N433">
        <f t="shared" si="41"/>
        <v>44</v>
      </c>
      <c r="O433" t="str">
        <f>VLOOKUP(C433, Salestier_Table[], 2, TRUE)</f>
        <v>Medium</v>
      </c>
    </row>
    <row r="434" spans="1:15" x14ac:dyDescent="0.35">
      <c r="A434" s="15">
        <v>45248</v>
      </c>
      <c r="B434">
        <v>3</v>
      </c>
      <c r="C434" s="7">
        <v>181.04</v>
      </c>
      <c r="D434">
        <v>28</v>
      </c>
      <c r="E434" t="s">
        <v>5</v>
      </c>
      <c r="F434" t="str">
        <f t="shared" si="36"/>
        <v>November</v>
      </c>
      <c r="G434">
        <f t="shared" si="37"/>
        <v>2023</v>
      </c>
      <c r="H434" t="str">
        <f t="shared" si="38"/>
        <v>Low</v>
      </c>
      <c r="I434" t="s">
        <v>142</v>
      </c>
      <c r="J434" t="str">
        <f t="shared" si="39"/>
        <v>Valid</v>
      </c>
      <c r="K434" t="str">
        <f>VLOOKUP(B434, Product_Data!$A$2:$B$100, 2, FALSE)</f>
        <v>Product 3</v>
      </c>
      <c r="L434" t="str">
        <f>INDEX(Customer_Data!$C$2:$C$101, MATCH(D434, Customer_Data!$A$2:$A$101, 0))</f>
        <v>South</v>
      </c>
      <c r="M434" t="str">
        <f t="shared" si="40"/>
        <v>Product 3 - Clothing</v>
      </c>
      <c r="N434">
        <f t="shared" si="41"/>
        <v>43</v>
      </c>
      <c r="O434" t="str">
        <f>VLOOKUP(C434, Salestier_Table[], 2, TRUE)</f>
        <v>Low</v>
      </c>
    </row>
    <row r="435" spans="1:15" x14ac:dyDescent="0.35">
      <c r="A435" s="15">
        <v>45248</v>
      </c>
      <c r="B435">
        <v>6</v>
      </c>
      <c r="C435" s="7">
        <v>236.14</v>
      </c>
      <c r="D435">
        <v>41</v>
      </c>
      <c r="E435" t="s">
        <v>8</v>
      </c>
      <c r="F435" t="str">
        <f t="shared" si="36"/>
        <v>November</v>
      </c>
      <c r="G435">
        <f t="shared" si="37"/>
        <v>2023</v>
      </c>
      <c r="H435" t="str">
        <f t="shared" si="38"/>
        <v>Low</v>
      </c>
      <c r="I435" t="s">
        <v>143</v>
      </c>
      <c r="J435" t="str">
        <f t="shared" si="39"/>
        <v>Valid</v>
      </c>
      <c r="K435" t="str">
        <f>VLOOKUP(B435, Product_Data!$A$2:$B$100, 2, FALSE)</f>
        <v>Product 6</v>
      </c>
      <c r="L435" t="str">
        <f>INDEX(Customer_Data!$C$2:$C$101, MATCH(D435, Customer_Data!$A$2:$A$101, 0))</f>
        <v>North</v>
      </c>
      <c r="M435" t="str">
        <f t="shared" si="40"/>
        <v>Product 6 - Books</v>
      </c>
      <c r="N435">
        <f t="shared" si="41"/>
        <v>43</v>
      </c>
      <c r="O435" t="str">
        <f>VLOOKUP(C435, Salestier_Table[], 2, TRUE)</f>
        <v>Medium</v>
      </c>
    </row>
    <row r="436" spans="1:15" x14ac:dyDescent="0.35">
      <c r="A436" s="15">
        <v>45248</v>
      </c>
      <c r="B436">
        <v>17</v>
      </c>
      <c r="C436" s="7">
        <v>166.42</v>
      </c>
      <c r="D436">
        <v>31</v>
      </c>
      <c r="E436" t="s">
        <v>8</v>
      </c>
      <c r="F436" t="str">
        <f t="shared" si="36"/>
        <v>November</v>
      </c>
      <c r="G436">
        <f t="shared" si="37"/>
        <v>2023</v>
      </c>
      <c r="H436" t="str">
        <f t="shared" si="38"/>
        <v>Low</v>
      </c>
      <c r="I436" t="s">
        <v>144</v>
      </c>
      <c r="J436" t="str">
        <f t="shared" si="39"/>
        <v>Valid</v>
      </c>
      <c r="K436" t="str">
        <f>VLOOKUP(B436, Product_Data!$A$2:$B$100, 2, FALSE)</f>
        <v>Product 17</v>
      </c>
      <c r="L436" t="str">
        <f>INDEX(Customer_Data!$C$2:$C$101, MATCH(D436, Customer_Data!$A$2:$A$101, 0))</f>
        <v>North</v>
      </c>
      <c r="M436" t="str">
        <f t="shared" si="40"/>
        <v>Product 17 - Books</v>
      </c>
      <c r="N436">
        <f t="shared" si="41"/>
        <v>43</v>
      </c>
      <c r="O436" t="str">
        <f>VLOOKUP(C436, Salestier_Table[], 2, TRUE)</f>
        <v>Low</v>
      </c>
    </row>
    <row r="437" spans="1:15" x14ac:dyDescent="0.35">
      <c r="A437" s="15">
        <v>45248</v>
      </c>
      <c r="B437">
        <v>14</v>
      </c>
      <c r="C437" s="7">
        <v>372.54</v>
      </c>
      <c r="D437">
        <v>36</v>
      </c>
      <c r="E437" t="s">
        <v>6</v>
      </c>
      <c r="F437" t="str">
        <f t="shared" si="36"/>
        <v>November</v>
      </c>
      <c r="G437">
        <f t="shared" si="37"/>
        <v>2023</v>
      </c>
      <c r="H437" t="str">
        <f t="shared" si="38"/>
        <v>Low</v>
      </c>
      <c r="I437" t="s">
        <v>145</v>
      </c>
      <c r="J437" t="str">
        <f t="shared" si="39"/>
        <v>Valid</v>
      </c>
      <c r="K437" t="str">
        <f>VLOOKUP(B437, Product_Data!$A$2:$B$100, 2, FALSE)</f>
        <v>Product 14</v>
      </c>
      <c r="L437" t="str">
        <f>INDEX(Customer_Data!$C$2:$C$101, MATCH(D437, Customer_Data!$A$2:$A$101, 0))</f>
        <v>South</v>
      </c>
      <c r="M437" t="str">
        <f t="shared" si="40"/>
        <v>Product 14 - Electronics</v>
      </c>
      <c r="N437">
        <f t="shared" si="41"/>
        <v>43</v>
      </c>
      <c r="O437" t="str">
        <f>VLOOKUP(C437, Salestier_Table[], 2, TRUE)</f>
        <v>Medium</v>
      </c>
    </row>
    <row r="438" spans="1:15" x14ac:dyDescent="0.35">
      <c r="A438" s="15">
        <v>45249</v>
      </c>
      <c r="B438">
        <v>14</v>
      </c>
      <c r="C438" s="7">
        <v>237.39</v>
      </c>
      <c r="D438">
        <v>21</v>
      </c>
      <c r="E438" t="s">
        <v>6</v>
      </c>
      <c r="F438" t="str">
        <f t="shared" si="36"/>
        <v>November</v>
      </c>
      <c r="G438">
        <f t="shared" si="37"/>
        <v>2023</v>
      </c>
      <c r="H438" t="str">
        <f t="shared" si="38"/>
        <v>Low</v>
      </c>
      <c r="I438" t="s">
        <v>146</v>
      </c>
      <c r="J438" t="str">
        <f t="shared" si="39"/>
        <v>Valid</v>
      </c>
      <c r="K438" t="str">
        <f>VLOOKUP(B438, Product_Data!$A$2:$B$100, 2, FALSE)</f>
        <v>Product 14</v>
      </c>
      <c r="L438" t="str">
        <f>INDEX(Customer_Data!$C$2:$C$101, MATCH(D438, Customer_Data!$A$2:$A$101, 0))</f>
        <v>West</v>
      </c>
      <c r="M438" t="str">
        <f t="shared" si="40"/>
        <v>Product 14 - Electronics</v>
      </c>
      <c r="N438">
        <f t="shared" si="41"/>
        <v>42</v>
      </c>
      <c r="O438" t="str">
        <f>VLOOKUP(C438, Salestier_Table[], 2, TRUE)</f>
        <v>Medium</v>
      </c>
    </row>
    <row r="439" spans="1:15" x14ac:dyDescent="0.35">
      <c r="A439" s="15">
        <v>45249</v>
      </c>
      <c r="B439">
        <v>6</v>
      </c>
      <c r="C439" s="7">
        <v>44.23</v>
      </c>
      <c r="D439">
        <v>64</v>
      </c>
      <c r="E439" t="s">
        <v>8</v>
      </c>
      <c r="F439" t="str">
        <f t="shared" si="36"/>
        <v>November</v>
      </c>
      <c r="G439">
        <f t="shared" si="37"/>
        <v>2023</v>
      </c>
      <c r="H439" t="str">
        <f t="shared" si="38"/>
        <v>Low</v>
      </c>
      <c r="I439" t="s">
        <v>147</v>
      </c>
      <c r="J439" t="str">
        <f t="shared" si="39"/>
        <v>Invalid</v>
      </c>
      <c r="K439" t="str">
        <f>VLOOKUP(B439, Product_Data!$A$2:$B$100, 2, FALSE)</f>
        <v>Product 6</v>
      </c>
      <c r="L439" t="str">
        <f>INDEX(Customer_Data!$C$2:$C$101, MATCH(D439, Customer_Data!$A$2:$A$101, 0))</f>
        <v>East</v>
      </c>
      <c r="M439" t="str">
        <f t="shared" si="40"/>
        <v>Product 6 - Books</v>
      </c>
      <c r="N439">
        <f t="shared" si="41"/>
        <v>42</v>
      </c>
      <c r="O439" t="str">
        <f>VLOOKUP(C439, Salestier_Table[], 2, TRUE)</f>
        <v>Low</v>
      </c>
    </row>
    <row r="440" spans="1:15" x14ac:dyDescent="0.35">
      <c r="A440" s="15">
        <v>45249</v>
      </c>
      <c r="B440">
        <v>18</v>
      </c>
      <c r="C440" s="7">
        <v>323.13</v>
      </c>
      <c r="D440">
        <v>96</v>
      </c>
      <c r="E440" t="s">
        <v>7</v>
      </c>
      <c r="F440" t="str">
        <f t="shared" si="36"/>
        <v>November</v>
      </c>
      <c r="G440">
        <f t="shared" si="37"/>
        <v>2023</v>
      </c>
      <c r="H440" t="str">
        <f t="shared" si="38"/>
        <v>Low</v>
      </c>
      <c r="I440" t="s">
        <v>148</v>
      </c>
      <c r="J440" t="str">
        <f t="shared" si="39"/>
        <v>Valid</v>
      </c>
      <c r="K440" t="str">
        <f>VLOOKUP(B440, Product_Data!$A$2:$B$100, 2, FALSE)</f>
        <v>Product 18</v>
      </c>
      <c r="L440" t="str">
        <f>INDEX(Customer_Data!$C$2:$C$101, MATCH(D440, Customer_Data!$A$2:$A$101, 0))</f>
        <v>West</v>
      </c>
      <c r="M440" t="str">
        <f t="shared" si="40"/>
        <v>Product 18 - Home &amp; Kitchen</v>
      </c>
      <c r="N440">
        <f t="shared" si="41"/>
        <v>42</v>
      </c>
      <c r="O440" t="str">
        <f>VLOOKUP(C440, Salestier_Table[], 2, TRUE)</f>
        <v>Medium</v>
      </c>
    </row>
    <row r="441" spans="1:15" x14ac:dyDescent="0.35">
      <c r="A441" s="15">
        <v>45250</v>
      </c>
      <c r="B441">
        <v>6</v>
      </c>
      <c r="C441" s="7">
        <v>58.69</v>
      </c>
      <c r="D441">
        <v>96</v>
      </c>
      <c r="E441" t="s">
        <v>8</v>
      </c>
      <c r="F441" t="str">
        <f t="shared" si="36"/>
        <v>November</v>
      </c>
      <c r="G441">
        <f t="shared" si="37"/>
        <v>2023</v>
      </c>
      <c r="H441" t="str">
        <f t="shared" si="38"/>
        <v>Low</v>
      </c>
      <c r="I441" t="s">
        <v>149</v>
      </c>
      <c r="J441" t="str">
        <f t="shared" si="39"/>
        <v>Invalid</v>
      </c>
      <c r="K441" t="str">
        <f>VLOOKUP(B441, Product_Data!$A$2:$B$100, 2, FALSE)</f>
        <v>Product 6</v>
      </c>
      <c r="L441" t="str">
        <f>INDEX(Customer_Data!$C$2:$C$101, MATCH(D441, Customer_Data!$A$2:$A$101, 0))</f>
        <v>West</v>
      </c>
      <c r="M441" t="str">
        <f t="shared" si="40"/>
        <v>Product 6 - Books</v>
      </c>
      <c r="N441">
        <f t="shared" si="41"/>
        <v>41</v>
      </c>
      <c r="O441" t="str">
        <f>VLOOKUP(C441, Salestier_Table[], 2, TRUE)</f>
        <v>Low</v>
      </c>
    </row>
    <row r="442" spans="1:15" x14ac:dyDescent="0.35">
      <c r="A442" s="15">
        <v>45250</v>
      </c>
      <c r="B442">
        <v>13</v>
      </c>
      <c r="C442" s="7">
        <v>108.28</v>
      </c>
      <c r="D442">
        <v>19</v>
      </c>
      <c r="E442" t="s">
        <v>8</v>
      </c>
      <c r="F442" t="str">
        <f t="shared" si="36"/>
        <v>November</v>
      </c>
      <c r="G442">
        <f t="shared" si="37"/>
        <v>2023</v>
      </c>
      <c r="H442" t="str">
        <f t="shared" si="38"/>
        <v>Low</v>
      </c>
      <c r="I442" t="s">
        <v>150</v>
      </c>
      <c r="J442" t="str">
        <f t="shared" si="39"/>
        <v>Valid</v>
      </c>
      <c r="K442" t="str">
        <f>VLOOKUP(B442, Product_Data!$A$2:$B$100, 2, FALSE)</f>
        <v>Product 13</v>
      </c>
      <c r="L442" t="str">
        <f>INDEX(Customer_Data!$C$2:$C$101, MATCH(D442, Customer_Data!$A$2:$A$101, 0))</f>
        <v>West</v>
      </c>
      <c r="M442" t="str">
        <f t="shared" si="40"/>
        <v>Product 13 - Books</v>
      </c>
      <c r="N442">
        <f t="shared" si="41"/>
        <v>41</v>
      </c>
      <c r="O442" t="str">
        <f>VLOOKUP(C442, Salestier_Table[], 2, TRUE)</f>
        <v>Low</v>
      </c>
    </row>
    <row r="443" spans="1:15" x14ac:dyDescent="0.35">
      <c r="A443" s="15">
        <v>45251</v>
      </c>
      <c r="B443">
        <v>9</v>
      </c>
      <c r="C443" s="7">
        <v>324.41000000000003</v>
      </c>
      <c r="D443">
        <v>34</v>
      </c>
      <c r="E443" t="s">
        <v>7</v>
      </c>
      <c r="F443" t="str">
        <f t="shared" si="36"/>
        <v>November</v>
      </c>
      <c r="G443">
        <f t="shared" si="37"/>
        <v>2023</v>
      </c>
      <c r="H443" t="str">
        <f t="shared" si="38"/>
        <v>Low</v>
      </c>
      <c r="I443" t="s">
        <v>151</v>
      </c>
      <c r="J443" t="str">
        <f t="shared" si="39"/>
        <v>Valid</v>
      </c>
      <c r="K443" t="str">
        <f>VLOOKUP(B443, Product_Data!$A$2:$B$100, 2, FALSE)</f>
        <v>Product 9</v>
      </c>
      <c r="L443" t="str">
        <f>INDEX(Customer_Data!$C$2:$C$101, MATCH(D443, Customer_Data!$A$2:$A$101, 0))</f>
        <v>West</v>
      </c>
      <c r="M443" t="str">
        <f t="shared" si="40"/>
        <v>Product 9 - Home &amp; Kitchen</v>
      </c>
      <c r="N443">
        <f t="shared" si="41"/>
        <v>40</v>
      </c>
      <c r="O443" t="str">
        <f>VLOOKUP(C443, Salestier_Table[], 2, TRUE)</f>
        <v>Medium</v>
      </c>
    </row>
    <row r="444" spans="1:15" x14ac:dyDescent="0.35">
      <c r="A444" s="15">
        <v>45251</v>
      </c>
      <c r="B444">
        <v>3</v>
      </c>
      <c r="C444" s="7">
        <v>153.56</v>
      </c>
      <c r="D444">
        <v>25</v>
      </c>
      <c r="E444" t="s">
        <v>5</v>
      </c>
      <c r="F444" t="str">
        <f t="shared" si="36"/>
        <v>November</v>
      </c>
      <c r="G444">
        <f t="shared" si="37"/>
        <v>2023</v>
      </c>
      <c r="H444" t="str">
        <f t="shared" si="38"/>
        <v>Low</v>
      </c>
      <c r="I444" t="s">
        <v>152</v>
      </c>
      <c r="J444" t="str">
        <f t="shared" si="39"/>
        <v>Valid</v>
      </c>
      <c r="K444" t="str">
        <f>VLOOKUP(B444, Product_Data!$A$2:$B$100, 2, FALSE)</f>
        <v>Product 3</v>
      </c>
      <c r="L444" t="str">
        <f>INDEX(Customer_Data!$C$2:$C$101, MATCH(D444, Customer_Data!$A$2:$A$101, 0))</f>
        <v>West</v>
      </c>
      <c r="M444" t="str">
        <f t="shared" si="40"/>
        <v>Product 3 - Clothing</v>
      </c>
      <c r="N444">
        <f t="shared" si="41"/>
        <v>40</v>
      </c>
      <c r="O444" t="str">
        <f>VLOOKUP(C444, Salestier_Table[], 2, TRUE)</f>
        <v>Low</v>
      </c>
    </row>
    <row r="445" spans="1:15" x14ac:dyDescent="0.35">
      <c r="A445" s="15">
        <v>45252</v>
      </c>
      <c r="B445">
        <v>15</v>
      </c>
      <c r="C445" s="7">
        <v>276.01</v>
      </c>
      <c r="D445">
        <v>10</v>
      </c>
      <c r="E445" t="s">
        <v>8</v>
      </c>
      <c r="F445" t="str">
        <f t="shared" si="36"/>
        <v>November</v>
      </c>
      <c r="G445">
        <f t="shared" si="37"/>
        <v>2023</v>
      </c>
      <c r="H445" t="str">
        <f t="shared" si="38"/>
        <v>Low</v>
      </c>
      <c r="I445" t="s">
        <v>153</v>
      </c>
      <c r="J445" t="str">
        <f t="shared" si="39"/>
        <v>Valid</v>
      </c>
      <c r="K445" t="str">
        <f>VLOOKUP(B445, Product_Data!$A$2:$B$100, 2, FALSE)</f>
        <v>Product 15</v>
      </c>
      <c r="L445" t="str">
        <f>INDEX(Customer_Data!$C$2:$C$101, MATCH(D445, Customer_Data!$A$2:$A$101, 0))</f>
        <v>West</v>
      </c>
      <c r="M445" t="str">
        <f t="shared" si="40"/>
        <v>Product 15 - Books</v>
      </c>
      <c r="N445">
        <f t="shared" si="41"/>
        <v>39</v>
      </c>
      <c r="O445" t="str">
        <f>VLOOKUP(C445, Salestier_Table[], 2, TRUE)</f>
        <v>Medium</v>
      </c>
    </row>
    <row r="446" spans="1:15" x14ac:dyDescent="0.35">
      <c r="A446" s="15">
        <v>45254</v>
      </c>
      <c r="B446">
        <v>1</v>
      </c>
      <c r="C446" s="7">
        <v>40.78</v>
      </c>
      <c r="D446">
        <v>86</v>
      </c>
      <c r="E446" t="s">
        <v>6</v>
      </c>
      <c r="F446" t="str">
        <f t="shared" si="36"/>
        <v>November</v>
      </c>
      <c r="G446">
        <f t="shared" si="37"/>
        <v>2023</v>
      </c>
      <c r="H446" t="str">
        <f t="shared" si="38"/>
        <v>Low</v>
      </c>
      <c r="I446" t="s">
        <v>142</v>
      </c>
      <c r="J446" t="str">
        <f t="shared" si="39"/>
        <v>Invalid</v>
      </c>
      <c r="K446" t="str">
        <f>VLOOKUP(B446, Product_Data!$A$2:$B$100, 2, FALSE)</f>
        <v>Product 1</v>
      </c>
      <c r="L446" t="str">
        <f>INDEX(Customer_Data!$C$2:$C$101, MATCH(D446, Customer_Data!$A$2:$A$101, 0))</f>
        <v>West</v>
      </c>
      <c r="M446" t="str">
        <f t="shared" si="40"/>
        <v>Product 1 - Electronics</v>
      </c>
      <c r="N446">
        <f t="shared" si="41"/>
        <v>37</v>
      </c>
      <c r="O446" t="str">
        <f>VLOOKUP(C446, Salestier_Table[], 2, TRUE)</f>
        <v>Low</v>
      </c>
    </row>
    <row r="447" spans="1:15" x14ac:dyDescent="0.35">
      <c r="A447" s="15">
        <v>45255</v>
      </c>
      <c r="B447">
        <v>12</v>
      </c>
      <c r="C447" s="7">
        <v>44.53</v>
      </c>
      <c r="D447">
        <v>44</v>
      </c>
      <c r="E447" t="s">
        <v>7</v>
      </c>
      <c r="F447" t="str">
        <f t="shared" si="36"/>
        <v>November</v>
      </c>
      <c r="G447">
        <f t="shared" si="37"/>
        <v>2023</v>
      </c>
      <c r="H447" t="str">
        <f t="shared" si="38"/>
        <v>Low</v>
      </c>
      <c r="I447" t="s">
        <v>143</v>
      </c>
      <c r="J447" t="str">
        <f t="shared" si="39"/>
        <v>Invalid</v>
      </c>
      <c r="K447" t="str">
        <f>VLOOKUP(B447, Product_Data!$A$2:$B$100, 2, FALSE)</f>
        <v>Product 12</v>
      </c>
      <c r="L447" t="str">
        <f>INDEX(Customer_Data!$C$2:$C$101, MATCH(D447, Customer_Data!$A$2:$A$101, 0))</f>
        <v>East</v>
      </c>
      <c r="M447" t="str">
        <f t="shared" si="40"/>
        <v>Product 12 - Home &amp; Kitchen</v>
      </c>
      <c r="N447">
        <f t="shared" si="41"/>
        <v>36</v>
      </c>
      <c r="O447" t="str">
        <f>VLOOKUP(C447, Salestier_Table[], 2, TRUE)</f>
        <v>Low</v>
      </c>
    </row>
    <row r="448" spans="1:15" x14ac:dyDescent="0.35">
      <c r="A448" s="15">
        <v>45255</v>
      </c>
      <c r="B448">
        <v>3</v>
      </c>
      <c r="C448" s="7">
        <v>130.97999999999999</v>
      </c>
      <c r="D448">
        <v>96</v>
      </c>
      <c r="E448" t="s">
        <v>5</v>
      </c>
      <c r="F448" t="str">
        <f t="shared" si="36"/>
        <v>November</v>
      </c>
      <c r="G448">
        <f t="shared" si="37"/>
        <v>2023</v>
      </c>
      <c r="H448" t="str">
        <f t="shared" si="38"/>
        <v>Low</v>
      </c>
      <c r="I448" t="s">
        <v>144</v>
      </c>
      <c r="J448" t="str">
        <f t="shared" si="39"/>
        <v>Valid</v>
      </c>
      <c r="K448" t="str">
        <f>VLOOKUP(B448, Product_Data!$A$2:$B$100, 2, FALSE)</f>
        <v>Product 3</v>
      </c>
      <c r="L448" t="str">
        <f>INDEX(Customer_Data!$C$2:$C$101, MATCH(D448, Customer_Data!$A$2:$A$101, 0))</f>
        <v>West</v>
      </c>
      <c r="M448" t="str">
        <f t="shared" si="40"/>
        <v>Product 3 - Clothing</v>
      </c>
      <c r="N448">
        <f t="shared" si="41"/>
        <v>36</v>
      </c>
      <c r="O448" t="str">
        <f>VLOOKUP(C448, Salestier_Table[], 2, TRUE)</f>
        <v>Low</v>
      </c>
    </row>
    <row r="449" spans="1:15" x14ac:dyDescent="0.35">
      <c r="A449" s="15">
        <v>45257</v>
      </c>
      <c r="B449">
        <v>14</v>
      </c>
      <c r="C449" s="7">
        <v>82.74</v>
      </c>
      <c r="D449">
        <v>92</v>
      </c>
      <c r="E449" t="s">
        <v>6</v>
      </c>
      <c r="F449" t="str">
        <f t="shared" si="36"/>
        <v>November</v>
      </c>
      <c r="G449">
        <f t="shared" si="37"/>
        <v>2023</v>
      </c>
      <c r="H449" t="str">
        <f t="shared" si="38"/>
        <v>Low</v>
      </c>
      <c r="I449" t="s">
        <v>145</v>
      </c>
      <c r="J449" t="str">
        <f t="shared" si="39"/>
        <v>Invalid</v>
      </c>
      <c r="K449" t="str">
        <f>VLOOKUP(B449, Product_Data!$A$2:$B$100, 2, FALSE)</f>
        <v>Product 14</v>
      </c>
      <c r="L449" t="str">
        <f>INDEX(Customer_Data!$C$2:$C$101, MATCH(D449, Customer_Data!$A$2:$A$101, 0))</f>
        <v>East</v>
      </c>
      <c r="M449" t="str">
        <f t="shared" si="40"/>
        <v>Product 14 - Electronics</v>
      </c>
      <c r="N449">
        <f t="shared" si="41"/>
        <v>34</v>
      </c>
      <c r="O449" t="str">
        <f>VLOOKUP(C449, Salestier_Table[], 2, TRUE)</f>
        <v>Low</v>
      </c>
    </row>
    <row r="450" spans="1:15" x14ac:dyDescent="0.35">
      <c r="A450" s="15">
        <v>45257</v>
      </c>
      <c r="B450">
        <v>18</v>
      </c>
      <c r="C450" s="7">
        <v>400.43</v>
      </c>
      <c r="D450">
        <v>41</v>
      </c>
      <c r="E450" t="s">
        <v>7</v>
      </c>
      <c r="F450" t="str">
        <f t="shared" ref="F450:F501" si="42">TEXT(A450,"mmmm")</f>
        <v>November</v>
      </c>
      <c r="G450">
        <f t="shared" ref="G450:G501" si="43">YEAR(A450)</f>
        <v>2023</v>
      </c>
      <c r="H450" t="str">
        <f t="shared" ref="H450:H501" si="44">IF(C450 &gt; 500, "High", "Low")</f>
        <v>Low</v>
      </c>
      <c r="I450" t="s">
        <v>146</v>
      </c>
      <c r="J450" t="str">
        <f t="shared" ref="J450:J501" si="45">IF(AND(C450 &gt;= 100, C450 &lt;= 1000), "Valid", IF(OR(C450 &lt; 100, C450 &gt; 1000), "Invalid", ""))</f>
        <v>Valid</v>
      </c>
      <c r="K450" t="str">
        <f>VLOOKUP(B450, Product_Data!$A$2:$B$100, 2, FALSE)</f>
        <v>Product 18</v>
      </c>
      <c r="L450" t="str">
        <f>INDEX(Customer_Data!$C$2:$C$101, MATCH(D450, Customer_Data!$A$2:$A$101, 0))</f>
        <v>North</v>
      </c>
      <c r="M450" t="str">
        <f t="shared" ref="M450:M501" si="46">CONCATENATE(K450, " - ", E450)</f>
        <v>Product 18 - Home &amp; Kitchen</v>
      </c>
      <c r="N450">
        <f t="shared" ref="N450:N501" si="47">DATE(YEAR(A450), 12, 31) - A450</f>
        <v>34</v>
      </c>
      <c r="O450" t="str">
        <f>VLOOKUP(C450, Salestier_Table[], 2, TRUE)</f>
        <v>High</v>
      </c>
    </row>
    <row r="451" spans="1:15" x14ac:dyDescent="0.35">
      <c r="A451" s="15">
        <v>45257</v>
      </c>
      <c r="B451">
        <v>5</v>
      </c>
      <c r="C451" s="7">
        <v>94.41</v>
      </c>
      <c r="D451">
        <v>1</v>
      </c>
      <c r="E451" t="s">
        <v>6</v>
      </c>
      <c r="F451" t="str">
        <f t="shared" si="42"/>
        <v>November</v>
      </c>
      <c r="G451">
        <f t="shared" si="43"/>
        <v>2023</v>
      </c>
      <c r="H451" t="str">
        <f t="shared" si="44"/>
        <v>Low</v>
      </c>
      <c r="I451" t="s">
        <v>147</v>
      </c>
      <c r="J451" t="str">
        <f t="shared" si="45"/>
        <v>Invalid</v>
      </c>
      <c r="K451" t="str">
        <f>VLOOKUP(B451, Product_Data!$A$2:$B$100, 2, FALSE)</f>
        <v>Product 5</v>
      </c>
      <c r="L451" t="str">
        <f>INDEX(Customer_Data!$C$2:$C$101, MATCH(D451, Customer_Data!$A$2:$A$101, 0))</f>
        <v>West</v>
      </c>
      <c r="M451" t="str">
        <f t="shared" si="46"/>
        <v>Product 5 - Electronics</v>
      </c>
      <c r="N451">
        <f t="shared" si="47"/>
        <v>34</v>
      </c>
      <c r="O451" t="str">
        <f>VLOOKUP(C451, Salestier_Table[], 2, TRUE)</f>
        <v>Low</v>
      </c>
    </row>
    <row r="452" spans="1:15" x14ac:dyDescent="0.35">
      <c r="A452" s="15">
        <v>45258</v>
      </c>
      <c r="B452">
        <v>8</v>
      </c>
      <c r="C452" s="7">
        <v>129.47</v>
      </c>
      <c r="D452">
        <v>60</v>
      </c>
      <c r="E452" t="s">
        <v>6</v>
      </c>
      <c r="F452" t="str">
        <f t="shared" si="42"/>
        <v>November</v>
      </c>
      <c r="G452">
        <f t="shared" si="43"/>
        <v>2023</v>
      </c>
      <c r="H452" t="str">
        <f t="shared" si="44"/>
        <v>Low</v>
      </c>
      <c r="I452" t="s">
        <v>148</v>
      </c>
      <c r="J452" t="str">
        <f t="shared" si="45"/>
        <v>Valid</v>
      </c>
      <c r="K452" t="str">
        <f>VLOOKUP(B452, Product_Data!$A$2:$B$100, 2, FALSE)</f>
        <v>Product 8</v>
      </c>
      <c r="L452" t="str">
        <f>INDEX(Customer_Data!$C$2:$C$101, MATCH(D452, Customer_Data!$A$2:$A$101, 0))</f>
        <v>East</v>
      </c>
      <c r="M452" t="str">
        <f t="shared" si="46"/>
        <v>Product 8 - Electronics</v>
      </c>
      <c r="N452">
        <f t="shared" si="47"/>
        <v>33</v>
      </c>
      <c r="O452" t="str">
        <f>VLOOKUP(C452, Salestier_Table[], 2, TRUE)</f>
        <v>Low</v>
      </c>
    </row>
    <row r="453" spans="1:15" x14ac:dyDescent="0.35">
      <c r="A453" s="15">
        <v>45258</v>
      </c>
      <c r="B453">
        <v>12</v>
      </c>
      <c r="C453" s="7">
        <v>378.25</v>
      </c>
      <c r="D453">
        <v>39</v>
      </c>
      <c r="E453" t="s">
        <v>7</v>
      </c>
      <c r="F453" t="str">
        <f t="shared" si="42"/>
        <v>November</v>
      </c>
      <c r="G453">
        <f t="shared" si="43"/>
        <v>2023</v>
      </c>
      <c r="H453" t="str">
        <f t="shared" si="44"/>
        <v>Low</v>
      </c>
      <c r="I453" t="s">
        <v>149</v>
      </c>
      <c r="J453" t="str">
        <f t="shared" si="45"/>
        <v>Valid</v>
      </c>
      <c r="K453" t="str">
        <f>VLOOKUP(B453, Product_Data!$A$2:$B$100, 2, FALSE)</f>
        <v>Product 12</v>
      </c>
      <c r="L453" t="str">
        <f>INDEX(Customer_Data!$C$2:$C$101, MATCH(D453, Customer_Data!$A$2:$A$101, 0))</f>
        <v>South</v>
      </c>
      <c r="M453" t="str">
        <f t="shared" si="46"/>
        <v>Product 12 - Home &amp; Kitchen</v>
      </c>
      <c r="N453">
        <f t="shared" si="47"/>
        <v>33</v>
      </c>
      <c r="O453" t="str">
        <f>VLOOKUP(C453, Salestier_Table[], 2, TRUE)</f>
        <v>Medium</v>
      </c>
    </row>
    <row r="454" spans="1:15" x14ac:dyDescent="0.35">
      <c r="A454" s="15">
        <v>45259</v>
      </c>
      <c r="B454">
        <v>15</v>
      </c>
      <c r="C454" s="7">
        <v>10.76</v>
      </c>
      <c r="D454">
        <v>2</v>
      </c>
      <c r="E454" t="s">
        <v>8</v>
      </c>
      <c r="F454" t="str">
        <f t="shared" si="42"/>
        <v>November</v>
      </c>
      <c r="G454">
        <f t="shared" si="43"/>
        <v>2023</v>
      </c>
      <c r="H454" t="str">
        <f t="shared" si="44"/>
        <v>Low</v>
      </c>
      <c r="I454" t="s">
        <v>150</v>
      </c>
      <c r="J454" t="str">
        <f t="shared" si="45"/>
        <v>Invalid</v>
      </c>
      <c r="K454" t="str">
        <f>VLOOKUP(B454, Product_Data!$A$2:$B$100, 2, FALSE)</f>
        <v>Product 15</v>
      </c>
      <c r="L454" t="str">
        <f>INDEX(Customer_Data!$C$2:$C$101, MATCH(D454, Customer_Data!$A$2:$A$101, 0))</f>
        <v>North</v>
      </c>
      <c r="M454" t="str">
        <f t="shared" si="46"/>
        <v>Product 15 - Books</v>
      </c>
      <c r="N454">
        <f t="shared" si="47"/>
        <v>32</v>
      </c>
      <c r="O454" t="str">
        <f>VLOOKUP(C454, Salestier_Table[], 2, TRUE)</f>
        <v>Low</v>
      </c>
    </row>
    <row r="455" spans="1:15" x14ac:dyDescent="0.35">
      <c r="A455" s="15">
        <v>45261</v>
      </c>
      <c r="B455">
        <v>3</v>
      </c>
      <c r="C455" s="7">
        <v>239.17</v>
      </c>
      <c r="D455">
        <v>56</v>
      </c>
      <c r="E455" t="s">
        <v>5</v>
      </c>
      <c r="F455" t="str">
        <f t="shared" si="42"/>
        <v>December</v>
      </c>
      <c r="G455">
        <f t="shared" si="43"/>
        <v>2023</v>
      </c>
      <c r="H455" t="str">
        <f t="shared" si="44"/>
        <v>Low</v>
      </c>
      <c r="I455" t="s">
        <v>151</v>
      </c>
      <c r="J455" t="str">
        <f t="shared" si="45"/>
        <v>Valid</v>
      </c>
      <c r="K455" t="str">
        <f>VLOOKUP(B455, Product_Data!$A$2:$B$100, 2, FALSE)</f>
        <v>Product 3</v>
      </c>
      <c r="L455" t="str">
        <f>INDEX(Customer_Data!$C$2:$C$101, MATCH(D455, Customer_Data!$A$2:$A$101, 0))</f>
        <v>East</v>
      </c>
      <c r="M455" t="str">
        <f t="shared" si="46"/>
        <v>Product 3 - Clothing</v>
      </c>
      <c r="N455">
        <f t="shared" si="47"/>
        <v>30</v>
      </c>
      <c r="O455" t="str">
        <f>VLOOKUP(C455, Salestier_Table[], 2, TRUE)</f>
        <v>Medium</v>
      </c>
    </row>
    <row r="456" spans="1:15" x14ac:dyDescent="0.35">
      <c r="A456" s="15">
        <v>45262</v>
      </c>
      <c r="B456">
        <v>5</v>
      </c>
      <c r="C456" s="7">
        <v>151.1</v>
      </c>
      <c r="D456">
        <v>59</v>
      </c>
      <c r="E456" t="s">
        <v>6</v>
      </c>
      <c r="F456" t="str">
        <f t="shared" si="42"/>
        <v>December</v>
      </c>
      <c r="G456">
        <f t="shared" si="43"/>
        <v>2023</v>
      </c>
      <c r="H456" t="str">
        <f t="shared" si="44"/>
        <v>Low</v>
      </c>
      <c r="I456" t="s">
        <v>152</v>
      </c>
      <c r="J456" t="str">
        <f t="shared" si="45"/>
        <v>Valid</v>
      </c>
      <c r="K456" t="str">
        <f>VLOOKUP(B456, Product_Data!$A$2:$B$100, 2, FALSE)</f>
        <v>Product 5</v>
      </c>
      <c r="L456" t="str">
        <f>INDEX(Customer_Data!$C$2:$C$101, MATCH(D456, Customer_Data!$A$2:$A$101, 0))</f>
        <v>North</v>
      </c>
      <c r="M456" t="str">
        <f t="shared" si="46"/>
        <v>Product 5 - Electronics</v>
      </c>
      <c r="N456">
        <f t="shared" si="47"/>
        <v>29</v>
      </c>
      <c r="O456" t="str">
        <f>VLOOKUP(C456, Salestier_Table[], 2, TRUE)</f>
        <v>Low</v>
      </c>
    </row>
    <row r="457" spans="1:15" x14ac:dyDescent="0.35">
      <c r="A457" s="15">
        <v>45262</v>
      </c>
      <c r="B457">
        <v>4</v>
      </c>
      <c r="C457" s="7">
        <v>256.52</v>
      </c>
      <c r="D457">
        <v>14</v>
      </c>
      <c r="E457" t="s">
        <v>7</v>
      </c>
      <c r="F457" t="str">
        <f t="shared" si="42"/>
        <v>December</v>
      </c>
      <c r="G457">
        <f t="shared" si="43"/>
        <v>2023</v>
      </c>
      <c r="H457" t="str">
        <f t="shared" si="44"/>
        <v>Low</v>
      </c>
      <c r="I457" t="s">
        <v>153</v>
      </c>
      <c r="J457" t="str">
        <f t="shared" si="45"/>
        <v>Valid</v>
      </c>
      <c r="K457" t="str">
        <f>VLOOKUP(B457, Product_Data!$A$2:$B$100, 2, FALSE)</f>
        <v>Product 4</v>
      </c>
      <c r="L457" t="str">
        <f>INDEX(Customer_Data!$C$2:$C$101, MATCH(D457, Customer_Data!$A$2:$A$101, 0))</f>
        <v>West</v>
      </c>
      <c r="M457" t="str">
        <f t="shared" si="46"/>
        <v>Product 4 - Home &amp; Kitchen</v>
      </c>
      <c r="N457">
        <f t="shared" si="47"/>
        <v>29</v>
      </c>
      <c r="O457" t="str">
        <f>VLOOKUP(C457, Salestier_Table[], 2, TRUE)</f>
        <v>Medium</v>
      </c>
    </row>
    <row r="458" spans="1:15" x14ac:dyDescent="0.35">
      <c r="A458" s="15">
        <v>45264</v>
      </c>
      <c r="B458">
        <v>14</v>
      </c>
      <c r="C458" s="7">
        <v>233.18</v>
      </c>
      <c r="D458">
        <v>41</v>
      </c>
      <c r="E458" t="s">
        <v>6</v>
      </c>
      <c r="F458" t="str">
        <f t="shared" si="42"/>
        <v>December</v>
      </c>
      <c r="G458">
        <f t="shared" si="43"/>
        <v>2023</v>
      </c>
      <c r="H458" t="str">
        <f t="shared" si="44"/>
        <v>Low</v>
      </c>
      <c r="I458" t="s">
        <v>142</v>
      </c>
      <c r="J458" t="str">
        <f t="shared" si="45"/>
        <v>Valid</v>
      </c>
      <c r="K458" t="str">
        <f>VLOOKUP(B458, Product_Data!$A$2:$B$100, 2, FALSE)</f>
        <v>Product 14</v>
      </c>
      <c r="L458" t="str">
        <f>INDEX(Customer_Data!$C$2:$C$101, MATCH(D458, Customer_Data!$A$2:$A$101, 0))</f>
        <v>North</v>
      </c>
      <c r="M458" t="str">
        <f t="shared" si="46"/>
        <v>Product 14 - Electronics</v>
      </c>
      <c r="N458">
        <f t="shared" si="47"/>
        <v>27</v>
      </c>
      <c r="O458" t="str">
        <f>VLOOKUP(C458, Salestier_Table[], 2, TRUE)</f>
        <v>Medium</v>
      </c>
    </row>
    <row r="459" spans="1:15" x14ac:dyDescent="0.35">
      <c r="A459" s="15">
        <v>45267</v>
      </c>
      <c r="B459">
        <v>15</v>
      </c>
      <c r="C459" s="7">
        <v>252</v>
      </c>
      <c r="D459">
        <v>3</v>
      </c>
      <c r="E459" t="s">
        <v>8</v>
      </c>
      <c r="F459" t="str">
        <f t="shared" si="42"/>
        <v>December</v>
      </c>
      <c r="G459">
        <f t="shared" si="43"/>
        <v>2023</v>
      </c>
      <c r="H459" t="str">
        <f t="shared" si="44"/>
        <v>Low</v>
      </c>
      <c r="I459" t="s">
        <v>143</v>
      </c>
      <c r="J459" t="str">
        <f t="shared" si="45"/>
        <v>Valid</v>
      </c>
      <c r="K459" t="str">
        <f>VLOOKUP(B459, Product_Data!$A$2:$B$100, 2, FALSE)</f>
        <v>Product 15</v>
      </c>
      <c r="L459" t="str">
        <f>INDEX(Customer_Data!$C$2:$C$101, MATCH(D459, Customer_Data!$A$2:$A$101, 0))</f>
        <v>East</v>
      </c>
      <c r="M459" t="str">
        <f t="shared" si="46"/>
        <v>Product 15 - Books</v>
      </c>
      <c r="N459">
        <f t="shared" si="47"/>
        <v>24</v>
      </c>
      <c r="O459" t="str">
        <f>VLOOKUP(C459, Salestier_Table[], 2, TRUE)</f>
        <v>Medium</v>
      </c>
    </row>
    <row r="460" spans="1:15" x14ac:dyDescent="0.35">
      <c r="A460" s="15">
        <v>45267</v>
      </c>
      <c r="B460">
        <v>11</v>
      </c>
      <c r="C460" s="7">
        <v>314.64</v>
      </c>
      <c r="D460">
        <v>38</v>
      </c>
      <c r="E460" t="s">
        <v>8</v>
      </c>
      <c r="F460" t="str">
        <f t="shared" si="42"/>
        <v>December</v>
      </c>
      <c r="G460">
        <f t="shared" si="43"/>
        <v>2023</v>
      </c>
      <c r="H460" t="str">
        <f t="shared" si="44"/>
        <v>Low</v>
      </c>
      <c r="I460" t="s">
        <v>144</v>
      </c>
      <c r="J460" t="str">
        <f t="shared" si="45"/>
        <v>Valid</v>
      </c>
      <c r="K460" t="str">
        <f>VLOOKUP(B460, Product_Data!$A$2:$B$100, 2, FALSE)</f>
        <v>Product 11</v>
      </c>
      <c r="L460" t="str">
        <f>INDEX(Customer_Data!$C$2:$C$101, MATCH(D460, Customer_Data!$A$2:$A$101, 0))</f>
        <v>West</v>
      </c>
      <c r="M460" t="str">
        <f t="shared" si="46"/>
        <v>Product 11 - Books</v>
      </c>
      <c r="N460">
        <f t="shared" si="47"/>
        <v>24</v>
      </c>
      <c r="O460" t="str">
        <f>VLOOKUP(C460, Salestier_Table[], 2, TRUE)</f>
        <v>Medium</v>
      </c>
    </row>
    <row r="461" spans="1:15" x14ac:dyDescent="0.35">
      <c r="A461" s="15">
        <v>45267</v>
      </c>
      <c r="B461">
        <v>3</v>
      </c>
      <c r="C461" s="7">
        <v>181.44</v>
      </c>
      <c r="D461">
        <v>44</v>
      </c>
      <c r="E461" t="s">
        <v>5</v>
      </c>
      <c r="F461" t="str">
        <f t="shared" si="42"/>
        <v>December</v>
      </c>
      <c r="G461">
        <f t="shared" si="43"/>
        <v>2023</v>
      </c>
      <c r="H461" t="str">
        <f t="shared" si="44"/>
        <v>Low</v>
      </c>
      <c r="I461" t="s">
        <v>145</v>
      </c>
      <c r="J461" t="str">
        <f t="shared" si="45"/>
        <v>Valid</v>
      </c>
      <c r="K461" t="str">
        <f>VLOOKUP(B461, Product_Data!$A$2:$B$100, 2, FALSE)</f>
        <v>Product 3</v>
      </c>
      <c r="L461" t="str">
        <f>INDEX(Customer_Data!$C$2:$C$101, MATCH(D461, Customer_Data!$A$2:$A$101, 0))</f>
        <v>East</v>
      </c>
      <c r="M461" t="str">
        <f t="shared" si="46"/>
        <v>Product 3 - Clothing</v>
      </c>
      <c r="N461">
        <f t="shared" si="47"/>
        <v>24</v>
      </c>
      <c r="O461" t="str">
        <f>VLOOKUP(C461, Salestier_Table[], 2, TRUE)</f>
        <v>Low</v>
      </c>
    </row>
    <row r="462" spans="1:15" x14ac:dyDescent="0.35">
      <c r="A462" s="15">
        <v>45268</v>
      </c>
      <c r="B462">
        <v>17</v>
      </c>
      <c r="C462" s="7">
        <v>97.61</v>
      </c>
      <c r="D462">
        <v>78</v>
      </c>
      <c r="E462" t="s">
        <v>8</v>
      </c>
      <c r="F462" t="str">
        <f t="shared" si="42"/>
        <v>December</v>
      </c>
      <c r="G462">
        <f t="shared" si="43"/>
        <v>2023</v>
      </c>
      <c r="H462" t="str">
        <f t="shared" si="44"/>
        <v>Low</v>
      </c>
      <c r="I462" t="s">
        <v>146</v>
      </c>
      <c r="J462" t="str">
        <f t="shared" si="45"/>
        <v>Invalid</v>
      </c>
      <c r="K462" t="str">
        <f>VLOOKUP(B462, Product_Data!$A$2:$B$100, 2, FALSE)</f>
        <v>Product 17</v>
      </c>
      <c r="L462" t="str">
        <f>INDEX(Customer_Data!$C$2:$C$101, MATCH(D462, Customer_Data!$A$2:$A$101, 0))</f>
        <v>East</v>
      </c>
      <c r="M462" t="str">
        <f t="shared" si="46"/>
        <v>Product 17 - Books</v>
      </c>
      <c r="N462">
        <f t="shared" si="47"/>
        <v>23</v>
      </c>
      <c r="O462" t="str">
        <f>VLOOKUP(C462, Salestier_Table[], 2, TRUE)</f>
        <v>Low</v>
      </c>
    </row>
    <row r="463" spans="1:15" x14ac:dyDescent="0.35">
      <c r="A463" s="15">
        <v>45269</v>
      </c>
      <c r="B463">
        <v>10</v>
      </c>
      <c r="C463" s="7">
        <v>486.91</v>
      </c>
      <c r="D463">
        <v>88</v>
      </c>
      <c r="E463" t="s">
        <v>5</v>
      </c>
      <c r="F463" t="str">
        <f t="shared" si="42"/>
        <v>December</v>
      </c>
      <c r="G463">
        <f t="shared" si="43"/>
        <v>2023</v>
      </c>
      <c r="H463" t="str">
        <f t="shared" si="44"/>
        <v>Low</v>
      </c>
      <c r="I463" t="s">
        <v>147</v>
      </c>
      <c r="J463" t="str">
        <f t="shared" si="45"/>
        <v>Valid</v>
      </c>
      <c r="K463" t="str">
        <f>VLOOKUP(B463, Product_Data!$A$2:$B$100, 2, FALSE)</f>
        <v>Product 10</v>
      </c>
      <c r="L463" t="str">
        <f>INDEX(Customer_Data!$C$2:$C$101, MATCH(D463, Customer_Data!$A$2:$A$101, 0))</f>
        <v>East</v>
      </c>
      <c r="M463" t="str">
        <f t="shared" si="46"/>
        <v>Product 10 - Clothing</v>
      </c>
      <c r="N463">
        <f t="shared" si="47"/>
        <v>22</v>
      </c>
      <c r="O463" t="str">
        <f>VLOOKUP(C463, Salestier_Table[], 2, TRUE)</f>
        <v>High</v>
      </c>
    </row>
    <row r="464" spans="1:15" x14ac:dyDescent="0.35">
      <c r="A464" s="15">
        <v>45269</v>
      </c>
      <c r="B464">
        <v>1</v>
      </c>
      <c r="C464" s="7">
        <v>420.58</v>
      </c>
      <c r="D464">
        <v>50</v>
      </c>
      <c r="E464" t="s">
        <v>6</v>
      </c>
      <c r="F464" t="str">
        <f t="shared" si="42"/>
        <v>December</v>
      </c>
      <c r="G464">
        <f t="shared" si="43"/>
        <v>2023</v>
      </c>
      <c r="H464" t="str">
        <f t="shared" si="44"/>
        <v>Low</v>
      </c>
      <c r="I464" t="s">
        <v>148</v>
      </c>
      <c r="J464" t="str">
        <f t="shared" si="45"/>
        <v>Valid</v>
      </c>
      <c r="K464" t="str">
        <f>VLOOKUP(B464, Product_Data!$A$2:$B$100, 2, FALSE)</f>
        <v>Product 1</v>
      </c>
      <c r="L464" t="str">
        <f>INDEX(Customer_Data!$C$2:$C$101, MATCH(D464, Customer_Data!$A$2:$A$101, 0))</f>
        <v>East</v>
      </c>
      <c r="M464" t="str">
        <f t="shared" si="46"/>
        <v>Product 1 - Electronics</v>
      </c>
      <c r="N464">
        <f t="shared" si="47"/>
        <v>22</v>
      </c>
      <c r="O464" t="str">
        <f>VLOOKUP(C464, Salestier_Table[], 2, TRUE)</f>
        <v>High</v>
      </c>
    </row>
    <row r="465" spans="1:15" x14ac:dyDescent="0.35">
      <c r="A465" s="15">
        <v>45270</v>
      </c>
      <c r="B465">
        <v>19</v>
      </c>
      <c r="C465" s="7">
        <v>94.55</v>
      </c>
      <c r="D465">
        <v>26</v>
      </c>
      <c r="E465" t="s">
        <v>6</v>
      </c>
      <c r="F465" t="str">
        <f t="shared" si="42"/>
        <v>December</v>
      </c>
      <c r="G465">
        <f t="shared" si="43"/>
        <v>2023</v>
      </c>
      <c r="H465" t="str">
        <f t="shared" si="44"/>
        <v>Low</v>
      </c>
      <c r="I465" t="s">
        <v>149</v>
      </c>
      <c r="J465" t="str">
        <f t="shared" si="45"/>
        <v>Invalid</v>
      </c>
      <c r="K465" t="str">
        <f>VLOOKUP(B465, Product_Data!$A$2:$B$100, 2, FALSE)</f>
        <v>Product 19</v>
      </c>
      <c r="L465" t="str">
        <f>INDEX(Customer_Data!$C$2:$C$101, MATCH(D465, Customer_Data!$A$2:$A$101, 0))</f>
        <v>North</v>
      </c>
      <c r="M465" t="str">
        <f t="shared" si="46"/>
        <v>Product 19 - Electronics</v>
      </c>
      <c r="N465">
        <f t="shared" si="47"/>
        <v>21</v>
      </c>
      <c r="O465" t="str">
        <f>VLOOKUP(C465, Salestier_Table[], 2, TRUE)</f>
        <v>Low</v>
      </c>
    </row>
    <row r="466" spans="1:15" x14ac:dyDescent="0.35">
      <c r="A466" s="15">
        <v>45270</v>
      </c>
      <c r="B466">
        <v>15</v>
      </c>
      <c r="C466" s="7">
        <v>29.27</v>
      </c>
      <c r="D466">
        <v>35</v>
      </c>
      <c r="E466" t="s">
        <v>8</v>
      </c>
      <c r="F466" t="str">
        <f t="shared" si="42"/>
        <v>December</v>
      </c>
      <c r="G466">
        <f t="shared" si="43"/>
        <v>2023</v>
      </c>
      <c r="H466" t="str">
        <f t="shared" si="44"/>
        <v>Low</v>
      </c>
      <c r="I466" t="s">
        <v>150</v>
      </c>
      <c r="J466" t="str">
        <f t="shared" si="45"/>
        <v>Invalid</v>
      </c>
      <c r="K466" t="str">
        <f>VLOOKUP(B466, Product_Data!$A$2:$B$100, 2, FALSE)</f>
        <v>Product 15</v>
      </c>
      <c r="L466" t="str">
        <f>INDEX(Customer_Data!$C$2:$C$101, MATCH(D466, Customer_Data!$A$2:$A$101, 0))</f>
        <v>South</v>
      </c>
      <c r="M466" t="str">
        <f t="shared" si="46"/>
        <v>Product 15 - Books</v>
      </c>
      <c r="N466">
        <f t="shared" si="47"/>
        <v>21</v>
      </c>
      <c r="O466" t="str">
        <f>VLOOKUP(C466, Salestier_Table[], 2, TRUE)</f>
        <v>Low</v>
      </c>
    </row>
    <row r="467" spans="1:15" x14ac:dyDescent="0.35">
      <c r="A467" s="15">
        <v>45270</v>
      </c>
      <c r="B467">
        <v>5</v>
      </c>
      <c r="C467" s="7">
        <v>84.93</v>
      </c>
      <c r="D467">
        <v>23</v>
      </c>
      <c r="E467" t="s">
        <v>6</v>
      </c>
      <c r="F467" t="str">
        <f t="shared" si="42"/>
        <v>December</v>
      </c>
      <c r="G467">
        <f t="shared" si="43"/>
        <v>2023</v>
      </c>
      <c r="H467" t="str">
        <f t="shared" si="44"/>
        <v>Low</v>
      </c>
      <c r="I467" t="s">
        <v>151</v>
      </c>
      <c r="J467" t="str">
        <f t="shared" si="45"/>
        <v>Invalid</v>
      </c>
      <c r="K467" t="str">
        <f>VLOOKUP(B467, Product_Data!$A$2:$B$100, 2, FALSE)</f>
        <v>Product 5</v>
      </c>
      <c r="L467" t="str">
        <f>INDEX(Customer_Data!$C$2:$C$101, MATCH(D467, Customer_Data!$A$2:$A$101, 0))</f>
        <v>West</v>
      </c>
      <c r="M467" t="str">
        <f t="shared" si="46"/>
        <v>Product 5 - Electronics</v>
      </c>
      <c r="N467">
        <f t="shared" si="47"/>
        <v>21</v>
      </c>
      <c r="O467" t="str">
        <f>VLOOKUP(C467, Salestier_Table[], 2, TRUE)</f>
        <v>Low</v>
      </c>
    </row>
    <row r="468" spans="1:15" x14ac:dyDescent="0.35">
      <c r="A468" s="15">
        <v>45271</v>
      </c>
      <c r="B468">
        <v>4</v>
      </c>
      <c r="C468" s="7">
        <v>221.7</v>
      </c>
      <c r="D468">
        <v>78</v>
      </c>
      <c r="E468" t="s">
        <v>7</v>
      </c>
      <c r="F468" t="str">
        <f t="shared" si="42"/>
        <v>December</v>
      </c>
      <c r="G468">
        <f t="shared" si="43"/>
        <v>2023</v>
      </c>
      <c r="H468" t="str">
        <f t="shared" si="44"/>
        <v>Low</v>
      </c>
      <c r="I468" t="s">
        <v>152</v>
      </c>
      <c r="J468" t="str">
        <f t="shared" si="45"/>
        <v>Valid</v>
      </c>
      <c r="K468" t="str">
        <f>VLOOKUP(B468, Product_Data!$A$2:$B$100, 2, FALSE)</f>
        <v>Product 4</v>
      </c>
      <c r="L468" t="str">
        <f>INDEX(Customer_Data!$C$2:$C$101, MATCH(D468, Customer_Data!$A$2:$A$101, 0))</f>
        <v>East</v>
      </c>
      <c r="M468" t="str">
        <f t="shared" si="46"/>
        <v>Product 4 - Home &amp; Kitchen</v>
      </c>
      <c r="N468">
        <f t="shared" si="47"/>
        <v>20</v>
      </c>
      <c r="O468" t="str">
        <f>VLOOKUP(C468, Salestier_Table[], 2, TRUE)</f>
        <v>Medium</v>
      </c>
    </row>
    <row r="469" spans="1:15" x14ac:dyDescent="0.35">
      <c r="A469" s="15">
        <v>45271</v>
      </c>
      <c r="B469">
        <v>15</v>
      </c>
      <c r="C469" s="7">
        <v>423.77</v>
      </c>
      <c r="D469">
        <v>74</v>
      </c>
      <c r="E469" t="s">
        <v>8</v>
      </c>
      <c r="F469" t="str">
        <f t="shared" si="42"/>
        <v>December</v>
      </c>
      <c r="G469">
        <f t="shared" si="43"/>
        <v>2023</v>
      </c>
      <c r="H469" t="str">
        <f t="shared" si="44"/>
        <v>Low</v>
      </c>
      <c r="I469" t="s">
        <v>153</v>
      </c>
      <c r="J469" t="str">
        <f t="shared" si="45"/>
        <v>Valid</v>
      </c>
      <c r="K469" t="str">
        <f>VLOOKUP(B469, Product_Data!$A$2:$B$100, 2, FALSE)</f>
        <v>Product 15</v>
      </c>
      <c r="L469" t="str">
        <f>INDEX(Customer_Data!$C$2:$C$101, MATCH(D469, Customer_Data!$A$2:$A$101, 0))</f>
        <v>West</v>
      </c>
      <c r="M469" t="str">
        <f t="shared" si="46"/>
        <v>Product 15 - Books</v>
      </c>
      <c r="N469">
        <f t="shared" si="47"/>
        <v>20</v>
      </c>
      <c r="O469" t="str">
        <f>VLOOKUP(C469, Salestier_Table[], 2, TRUE)</f>
        <v>High</v>
      </c>
    </row>
    <row r="470" spans="1:15" x14ac:dyDescent="0.35">
      <c r="A470" s="15">
        <v>45272</v>
      </c>
      <c r="B470">
        <v>1</v>
      </c>
      <c r="C470" s="7">
        <v>279.08</v>
      </c>
      <c r="D470">
        <v>98</v>
      </c>
      <c r="E470" t="s">
        <v>6</v>
      </c>
      <c r="F470" t="str">
        <f t="shared" si="42"/>
        <v>December</v>
      </c>
      <c r="G470">
        <f t="shared" si="43"/>
        <v>2023</v>
      </c>
      <c r="H470" t="str">
        <f t="shared" si="44"/>
        <v>Low</v>
      </c>
      <c r="I470" t="s">
        <v>142</v>
      </c>
      <c r="J470" t="str">
        <f t="shared" si="45"/>
        <v>Valid</v>
      </c>
      <c r="K470" t="str">
        <f>VLOOKUP(B470, Product_Data!$A$2:$B$100, 2, FALSE)</f>
        <v>Product 1</v>
      </c>
      <c r="L470" t="str">
        <f>INDEX(Customer_Data!$C$2:$C$101, MATCH(D470, Customer_Data!$A$2:$A$101, 0))</f>
        <v>West</v>
      </c>
      <c r="M470" t="str">
        <f t="shared" si="46"/>
        <v>Product 1 - Electronics</v>
      </c>
      <c r="N470">
        <f t="shared" si="47"/>
        <v>19</v>
      </c>
      <c r="O470" t="str">
        <f>VLOOKUP(C470, Salestier_Table[], 2, TRUE)</f>
        <v>Medium</v>
      </c>
    </row>
    <row r="471" spans="1:15" x14ac:dyDescent="0.35">
      <c r="A471" s="15">
        <v>45272</v>
      </c>
      <c r="B471">
        <v>8</v>
      </c>
      <c r="C471" s="7">
        <v>99.17</v>
      </c>
      <c r="D471">
        <v>47</v>
      </c>
      <c r="E471" t="s">
        <v>6</v>
      </c>
      <c r="F471" t="str">
        <f t="shared" si="42"/>
        <v>December</v>
      </c>
      <c r="G471">
        <f t="shared" si="43"/>
        <v>2023</v>
      </c>
      <c r="H471" t="str">
        <f t="shared" si="44"/>
        <v>Low</v>
      </c>
      <c r="I471" t="s">
        <v>143</v>
      </c>
      <c r="J471" t="str">
        <f t="shared" si="45"/>
        <v>Invalid</v>
      </c>
      <c r="K471" t="str">
        <f>VLOOKUP(B471, Product_Data!$A$2:$B$100, 2, FALSE)</f>
        <v>Product 8</v>
      </c>
      <c r="L471" t="str">
        <f>INDEX(Customer_Data!$C$2:$C$101, MATCH(D471, Customer_Data!$A$2:$A$101, 0))</f>
        <v>West</v>
      </c>
      <c r="M471" t="str">
        <f t="shared" si="46"/>
        <v>Product 8 - Electronics</v>
      </c>
      <c r="N471">
        <f t="shared" si="47"/>
        <v>19</v>
      </c>
      <c r="O471" t="str">
        <f>VLOOKUP(C471, Salestier_Table[], 2, TRUE)</f>
        <v>Low</v>
      </c>
    </row>
    <row r="472" spans="1:15" x14ac:dyDescent="0.35">
      <c r="A472" s="15">
        <v>45273</v>
      </c>
      <c r="B472">
        <v>20</v>
      </c>
      <c r="C472" s="7">
        <v>227.36</v>
      </c>
      <c r="D472">
        <v>27</v>
      </c>
      <c r="E472" t="s">
        <v>6</v>
      </c>
      <c r="F472" t="str">
        <f t="shared" si="42"/>
        <v>December</v>
      </c>
      <c r="G472">
        <f t="shared" si="43"/>
        <v>2023</v>
      </c>
      <c r="H472" t="str">
        <f t="shared" si="44"/>
        <v>Low</v>
      </c>
      <c r="I472" t="s">
        <v>144</v>
      </c>
      <c r="J472" t="str">
        <f t="shared" si="45"/>
        <v>Valid</v>
      </c>
      <c r="K472" t="str">
        <f>VLOOKUP(B472, Product_Data!$A$2:$B$100, 2, FALSE)</f>
        <v>Product 20</v>
      </c>
      <c r="L472" t="str">
        <f>INDEX(Customer_Data!$C$2:$C$101, MATCH(D472, Customer_Data!$A$2:$A$101, 0))</f>
        <v>West</v>
      </c>
      <c r="M472" t="str">
        <f t="shared" si="46"/>
        <v>Product 20 - Electronics</v>
      </c>
      <c r="N472">
        <f t="shared" si="47"/>
        <v>18</v>
      </c>
      <c r="O472" t="str">
        <f>VLOOKUP(C472, Salestier_Table[], 2, TRUE)</f>
        <v>Medium</v>
      </c>
    </row>
    <row r="473" spans="1:15" x14ac:dyDescent="0.35">
      <c r="A473" s="15">
        <v>45273</v>
      </c>
      <c r="B473">
        <v>11</v>
      </c>
      <c r="C473" s="7">
        <v>180.97</v>
      </c>
      <c r="D473">
        <v>83</v>
      </c>
      <c r="E473" t="s">
        <v>8</v>
      </c>
      <c r="F473" t="str">
        <f t="shared" si="42"/>
        <v>December</v>
      </c>
      <c r="G473">
        <f t="shared" si="43"/>
        <v>2023</v>
      </c>
      <c r="H473" t="str">
        <f t="shared" si="44"/>
        <v>Low</v>
      </c>
      <c r="I473" t="s">
        <v>145</v>
      </c>
      <c r="J473" t="str">
        <f t="shared" si="45"/>
        <v>Valid</v>
      </c>
      <c r="K473" t="str">
        <f>VLOOKUP(B473, Product_Data!$A$2:$B$100, 2, FALSE)</f>
        <v>Product 11</v>
      </c>
      <c r="L473" t="str">
        <f>INDEX(Customer_Data!$C$2:$C$101, MATCH(D473, Customer_Data!$A$2:$A$101, 0))</f>
        <v>East</v>
      </c>
      <c r="M473" t="str">
        <f t="shared" si="46"/>
        <v>Product 11 - Books</v>
      </c>
      <c r="N473">
        <f t="shared" si="47"/>
        <v>18</v>
      </c>
      <c r="O473" t="str">
        <f>VLOOKUP(C473, Salestier_Table[], 2, TRUE)</f>
        <v>Low</v>
      </c>
    </row>
    <row r="474" spans="1:15" x14ac:dyDescent="0.35">
      <c r="A474" s="15">
        <v>45273</v>
      </c>
      <c r="B474">
        <v>10</v>
      </c>
      <c r="C474" s="7">
        <v>277.5</v>
      </c>
      <c r="D474">
        <v>7</v>
      </c>
      <c r="E474" t="s">
        <v>5</v>
      </c>
      <c r="F474" t="str">
        <f t="shared" si="42"/>
        <v>December</v>
      </c>
      <c r="G474">
        <f t="shared" si="43"/>
        <v>2023</v>
      </c>
      <c r="H474" t="str">
        <f t="shared" si="44"/>
        <v>Low</v>
      </c>
      <c r="I474" t="s">
        <v>146</v>
      </c>
      <c r="J474" t="str">
        <f t="shared" si="45"/>
        <v>Valid</v>
      </c>
      <c r="K474" t="str">
        <f>VLOOKUP(B474, Product_Data!$A$2:$B$100, 2, FALSE)</f>
        <v>Product 10</v>
      </c>
      <c r="L474" t="str">
        <f>INDEX(Customer_Data!$C$2:$C$101, MATCH(D474, Customer_Data!$A$2:$A$101, 0))</f>
        <v>West</v>
      </c>
      <c r="M474" t="str">
        <f t="shared" si="46"/>
        <v>Product 10 - Clothing</v>
      </c>
      <c r="N474">
        <f t="shared" si="47"/>
        <v>18</v>
      </c>
      <c r="O474" t="str">
        <f>VLOOKUP(C474, Salestier_Table[], 2, TRUE)</f>
        <v>Medium</v>
      </c>
    </row>
    <row r="475" spans="1:15" x14ac:dyDescent="0.35">
      <c r="A475" s="15">
        <v>45273</v>
      </c>
      <c r="B475">
        <v>17</v>
      </c>
      <c r="C475" s="7">
        <v>36.950000000000003</v>
      </c>
      <c r="D475">
        <v>97</v>
      </c>
      <c r="E475" t="s">
        <v>8</v>
      </c>
      <c r="F475" t="str">
        <f t="shared" si="42"/>
        <v>December</v>
      </c>
      <c r="G475">
        <f t="shared" si="43"/>
        <v>2023</v>
      </c>
      <c r="H475" t="str">
        <f t="shared" si="44"/>
        <v>Low</v>
      </c>
      <c r="I475" t="s">
        <v>147</v>
      </c>
      <c r="J475" t="str">
        <f t="shared" si="45"/>
        <v>Invalid</v>
      </c>
      <c r="K475" t="str">
        <f>VLOOKUP(B475, Product_Data!$A$2:$B$100, 2, FALSE)</f>
        <v>Product 17</v>
      </c>
      <c r="L475" t="str">
        <f>INDEX(Customer_Data!$C$2:$C$101, MATCH(D475, Customer_Data!$A$2:$A$101, 0))</f>
        <v>West</v>
      </c>
      <c r="M475" t="str">
        <f t="shared" si="46"/>
        <v>Product 17 - Books</v>
      </c>
      <c r="N475">
        <f t="shared" si="47"/>
        <v>18</v>
      </c>
      <c r="O475" t="str">
        <f>VLOOKUP(C475, Salestier_Table[], 2, TRUE)</f>
        <v>Low</v>
      </c>
    </row>
    <row r="476" spans="1:15" x14ac:dyDescent="0.35">
      <c r="A476" s="15">
        <v>45273</v>
      </c>
      <c r="B476">
        <v>6</v>
      </c>
      <c r="C476" s="7">
        <v>429.64</v>
      </c>
      <c r="D476">
        <v>99</v>
      </c>
      <c r="E476" t="s">
        <v>8</v>
      </c>
      <c r="F476" t="str">
        <f t="shared" si="42"/>
        <v>December</v>
      </c>
      <c r="G476">
        <f t="shared" si="43"/>
        <v>2023</v>
      </c>
      <c r="H476" t="str">
        <f t="shared" si="44"/>
        <v>Low</v>
      </c>
      <c r="I476" t="s">
        <v>148</v>
      </c>
      <c r="J476" t="str">
        <f t="shared" si="45"/>
        <v>Valid</v>
      </c>
      <c r="K476" t="str">
        <f>VLOOKUP(B476, Product_Data!$A$2:$B$100, 2, FALSE)</f>
        <v>Product 6</v>
      </c>
      <c r="L476" t="str">
        <f>INDEX(Customer_Data!$C$2:$C$101, MATCH(D476, Customer_Data!$A$2:$A$101, 0))</f>
        <v>South</v>
      </c>
      <c r="M476" t="str">
        <f t="shared" si="46"/>
        <v>Product 6 - Books</v>
      </c>
      <c r="N476">
        <f t="shared" si="47"/>
        <v>18</v>
      </c>
      <c r="O476" t="str">
        <f>VLOOKUP(C476, Salestier_Table[], 2, TRUE)</f>
        <v>High</v>
      </c>
    </row>
    <row r="477" spans="1:15" x14ac:dyDescent="0.35">
      <c r="A477" s="15">
        <v>45275</v>
      </c>
      <c r="B477">
        <v>10</v>
      </c>
      <c r="C477" s="7">
        <v>129.97999999999999</v>
      </c>
      <c r="D477">
        <v>52</v>
      </c>
      <c r="E477" t="s">
        <v>5</v>
      </c>
      <c r="F477" t="str">
        <f t="shared" si="42"/>
        <v>December</v>
      </c>
      <c r="G477">
        <f t="shared" si="43"/>
        <v>2023</v>
      </c>
      <c r="H477" t="str">
        <f t="shared" si="44"/>
        <v>Low</v>
      </c>
      <c r="I477" t="s">
        <v>149</v>
      </c>
      <c r="J477" t="str">
        <f t="shared" si="45"/>
        <v>Valid</v>
      </c>
      <c r="K477" t="str">
        <f>VLOOKUP(B477, Product_Data!$A$2:$B$100, 2, FALSE)</f>
        <v>Product 10</v>
      </c>
      <c r="L477" t="str">
        <f>INDEX(Customer_Data!$C$2:$C$101, MATCH(D477, Customer_Data!$A$2:$A$101, 0))</f>
        <v>West</v>
      </c>
      <c r="M477" t="str">
        <f t="shared" si="46"/>
        <v>Product 10 - Clothing</v>
      </c>
      <c r="N477">
        <f t="shared" si="47"/>
        <v>16</v>
      </c>
      <c r="O477" t="str">
        <f>VLOOKUP(C477, Salestier_Table[], 2, TRUE)</f>
        <v>Low</v>
      </c>
    </row>
    <row r="478" spans="1:15" x14ac:dyDescent="0.35">
      <c r="A478" s="15">
        <v>45275</v>
      </c>
      <c r="B478">
        <v>19</v>
      </c>
      <c r="C478" s="7">
        <v>470.47</v>
      </c>
      <c r="D478">
        <v>57</v>
      </c>
      <c r="E478" t="s">
        <v>6</v>
      </c>
      <c r="F478" t="str">
        <f t="shared" si="42"/>
        <v>December</v>
      </c>
      <c r="G478">
        <f t="shared" si="43"/>
        <v>2023</v>
      </c>
      <c r="H478" t="str">
        <f t="shared" si="44"/>
        <v>Low</v>
      </c>
      <c r="I478" t="s">
        <v>150</v>
      </c>
      <c r="J478" t="str">
        <f t="shared" si="45"/>
        <v>Valid</v>
      </c>
      <c r="K478" t="str">
        <f>VLOOKUP(B478, Product_Data!$A$2:$B$100, 2, FALSE)</f>
        <v>Product 19</v>
      </c>
      <c r="L478" t="str">
        <f>INDEX(Customer_Data!$C$2:$C$101, MATCH(D478, Customer_Data!$A$2:$A$101, 0))</f>
        <v>West</v>
      </c>
      <c r="M478" t="str">
        <f t="shared" si="46"/>
        <v>Product 19 - Electronics</v>
      </c>
      <c r="N478">
        <f t="shared" si="47"/>
        <v>16</v>
      </c>
      <c r="O478" t="str">
        <f>VLOOKUP(C478, Salestier_Table[], 2, TRUE)</f>
        <v>High</v>
      </c>
    </row>
    <row r="479" spans="1:15" x14ac:dyDescent="0.35">
      <c r="A479" s="15">
        <v>45275</v>
      </c>
      <c r="B479">
        <v>13</v>
      </c>
      <c r="C479" s="7">
        <v>433.62</v>
      </c>
      <c r="D479">
        <v>15</v>
      </c>
      <c r="E479" t="s">
        <v>8</v>
      </c>
      <c r="F479" t="str">
        <f t="shared" si="42"/>
        <v>December</v>
      </c>
      <c r="G479">
        <f t="shared" si="43"/>
        <v>2023</v>
      </c>
      <c r="H479" t="str">
        <f t="shared" si="44"/>
        <v>Low</v>
      </c>
      <c r="I479" t="s">
        <v>151</v>
      </c>
      <c r="J479" t="str">
        <f t="shared" si="45"/>
        <v>Valid</v>
      </c>
      <c r="K479" t="str">
        <f>VLOOKUP(B479, Product_Data!$A$2:$B$100, 2, FALSE)</f>
        <v>Product 13</v>
      </c>
      <c r="L479" t="str">
        <f>INDEX(Customer_Data!$C$2:$C$101, MATCH(D479, Customer_Data!$A$2:$A$101, 0))</f>
        <v>East</v>
      </c>
      <c r="M479" t="str">
        <f t="shared" si="46"/>
        <v>Product 13 - Books</v>
      </c>
      <c r="N479">
        <f t="shared" si="47"/>
        <v>16</v>
      </c>
      <c r="O479" t="str">
        <f>VLOOKUP(C479, Salestier_Table[], 2, TRUE)</f>
        <v>High</v>
      </c>
    </row>
    <row r="480" spans="1:15" x14ac:dyDescent="0.35">
      <c r="A480" s="15">
        <v>45276</v>
      </c>
      <c r="B480">
        <v>14</v>
      </c>
      <c r="C480" s="7">
        <v>227.32</v>
      </c>
      <c r="D480">
        <v>14</v>
      </c>
      <c r="E480" t="s">
        <v>6</v>
      </c>
      <c r="F480" t="str">
        <f t="shared" si="42"/>
        <v>December</v>
      </c>
      <c r="G480">
        <f t="shared" si="43"/>
        <v>2023</v>
      </c>
      <c r="H480" t="str">
        <f t="shared" si="44"/>
        <v>Low</v>
      </c>
      <c r="I480" t="s">
        <v>152</v>
      </c>
      <c r="J480" t="str">
        <f t="shared" si="45"/>
        <v>Valid</v>
      </c>
      <c r="K480" t="str">
        <f>VLOOKUP(B480, Product_Data!$A$2:$B$100, 2, FALSE)</f>
        <v>Product 14</v>
      </c>
      <c r="L480" t="str">
        <f>INDEX(Customer_Data!$C$2:$C$101, MATCH(D480, Customer_Data!$A$2:$A$101, 0))</f>
        <v>West</v>
      </c>
      <c r="M480" t="str">
        <f t="shared" si="46"/>
        <v>Product 14 - Electronics</v>
      </c>
      <c r="N480">
        <f t="shared" si="47"/>
        <v>15</v>
      </c>
      <c r="O480" t="str">
        <f>VLOOKUP(C480, Salestier_Table[], 2, TRUE)</f>
        <v>Medium</v>
      </c>
    </row>
    <row r="481" spans="1:15" x14ac:dyDescent="0.35">
      <c r="A481" s="15">
        <v>45276</v>
      </c>
      <c r="B481">
        <v>19</v>
      </c>
      <c r="C481" s="7">
        <v>298.77</v>
      </c>
      <c r="D481">
        <v>48</v>
      </c>
      <c r="E481" t="s">
        <v>6</v>
      </c>
      <c r="F481" t="str">
        <f t="shared" si="42"/>
        <v>December</v>
      </c>
      <c r="G481">
        <f t="shared" si="43"/>
        <v>2023</v>
      </c>
      <c r="H481" t="str">
        <f t="shared" si="44"/>
        <v>Low</v>
      </c>
      <c r="I481" t="s">
        <v>153</v>
      </c>
      <c r="J481" t="str">
        <f t="shared" si="45"/>
        <v>Valid</v>
      </c>
      <c r="K481" t="str">
        <f>VLOOKUP(B481, Product_Data!$A$2:$B$100, 2, FALSE)</f>
        <v>Product 19</v>
      </c>
      <c r="L481" t="str">
        <f>INDEX(Customer_Data!$C$2:$C$101, MATCH(D481, Customer_Data!$A$2:$A$101, 0))</f>
        <v>East</v>
      </c>
      <c r="M481" t="str">
        <f t="shared" si="46"/>
        <v>Product 19 - Electronics</v>
      </c>
      <c r="N481">
        <f t="shared" si="47"/>
        <v>15</v>
      </c>
      <c r="O481" t="str">
        <f>VLOOKUP(C481, Salestier_Table[], 2, TRUE)</f>
        <v>Medium</v>
      </c>
    </row>
    <row r="482" spans="1:15" x14ac:dyDescent="0.35">
      <c r="A482" s="15">
        <v>45277</v>
      </c>
      <c r="B482">
        <v>4</v>
      </c>
      <c r="C482" s="7">
        <v>442.3</v>
      </c>
      <c r="D482">
        <v>85</v>
      </c>
      <c r="E482" t="s">
        <v>7</v>
      </c>
      <c r="F482" t="str">
        <f t="shared" si="42"/>
        <v>December</v>
      </c>
      <c r="G482">
        <f t="shared" si="43"/>
        <v>2023</v>
      </c>
      <c r="H482" t="str">
        <f t="shared" si="44"/>
        <v>Low</v>
      </c>
      <c r="I482" t="s">
        <v>142</v>
      </c>
      <c r="J482" t="str">
        <f t="shared" si="45"/>
        <v>Valid</v>
      </c>
      <c r="K482" t="str">
        <f>VLOOKUP(B482, Product_Data!$A$2:$B$100, 2, FALSE)</f>
        <v>Product 4</v>
      </c>
      <c r="L482" t="str">
        <f>INDEX(Customer_Data!$C$2:$C$101, MATCH(D482, Customer_Data!$A$2:$A$101, 0))</f>
        <v>West</v>
      </c>
      <c r="M482" t="str">
        <f t="shared" si="46"/>
        <v>Product 4 - Home &amp; Kitchen</v>
      </c>
      <c r="N482">
        <f t="shared" si="47"/>
        <v>14</v>
      </c>
      <c r="O482" t="str">
        <f>VLOOKUP(C482, Salestier_Table[], 2, TRUE)</f>
        <v>High</v>
      </c>
    </row>
    <row r="483" spans="1:15" x14ac:dyDescent="0.35">
      <c r="A483" s="15">
        <v>45277</v>
      </c>
      <c r="B483">
        <v>6</v>
      </c>
      <c r="C483" s="7">
        <v>398.36</v>
      </c>
      <c r="D483">
        <v>84</v>
      </c>
      <c r="E483" t="s">
        <v>8</v>
      </c>
      <c r="F483" t="str">
        <f t="shared" si="42"/>
        <v>December</v>
      </c>
      <c r="G483">
        <f t="shared" si="43"/>
        <v>2023</v>
      </c>
      <c r="H483" t="str">
        <f t="shared" si="44"/>
        <v>Low</v>
      </c>
      <c r="I483" t="s">
        <v>143</v>
      </c>
      <c r="J483" t="str">
        <f t="shared" si="45"/>
        <v>Valid</v>
      </c>
      <c r="K483" t="str">
        <f>VLOOKUP(B483, Product_Data!$A$2:$B$100, 2, FALSE)</f>
        <v>Product 6</v>
      </c>
      <c r="L483" t="str">
        <f>INDEX(Customer_Data!$C$2:$C$101, MATCH(D483, Customer_Data!$A$2:$A$101, 0))</f>
        <v>East</v>
      </c>
      <c r="M483" t="str">
        <f t="shared" si="46"/>
        <v>Product 6 - Books</v>
      </c>
      <c r="N483">
        <f t="shared" si="47"/>
        <v>14</v>
      </c>
      <c r="O483" t="str">
        <f>VLOOKUP(C483, Salestier_Table[], 2, TRUE)</f>
        <v>Medium</v>
      </c>
    </row>
    <row r="484" spans="1:15" x14ac:dyDescent="0.35">
      <c r="A484" s="15">
        <v>45279</v>
      </c>
      <c r="B484">
        <v>9</v>
      </c>
      <c r="C484" s="7">
        <v>494.14</v>
      </c>
      <c r="D484">
        <v>57</v>
      </c>
      <c r="E484" t="s">
        <v>7</v>
      </c>
      <c r="F484" t="str">
        <f t="shared" si="42"/>
        <v>December</v>
      </c>
      <c r="G484">
        <f t="shared" si="43"/>
        <v>2023</v>
      </c>
      <c r="H484" t="str">
        <f t="shared" si="44"/>
        <v>Low</v>
      </c>
      <c r="I484" t="s">
        <v>144</v>
      </c>
      <c r="J484" t="str">
        <f t="shared" si="45"/>
        <v>Valid</v>
      </c>
      <c r="K484" t="str">
        <f>VLOOKUP(B484, Product_Data!$A$2:$B$100, 2, FALSE)</f>
        <v>Product 9</v>
      </c>
      <c r="L484" t="str">
        <f>INDEX(Customer_Data!$C$2:$C$101, MATCH(D484, Customer_Data!$A$2:$A$101, 0))</f>
        <v>West</v>
      </c>
      <c r="M484" t="str">
        <f t="shared" si="46"/>
        <v>Product 9 - Home &amp; Kitchen</v>
      </c>
      <c r="N484">
        <f t="shared" si="47"/>
        <v>12</v>
      </c>
      <c r="O484" t="str">
        <f>VLOOKUP(C484, Salestier_Table[], 2, TRUE)</f>
        <v>High</v>
      </c>
    </row>
    <row r="485" spans="1:15" x14ac:dyDescent="0.35">
      <c r="A485" s="15">
        <v>45279</v>
      </c>
      <c r="B485">
        <v>17</v>
      </c>
      <c r="C485" s="7">
        <v>58.35</v>
      </c>
      <c r="D485">
        <v>53</v>
      </c>
      <c r="E485" t="s">
        <v>8</v>
      </c>
      <c r="F485" t="str">
        <f t="shared" si="42"/>
        <v>December</v>
      </c>
      <c r="G485">
        <f t="shared" si="43"/>
        <v>2023</v>
      </c>
      <c r="H485" t="str">
        <f t="shared" si="44"/>
        <v>Low</v>
      </c>
      <c r="I485" t="s">
        <v>145</v>
      </c>
      <c r="J485" t="str">
        <f t="shared" si="45"/>
        <v>Invalid</v>
      </c>
      <c r="K485" t="str">
        <f>VLOOKUP(B485, Product_Data!$A$2:$B$100, 2, FALSE)</f>
        <v>Product 17</v>
      </c>
      <c r="L485" t="str">
        <f>INDEX(Customer_Data!$C$2:$C$101, MATCH(D485, Customer_Data!$A$2:$A$101, 0))</f>
        <v>West</v>
      </c>
      <c r="M485" t="str">
        <f t="shared" si="46"/>
        <v>Product 17 - Books</v>
      </c>
      <c r="N485">
        <f t="shared" si="47"/>
        <v>12</v>
      </c>
      <c r="O485" t="str">
        <f>VLOOKUP(C485, Salestier_Table[], 2, TRUE)</f>
        <v>Low</v>
      </c>
    </row>
    <row r="486" spans="1:15" x14ac:dyDescent="0.35">
      <c r="A486" s="15">
        <v>45280</v>
      </c>
      <c r="B486">
        <v>19</v>
      </c>
      <c r="C486" s="7">
        <v>268.14</v>
      </c>
      <c r="D486">
        <v>25</v>
      </c>
      <c r="E486" t="s">
        <v>6</v>
      </c>
      <c r="F486" t="str">
        <f t="shared" si="42"/>
        <v>December</v>
      </c>
      <c r="G486">
        <f t="shared" si="43"/>
        <v>2023</v>
      </c>
      <c r="H486" t="str">
        <f t="shared" si="44"/>
        <v>Low</v>
      </c>
      <c r="I486" t="s">
        <v>146</v>
      </c>
      <c r="J486" t="str">
        <f t="shared" si="45"/>
        <v>Valid</v>
      </c>
      <c r="K486" t="str">
        <f>VLOOKUP(B486, Product_Data!$A$2:$B$100, 2, FALSE)</f>
        <v>Product 19</v>
      </c>
      <c r="L486" t="str">
        <f>INDEX(Customer_Data!$C$2:$C$101, MATCH(D486, Customer_Data!$A$2:$A$101, 0))</f>
        <v>West</v>
      </c>
      <c r="M486" t="str">
        <f t="shared" si="46"/>
        <v>Product 19 - Electronics</v>
      </c>
      <c r="N486">
        <f t="shared" si="47"/>
        <v>11</v>
      </c>
      <c r="O486" t="str">
        <f>VLOOKUP(C486, Salestier_Table[], 2, TRUE)</f>
        <v>Medium</v>
      </c>
    </row>
    <row r="487" spans="1:15" x14ac:dyDescent="0.35">
      <c r="A487" s="15">
        <v>45281</v>
      </c>
      <c r="B487">
        <v>1</v>
      </c>
      <c r="C487" s="7">
        <v>210.85</v>
      </c>
      <c r="D487">
        <v>75</v>
      </c>
      <c r="E487" t="s">
        <v>6</v>
      </c>
      <c r="F487" t="str">
        <f t="shared" si="42"/>
        <v>December</v>
      </c>
      <c r="G487">
        <f t="shared" si="43"/>
        <v>2023</v>
      </c>
      <c r="H487" t="str">
        <f t="shared" si="44"/>
        <v>Low</v>
      </c>
      <c r="I487" t="s">
        <v>147</v>
      </c>
      <c r="J487" t="str">
        <f t="shared" si="45"/>
        <v>Valid</v>
      </c>
      <c r="K487" t="str">
        <f>VLOOKUP(B487, Product_Data!$A$2:$B$100, 2, FALSE)</f>
        <v>Product 1</v>
      </c>
      <c r="L487" t="str">
        <f>INDEX(Customer_Data!$C$2:$C$101, MATCH(D487, Customer_Data!$A$2:$A$101, 0))</f>
        <v>North</v>
      </c>
      <c r="M487" t="str">
        <f t="shared" si="46"/>
        <v>Product 1 - Electronics</v>
      </c>
      <c r="N487">
        <f t="shared" si="47"/>
        <v>10</v>
      </c>
      <c r="O487" t="str">
        <f>VLOOKUP(C487, Salestier_Table[], 2, TRUE)</f>
        <v>Medium</v>
      </c>
    </row>
    <row r="488" spans="1:15" x14ac:dyDescent="0.35">
      <c r="A488" s="15">
        <v>45281</v>
      </c>
      <c r="B488">
        <v>7</v>
      </c>
      <c r="C488" s="7">
        <v>398.55</v>
      </c>
      <c r="D488">
        <v>86</v>
      </c>
      <c r="E488" t="s">
        <v>5</v>
      </c>
      <c r="F488" t="str">
        <f t="shared" si="42"/>
        <v>December</v>
      </c>
      <c r="G488">
        <f t="shared" si="43"/>
        <v>2023</v>
      </c>
      <c r="H488" t="str">
        <f t="shared" si="44"/>
        <v>Low</v>
      </c>
      <c r="I488" t="s">
        <v>148</v>
      </c>
      <c r="J488" t="str">
        <f t="shared" si="45"/>
        <v>Valid</v>
      </c>
      <c r="K488" t="str">
        <f>VLOOKUP(B488, Product_Data!$A$2:$B$100, 2, FALSE)</f>
        <v>Product 7</v>
      </c>
      <c r="L488" t="str">
        <f>INDEX(Customer_Data!$C$2:$C$101, MATCH(D488, Customer_Data!$A$2:$A$101, 0))</f>
        <v>West</v>
      </c>
      <c r="M488" t="str">
        <f t="shared" si="46"/>
        <v>Product 7 - Clothing</v>
      </c>
      <c r="N488">
        <f t="shared" si="47"/>
        <v>10</v>
      </c>
      <c r="O488" t="str">
        <f>VLOOKUP(C488, Salestier_Table[], 2, TRUE)</f>
        <v>Medium</v>
      </c>
    </row>
    <row r="489" spans="1:15" x14ac:dyDescent="0.35">
      <c r="A489" s="15">
        <v>45283</v>
      </c>
      <c r="B489">
        <v>11</v>
      </c>
      <c r="C489" s="7">
        <v>274.99</v>
      </c>
      <c r="D489">
        <v>78</v>
      </c>
      <c r="E489" t="s">
        <v>8</v>
      </c>
      <c r="F489" t="str">
        <f t="shared" si="42"/>
        <v>December</v>
      </c>
      <c r="G489">
        <f t="shared" si="43"/>
        <v>2023</v>
      </c>
      <c r="H489" t="str">
        <f t="shared" si="44"/>
        <v>Low</v>
      </c>
      <c r="I489" t="s">
        <v>149</v>
      </c>
      <c r="J489" t="str">
        <f t="shared" si="45"/>
        <v>Valid</v>
      </c>
      <c r="K489" t="str">
        <f>VLOOKUP(B489, Product_Data!$A$2:$B$100, 2, FALSE)</f>
        <v>Product 11</v>
      </c>
      <c r="L489" t="str">
        <f>INDEX(Customer_Data!$C$2:$C$101, MATCH(D489, Customer_Data!$A$2:$A$101, 0))</f>
        <v>East</v>
      </c>
      <c r="M489" t="str">
        <f t="shared" si="46"/>
        <v>Product 11 - Books</v>
      </c>
      <c r="N489">
        <f t="shared" si="47"/>
        <v>8</v>
      </c>
      <c r="O489" t="str">
        <f>VLOOKUP(C489, Salestier_Table[], 2, TRUE)</f>
        <v>Medium</v>
      </c>
    </row>
    <row r="490" spans="1:15" x14ac:dyDescent="0.35">
      <c r="A490" s="15">
        <v>45283</v>
      </c>
      <c r="B490">
        <v>1</v>
      </c>
      <c r="C490" s="7">
        <v>349.35</v>
      </c>
      <c r="D490">
        <v>39</v>
      </c>
      <c r="E490" t="s">
        <v>6</v>
      </c>
      <c r="F490" t="str">
        <f t="shared" si="42"/>
        <v>December</v>
      </c>
      <c r="G490">
        <f t="shared" si="43"/>
        <v>2023</v>
      </c>
      <c r="H490" t="str">
        <f t="shared" si="44"/>
        <v>Low</v>
      </c>
      <c r="I490" t="s">
        <v>150</v>
      </c>
      <c r="J490" t="str">
        <f t="shared" si="45"/>
        <v>Valid</v>
      </c>
      <c r="K490" t="str">
        <f>VLOOKUP(B490, Product_Data!$A$2:$B$100, 2, FALSE)</f>
        <v>Product 1</v>
      </c>
      <c r="L490" t="str">
        <f>INDEX(Customer_Data!$C$2:$C$101, MATCH(D490, Customer_Data!$A$2:$A$101, 0))</f>
        <v>South</v>
      </c>
      <c r="M490" t="str">
        <f t="shared" si="46"/>
        <v>Product 1 - Electronics</v>
      </c>
      <c r="N490">
        <f t="shared" si="47"/>
        <v>8</v>
      </c>
      <c r="O490" t="str">
        <f>VLOOKUP(C490, Salestier_Table[], 2, TRUE)</f>
        <v>Medium</v>
      </c>
    </row>
    <row r="491" spans="1:15" x14ac:dyDescent="0.35">
      <c r="A491" s="15">
        <v>45284</v>
      </c>
      <c r="B491">
        <v>18</v>
      </c>
      <c r="C491" s="7">
        <v>62.15</v>
      </c>
      <c r="D491">
        <v>32</v>
      </c>
      <c r="E491" t="s">
        <v>7</v>
      </c>
      <c r="F491" t="str">
        <f t="shared" si="42"/>
        <v>December</v>
      </c>
      <c r="G491">
        <f t="shared" si="43"/>
        <v>2023</v>
      </c>
      <c r="H491" t="str">
        <f t="shared" si="44"/>
        <v>Low</v>
      </c>
      <c r="I491" t="s">
        <v>151</v>
      </c>
      <c r="J491" t="str">
        <f t="shared" si="45"/>
        <v>Invalid</v>
      </c>
      <c r="K491" t="str">
        <f>VLOOKUP(B491, Product_Data!$A$2:$B$100, 2, FALSE)</f>
        <v>Product 18</v>
      </c>
      <c r="L491" t="str">
        <f>INDEX(Customer_Data!$C$2:$C$101, MATCH(D491, Customer_Data!$A$2:$A$101, 0))</f>
        <v>North</v>
      </c>
      <c r="M491" t="str">
        <f t="shared" si="46"/>
        <v>Product 18 - Home &amp; Kitchen</v>
      </c>
      <c r="N491">
        <f t="shared" si="47"/>
        <v>7</v>
      </c>
      <c r="O491" t="str">
        <f>VLOOKUP(C491, Salestier_Table[], 2, TRUE)</f>
        <v>Low</v>
      </c>
    </row>
    <row r="492" spans="1:15" x14ac:dyDescent="0.35">
      <c r="A492" s="15">
        <v>45285</v>
      </c>
      <c r="B492">
        <v>10</v>
      </c>
      <c r="C492" s="7">
        <v>425.9</v>
      </c>
      <c r="D492">
        <v>42</v>
      </c>
      <c r="E492" t="s">
        <v>5</v>
      </c>
      <c r="F492" t="str">
        <f t="shared" si="42"/>
        <v>December</v>
      </c>
      <c r="G492">
        <f t="shared" si="43"/>
        <v>2023</v>
      </c>
      <c r="H492" t="str">
        <f t="shared" si="44"/>
        <v>Low</v>
      </c>
      <c r="I492" t="s">
        <v>152</v>
      </c>
      <c r="J492" t="str">
        <f t="shared" si="45"/>
        <v>Valid</v>
      </c>
      <c r="K492" t="str">
        <f>VLOOKUP(B492, Product_Data!$A$2:$B$100, 2, FALSE)</f>
        <v>Product 10</v>
      </c>
      <c r="L492" t="str">
        <f>INDEX(Customer_Data!$C$2:$C$101, MATCH(D492, Customer_Data!$A$2:$A$101, 0))</f>
        <v>East</v>
      </c>
      <c r="M492" t="str">
        <f t="shared" si="46"/>
        <v>Product 10 - Clothing</v>
      </c>
      <c r="N492">
        <f t="shared" si="47"/>
        <v>6</v>
      </c>
      <c r="O492" t="str">
        <f>VLOOKUP(C492, Salestier_Table[], 2, TRUE)</f>
        <v>High</v>
      </c>
    </row>
    <row r="493" spans="1:15" x14ac:dyDescent="0.35">
      <c r="A493" s="15">
        <v>45285</v>
      </c>
      <c r="B493">
        <v>5</v>
      </c>
      <c r="C493" s="7">
        <v>268.83999999999997</v>
      </c>
      <c r="D493">
        <v>42</v>
      </c>
      <c r="E493" t="s">
        <v>6</v>
      </c>
      <c r="F493" t="str">
        <f t="shared" si="42"/>
        <v>December</v>
      </c>
      <c r="G493">
        <f t="shared" si="43"/>
        <v>2023</v>
      </c>
      <c r="H493" t="str">
        <f t="shared" si="44"/>
        <v>Low</v>
      </c>
      <c r="I493" t="s">
        <v>153</v>
      </c>
      <c r="J493" t="str">
        <f t="shared" si="45"/>
        <v>Valid</v>
      </c>
      <c r="K493" t="str">
        <f>VLOOKUP(B493, Product_Data!$A$2:$B$100, 2, FALSE)</f>
        <v>Product 5</v>
      </c>
      <c r="L493" t="str">
        <f>INDEX(Customer_Data!$C$2:$C$101, MATCH(D493, Customer_Data!$A$2:$A$101, 0))</f>
        <v>East</v>
      </c>
      <c r="M493" t="str">
        <f t="shared" si="46"/>
        <v>Product 5 - Electronics</v>
      </c>
      <c r="N493">
        <f t="shared" si="47"/>
        <v>6</v>
      </c>
      <c r="O493" t="str">
        <f>VLOOKUP(C493, Salestier_Table[], 2, TRUE)</f>
        <v>Medium</v>
      </c>
    </row>
    <row r="494" spans="1:15" x14ac:dyDescent="0.35">
      <c r="A494" s="15">
        <v>45286</v>
      </c>
      <c r="B494">
        <v>13</v>
      </c>
      <c r="C494" s="7">
        <v>60.1</v>
      </c>
      <c r="D494">
        <v>12</v>
      </c>
      <c r="E494" t="s">
        <v>8</v>
      </c>
      <c r="F494" t="str">
        <f t="shared" si="42"/>
        <v>December</v>
      </c>
      <c r="G494">
        <f t="shared" si="43"/>
        <v>2023</v>
      </c>
      <c r="H494" t="str">
        <f t="shared" si="44"/>
        <v>Low</v>
      </c>
      <c r="I494" t="s">
        <v>142</v>
      </c>
      <c r="J494" t="str">
        <f t="shared" si="45"/>
        <v>Invalid</v>
      </c>
      <c r="K494" t="str">
        <f>VLOOKUP(B494, Product_Data!$A$2:$B$100, 2, FALSE)</f>
        <v>Product 13</v>
      </c>
      <c r="L494" t="str">
        <f>INDEX(Customer_Data!$C$2:$C$101, MATCH(D494, Customer_Data!$A$2:$A$101, 0))</f>
        <v>East</v>
      </c>
      <c r="M494" t="str">
        <f t="shared" si="46"/>
        <v>Product 13 - Books</v>
      </c>
      <c r="N494">
        <f t="shared" si="47"/>
        <v>5</v>
      </c>
      <c r="O494" t="str">
        <f>VLOOKUP(C494, Salestier_Table[], 2, TRUE)</f>
        <v>Low</v>
      </c>
    </row>
    <row r="495" spans="1:15" x14ac:dyDescent="0.35">
      <c r="A495" s="15">
        <v>45286</v>
      </c>
      <c r="B495">
        <v>9</v>
      </c>
      <c r="C495" s="7">
        <v>321.74</v>
      </c>
      <c r="D495">
        <v>63</v>
      </c>
      <c r="E495" t="s">
        <v>7</v>
      </c>
      <c r="F495" t="str">
        <f t="shared" si="42"/>
        <v>December</v>
      </c>
      <c r="G495">
        <f t="shared" si="43"/>
        <v>2023</v>
      </c>
      <c r="H495" t="str">
        <f t="shared" si="44"/>
        <v>Low</v>
      </c>
      <c r="I495" t="s">
        <v>143</v>
      </c>
      <c r="J495" t="str">
        <f t="shared" si="45"/>
        <v>Valid</v>
      </c>
      <c r="K495" t="str">
        <f>VLOOKUP(B495, Product_Data!$A$2:$B$100, 2, FALSE)</f>
        <v>Product 9</v>
      </c>
      <c r="L495" t="str">
        <f>INDEX(Customer_Data!$C$2:$C$101, MATCH(D495, Customer_Data!$A$2:$A$101, 0))</f>
        <v>South</v>
      </c>
      <c r="M495" t="str">
        <f t="shared" si="46"/>
        <v>Product 9 - Home &amp; Kitchen</v>
      </c>
      <c r="N495">
        <f t="shared" si="47"/>
        <v>5</v>
      </c>
      <c r="O495" t="str">
        <f>VLOOKUP(C495, Salestier_Table[], 2, TRUE)</f>
        <v>Medium</v>
      </c>
    </row>
    <row r="496" spans="1:15" x14ac:dyDescent="0.35">
      <c r="A496" s="15">
        <v>45288</v>
      </c>
      <c r="B496">
        <v>18</v>
      </c>
      <c r="C496" s="7">
        <v>124.98</v>
      </c>
      <c r="D496">
        <v>90</v>
      </c>
      <c r="E496" t="s">
        <v>7</v>
      </c>
      <c r="F496" t="str">
        <f t="shared" si="42"/>
        <v>December</v>
      </c>
      <c r="G496">
        <f t="shared" si="43"/>
        <v>2023</v>
      </c>
      <c r="H496" t="str">
        <f t="shared" si="44"/>
        <v>Low</v>
      </c>
      <c r="I496" t="s">
        <v>144</v>
      </c>
      <c r="J496" t="str">
        <f t="shared" si="45"/>
        <v>Valid</v>
      </c>
      <c r="K496" t="str">
        <f>VLOOKUP(B496, Product_Data!$A$2:$B$100, 2, FALSE)</f>
        <v>Product 18</v>
      </c>
      <c r="L496" t="str">
        <f>INDEX(Customer_Data!$C$2:$C$101, MATCH(D496, Customer_Data!$A$2:$A$101, 0))</f>
        <v>East</v>
      </c>
      <c r="M496" t="str">
        <f t="shared" si="46"/>
        <v>Product 18 - Home &amp; Kitchen</v>
      </c>
      <c r="N496">
        <f t="shared" si="47"/>
        <v>3</v>
      </c>
      <c r="O496" t="str">
        <f>VLOOKUP(C496, Salestier_Table[], 2, TRUE)</f>
        <v>Low</v>
      </c>
    </row>
    <row r="497" spans="1:15" x14ac:dyDescent="0.35">
      <c r="A497" s="15">
        <v>45288</v>
      </c>
      <c r="B497">
        <v>14</v>
      </c>
      <c r="C497" s="7">
        <v>417.9</v>
      </c>
      <c r="D497">
        <v>77</v>
      </c>
      <c r="E497" t="s">
        <v>6</v>
      </c>
      <c r="F497" t="str">
        <f t="shared" si="42"/>
        <v>December</v>
      </c>
      <c r="G497">
        <f t="shared" si="43"/>
        <v>2023</v>
      </c>
      <c r="H497" t="str">
        <f t="shared" si="44"/>
        <v>Low</v>
      </c>
      <c r="I497" t="s">
        <v>145</v>
      </c>
      <c r="J497" t="str">
        <f t="shared" si="45"/>
        <v>Valid</v>
      </c>
      <c r="K497" t="str">
        <f>VLOOKUP(B497, Product_Data!$A$2:$B$100, 2, FALSE)</f>
        <v>Product 14</v>
      </c>
      <c r="L497" t="str">
        <f>INDEX(Customer_Data!$C$2:$C$101, MATCH(D497, Customer_Data!$A$2:$A$101, 0))</f>
        <v>East</v>
      </c>
      <c r="M497" t="str">
        <f t="shared" si="46"/>
        <v>Product 14 - Electronics</v>
      </c>
      <c r="N497">
        <f t="shared" si="47"/>
        <v>3</v>
      </c>
      <c r="O497" t="str">
        <f>VLOOKUP(C497, Salestier_Table[], 2, TRUE)</f>
        <v>High</v>
      </c>
    </row>
    <row r="498" spans="1:15" x14ac:dyDescent="0.35">
      <c r="A498" s="15">
        <v>45288</v>
      </c>
      <c r="B498">
        <v>16</v>
      </c>
      <c r="C498" s="7">
        <v>310.73</v>
      </c>
      <c r="D498">
        <v>74</v>
      </c>
      <c r="E498" t="s">
        <v>6</v>
      </c>
      <c r="F498" t="str">
        <f t="shared" si="42"/>
        <v>December</v>
      </c>
      <c r="G498">
        <f t="shared" si="43"/>
        <v>2023</v>
      </c>
      <c r="H498" t="str">
        <f t="shared" si="44"/>
        <v>Low</v>
      </c>
      <c r="I498" t="s">
        <v>146</v>
      </c>
      <c r="J498" t="str">
        <f t="shared" si="45"/>
        <v>Valid</v>
      </c>
      <c r="K498" t="str">
        <f>VLOOKUP(B498, Product_Data!$A$2:$B$100, 2, FALSE)</f>
        <v>Product 16</v>
      </c>
      <c r="L498" t="str">
        <f>INDEX(Customer_Data!$C$2:$C$101, MATCH(D498, Customer_Data!$A$2:$A$101, 0))</f>
        <v>West</v>
      </c>
      <c r="M498" t="str">
        <f t="shared" si="46"/>
        <v>Product 16 - Electronics</v>
      </c>
      <c r="N498">
        <f t="shared" si="47"/>
        <v>3</v>
      </c>
      <c r="O498" t="str">
        <f>VLOOKUP(C498, Salestier_Table[], 2, TRUE)</f>
        <v>Medium</v>
      </c>
    </row>
    <row r="499" spans="1:15" x14ac:dyDescent="0.35">
      <c r="A499" s="15">
        <v>45290</v>
      </c>
      <c r="B499">
        <v>15</v>
      </c>
      <c r="C499" s="7">
        <v>76.64</v>
      </c>
      <c r="D499">
        <v>9</v>
      </c>
      <c r="E499" t="s">
        <v>8</v>
      </c>
      <c r="F499" t="str">
        <f t="shared" si="42"/>
        <v>December</v>
      </c>
      <c r="G499">
        <f t="shared" si="43"/>
        <v>2023</v>
      </c>
      <c r="H499" t="str">
        <f t="shared" si="44"/>
        <v>Low</v>
      </c>
      <c r="I499" t="s">
        <v>147</v>
      </c>
      <c r="J499" t="str">
        <f t="shared" si="45"/>
        <v>Invalid</v>
      </c>
      <c r="K499" t="str">
        <f>VLOOKUP(B499, Product_Data!$A$2:$B$100, 2, FALSE)</f>
        <v>Product 15</v>
      </c>
      <c r="L499" t="str">
        <f>INDEX(Customer_Data!$C$2:$C$101, MATCH(D499, Customer_Data!$A$2:$A$101, 0))</f>
        <v>East</v>
      </c>
      <c r="M499" t="str">
        <f t="shared" si="46"/>
        <v>Product 15 - Books</v>
      </c>
      <c r="N499">
        <f t="shared" si="47"/>
        <v>1</v>
      </c>
      <c r="O499" t="str">
        <f>VLOOKUP(C499, Salestier_Table[], 2, TRUE)</f>
        <v>Low</v>
      </c>
    </row>
    <row r="500" spans="1:15" x14ac:dyDescent="0.35">
      <c r="A500" s="15">
        <v>45291</v>
      </c>
      <c r="B500">
        <v>13</v>
      </c>
      <c r="C500" s="7">
        <v>396.99</v>
      </c>
      <c r="D500">
        <v>63</v>
      </c>
      <c r="E500" t="s">
        <v>8</v>
      </c>
      <c r="F500" t="str">
        <f t="shared" si="42"/>
        <v>December</v>
      </c>
      <c r="G500">
        <f t="shared" si="43"/>
        <v>2023</v>
      </c>
      <c r="H500" t="str">
        <f t="shared" si="44"/>
        <v>Low</v>
      </c>
      <c r="I500" t="s">
        <v>148</v>
      </c>
      <c r="J500" t="str">
        <f t="shared" si="45"/>
        <v>Valid</v>
      </c>
      <c r="K500" t="str">
        <f>VLOOKUP(B500, Product_Data!$A$2:$B$100, 2, FALSE)</f>
        <v>Product 13</v>
      </c>
      <c r="L500" t="str">
        <f>INDEX(Customer_Data!$C$2:$C$101, MATCH(D500, Customer_Data!$A$2:$A$101, 0))</f>
        <v>South</v>
      </c>
      <c r="M500" t="str">
        <f t="shared" si="46"/>
        <v>Product 13 - Books</v>
      </c>
      <c r="N500">
        <f t="shared" si="47"/>
        <v>0</v>
      </c>
      <c r="O500" t="str">
        <f>VLOOKUP(C500, Salestier_Table[], 2, TRUE)</f>
        <v>Medium</v>
      </c>
    </row>
    <row r="501" spans="1:15" x14ac:dyDescent="0.35">
      <c r="A501" s="15">
        <v>45291</v>
      </c>
      <c r="B501">
        <v>8</v>
      </c>
      <c r="C501" s="7">
        <v>140.66</v>
      </c>
      <c r="D501">
        <v>60</v>
      </c>
      <c r="E501" t="s">
        <v>6</v>
      </c>
      <c r="F501" t="str">
        <f t="shared" si="42"/>
        <v>December</v>
      </c>
      <c r="G501">
        <f t="shared" si="43"/>
        <v>2023</v>
      </c>
      <c r="H501" t="str">
        <f t="shared" si="44"/>
        <v>Low</v>
      </c>
      <c r="I501" t="s">
        <v>149</v>
      </c>
      <c r="J501" t="str">
        <f t="shared" si="45"/>
        <v>Valid</v>
      </c>
      <c r="K501" t="str">
        <f>VLOOKUP(B501, Product_Data!$A$2:$B$100, 2, FALSE)</f>
        <v>Product 8</v>
      </c>
      <c r="L501" t="str">
        <f>INDEX(Customer_Data!$C$2:$C$101, MATCH(D501, Customer_Data!$A$2:$A$101, 0))</f>
        <v>East</v>
      </c>
      <c r="M501" t="str">
        <f t="shared" si="46"/>
        <v>Product 8 - Electronics</v>
      </c>
      <c r="N501">
        <f t="shared" si="47"/>
        <v>0</v>
      </c>
      <c r="O501" t="str">
        <f>VLOOKUP(C501, Salestier_Table[], 2, TRUE)</f>
        <v>Low</v>
      </c>
    </row>
  </sheetData>
  <phoneticPr fontId="3" type="noConversion"/>
  <conditionalFormatting sqref="C1:C1048576">
    <cfRule type="top10" dxfId="3" priority="1" percent="1" rank="10"/>
    <cfRule type="top10" dxfId="2" priority="2" percent="1" rank="10"/>
    <cfRule type="top10" dxfId="1" priority="3" percent="1" rank="10"/>
  </conditionalFormatting>
  <conditionalFormatting sqref="C2:C501">
    <cfRule type="cellIs" dxfId="0" priority="4" operator="greaterThan">
      <formula>1000</formula>
    </cfRule>
  </conditionalFormatting>
  <conditionalFormatting sqref="E15">
    <cfRule type="expression" priority="5">
      <formula>ISBLANK(A1)</formula>
    </cfRule>
  </conditionalFormatting>
  <dataValidations disablePrompts="1" count="1">
    <dataValidation type="decimal" operator="greaterThan" allowBlank="1" showInputMessage="1" showErrorMessage="1" sqref="C1:C1048576" xr:uid="{816AFD22-22CD-474C-8256-0B2141AF4B93}">
      <formula1>0</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9688E-C213-4315-A542-E54B5F0901C2}">
  <dimension ref="A1:H21"/>
  <sheetViews>
    <sheetView workbookViewId="0"/>
  </sheetViews>
  <sheetFormatPr defaultRowHeight="14.5" x14ac:dyDescent="0.35"/>
  <cols>
    <col min="1" max="1" width="12.26953125" bestFit="1" customWidth="1"/>
    <col min="2" max="2" width="15.453125" bestFit="1" customWidth="1"/>
    <col min="3" max="3" width="13.7265625" bestFit="1" customWidth="1"/>
    <col min="4" max="4" width="8.453125" style="8" customWidth="1"/>
    <col min="5" max="5" width="13.08984375" customWidth="1"/>
    <col min="6" max="6" width="16.90625" bestFit="1" customWidth="1"/>
    <col min="7" max="7" width="46.1796875" hidden="1" customWidth="1"/>
    <col min="8" max="8" width="15" bestFit="1" customWidth="1"/>
  </cols>
  <sheetData>
    <row r="1" spans="1:8" x14ac:dyDescent="0.35">
      <c r="A1" t="s">
        <v>1</v>
      </c>
      <c r="B1" t="s">
        <v>9</v>
      </c>
      <c r="C1" t="s">
        <v>4</v>
      </c>
      <c r="D1" s="8" t="s">
        <v>10</v>
      </c>
      <c r="E1" t="s">
        <v>169</v>
      </c>
      <c r="F1" t="s">
        <v>168</v>
      </c>
      <c r="G1" t="s">
        <v>192</v>
      </c>
      <c r="H1" t="s">
        <v>2</v>
      </c>
    </row>
    <row r="2" spans="1:8" x14ac:dyDescent="0.35">
      <c r="A2">
        <v>1</v>
      </c>
      <c r="B2" t="s">
        <v>11</v>
      </c>
      <c r="C2" t="s">
        <v>6</v>
      </c>
      <c r="D2" s="8">
        <v>690.24</v>
      </c>
      <c r="E2" cm="1">
        <f t="array" ref="E2">SUMPRODUCT((Sales_Data!$B$2:$B$501=A2) * (Sales_Data!$C$2:$C$501))</f>
        <v>7308.3099999999995</v>
      </c>
      <c r="F2">
        <f>COUNTIF(Sales_Table[Product_ID],A2)</f>
        <v>30</v>
      </c>
      <c r="G2" cm="1">
        <f t="array" ref="G2">SUMPRODUCT(($A$2:$A$21 = A2) * ($D$2:$D$21 * $F$2:$F$21))</f>
        <v>20707.2</v>
      </c>
      <c r="H2">
        <f ca="1">SUMIF(Sales_Data!$B$2:$C$501, A2, Sales_Data!$C$2:$C$501)</f>
        <v>7308.3099999999995</v>
      </c>
    </row>
    <row r="3" spans="1:8" x14ac:dyDescent="0.35">
      <c r="A3">
        <v>2</v>
      </c>
      <c r="B3" t="s">
        <v>12</v>
      </c>
      <c r="C3" t="s">
        <v>8</v>
      </c>
      <c r="D3" s="8">
        <v>505.71</v>
      </c>
      <c r="E3" cm="1">
        <f t="array" ref="E3">SUMPRODUCT((Sales_Data!$B$2:$B$501=A3) * (Sales_Data!$C$2:$C$501))</f>
        <v>4871.04</v>
      </c>
      <c r="F3">
        <f>COUNTIF(Sales_Table[Product_ID],A3)</f>
        <v>17</v>
      </c>
      <c r="G3" cm="1">
        <f t="array" ref="G3">SUMPRODUCT(($A$2:$A$21 = A3) * ($D$2:$D$21 * $F$2:$F$21))</f>
        <v>8597.07</v>
      </c>
      <c r="H3">
        <f ca="1">SUMIF(Sales_Data!$B$2:$C$501, A3, Sales_Data!$C$2:$C$501)</f>
        <v>4871.04</v>
      </c>
    </row>
    <row r="4" spans="1:8" x14ac:dyDescent="0.35">
      <c r="A4">
        <v>3</v>
      </c>
      <c r="B4" t="s">
        <v>13</v>
      </c>
      <c r="C4" t="s">
        <v>5</v>
      </c>
      <c r="D4" s="8">
        <v>296.83999999999997</v>
      </c>
      <c r="E4" cm="1">
        <f t="array" ref="E4">SUMPRODUCT((Sales_Data!$B$2:$B$501=A4) * (Sales_Data!$C$2:$C$501))</f>
        <v>6382.09</v>
      </c>
      <c r="F4">
        <f>COUNTIF(Sales_Table[Product_ID],A4)</f>
        <v>25</v>
      </c>
      <c r="G4" cm="1">
        <f t="array" ref="G4">SUMPRODUCT(($A$2:$A$21 = A4) * ($D$2:$D$21 * $F$2:$F$21))</f>
        <v>7420.9999999999991</v>
      </c>
      <c r="H4">
        <f ca="1">SUMIF(Sales_Data!$B$2:$C$501, A4, Sales_Data!$C$2:$C$501)</f>
        <v>6382.09</v>
      </c>
    </row>
    <row r="5" spans="1:8" x14ac:dyDescent="0.35">
      <c r="A5">
        <v>4</v>
      </c>
      <c r="B5" t="s">
        <v>14</v>
      </c>
      <c r="C5" t="s">
        <v>7</v>
      </c>
      <c r="D5" s="8">
        <v>176.39</v>
      </c>
      <c r="E5" cm="1">
        <f t="array" ref="E5">SUMPRODUCT((Sales_Data!$B$2:$B$501=A5) * (Sales_Data!$C$2:$C$501))</f>
        <v>6548.98</v>
      </c>
      <c r="F5">
        <f>COUNTIF(Sales_Table[Product_ID],A5)</f>
        <v>25</v>
      </c>
      <c r="G5" cm="1">
        <f t="array" ref="G5">SUMPRODUCT(($A$2:$A$21 = A5) * ($D$2:$D$21 * $F$2:$F$21))</f>
        <v>4409.75</v>
      </c>
      <c r="H5">
        <f ca="1">SUMIF(Sales_Data!$B$2:$C$501, A5, Sales_Data!$C$2:$C$501)</f>
        <v>6548.98</v>
      </c>
    </row>
    <row r="6" spans="1:8" x14ac:dyDescent="0.35">
      <c r="A6">
        <v>5</v>
      </c>
      <c r="B6" t="s">
        <v>15</v>
      </c>
      <c r="C6" t="s">
        <v>6</v>
      </c>
      <c r="D6" s="8">
        <v>211.08</v>
      </c>
      <c r="E6" cm="1">
        <f t="array" ref="E6">SUMPRODUCT((Sales_Data!$B$2:$B$501=A6) * (Sales_Data!$C$2:$C$501))</f>
        <v>6446.4</v>
      </c>
      <c r="F6">
        <f>COUNTIF(Sales_Table[Product_ID],A6)</f>
        <v>25</v>
      </c>
      <c r="G6" cm="1">
        <f t="array" ref="G6">SUMPRODUCT(($A$2:$A$21 = A6) * ($D$2:$D$21 * $F$2:$F$21))</f>
        <v>5277</v>
      </c>
      <c r="H6">
        <f ca="1">SUMIF(Sales_Data!$B$2:$C$501, A6, Sales_Data!$C$2:$C$501)</f>
        <v>6446.4</v>
      </c>
    </row>
    <row r="7" spans="1:8" x14ac:dyDescent="0.35">
      <c r="A7">
        <v>6</v>
      </c>
      <c r="B7" t="s">
        <v>16</v>
      </c>
      <c r="C7" t="s">
        <v>8</v>
      </c>
      <c r="D7" s="8">
        <v>314.72000000000003</v>
      </c>
      <c r="E7" cm="1">
        <f t="array" ref="E7">SUMPRODUCT((Sales_Data!$B$2:$B$501=A7) * (Sales_Data!$C$2:$C$501))</f>
        <v>5750.0899999999983</v>
      </c>
      <c r="F7">
        <f>COUNTIF(Sales_Table[Product_ID],A7)</f>
        <v>22</v>
      </c>
      <c r="G7" cm="1">
        <f t="array" ref="G7">SUMPRODUCT(($A$2:$A$21 = A7) * ($D$2:$D$21 * $F$2:$F$21))</f>
        <v>6923.84</v>
      </c>
      <c r="H7">
        <f ca="1">SUMIF(Sales_Data!$B$2:$C$501, A7, Sales_Data!$C$2:$C$501)</f>
        <v>5750.0899999999983</v>
      </c>
    </row>
    <row r="8" spans="1:8" x14ac:dyDescent="0.35">
      <c r="A8">
        <v>7</v>
      </c>
      <c r="B8" t="s">
        <v>17</v>
      </c>
      <c r="C8" t="s">
        <v>5</v>
      </c>
      <c r="D8" s="8">
        <v>36.43</v>
      </c>
      <c r="E8" cm="1">
        <f t="array" ref="E8">SUMPRODUCT((Sales_Data!$B$2:$B$501=A8) * (Sales_Data!$C$2:$C$501))</f>
        <v>7495.9500000000007</v>
      </c>
      <c r="F8">
        <f>COUNTIF(Sales_Table[Product_ID],A8)</f>
        <v>26</v>
      </c>
      <c r="G8" cm="1">
        <f t="array" ref="G8">SUMPRODUCT(($A$2:$A$21 = A8) * ($D$2:$D$21 * $F$2:$F$21))</f>
        <v>947.18</v>
      </c>
      <c r="H8">
        <f ca="1">SUMIF(Sales_Data!$B$2:$C$501, A8, Sales_Data!$C$2:$C$501)</f>
        <v>7495.9500000000007</v>
      </c>
    </row>
    <row r="9" spans="1:8" x14ac:dyDescent="0.35">
      <c r="A9">
        <v>8</v>
      </c>
      <c r="B9" t="s">
        <v>18</v>
      </c>
      <c r="C9" t="s">
        <v>6</v>
      </c>
      <c r="D9" s="8">
        <v>330</v>
      </c>
      <c r="E9" cm="1">
        <f t="array" ref="E9">SUMPRODUCT((Sales_Data!$B$2:$B$501=A9) * (Sales_Data!$C$2:$C$501))</f>
        <v>5862.39</v>
      </c>
      <c r="F9">
        <f>COUNTIF(Sales_Table[Product_ID],A9)</f>
        <v>25</v>
      </c>
      <c r="G9" cm="1">
        <f t="array" ref="G9">SUMPRODUCT(($A$2:$A$21 = A9) * ($D$2:$D$21 * $F$2:$F$21))</f>
        <v>8250</v>
      </c>
      <c r="H9">
        <f ca="1">SUMIF(Sales_Data!$B$2:$C$501, A9, Sales_Data!$C$2:$C$501)</f>
        <v>5862.39</v>
      </c>
    </row>
    <row r="10" spans="1:8" x14ac:dyDescent="0.35">
      <c r="A10">
        <v>9</v>
      </c>
      <c r="B10" t="s">
        <v>19</v>
      </c>
      <c r="C10" t="s">
        <v>7</v>
      </c>
      <c r="D10" s="8">
        <v>202.69</v>
      </c>
      <c r="E10" cm="1">
        <f t="array" ref="E10">SUMPRODUCT((Sales_Data!$B$2:$B$501=A10) * (Sales_Data!$C$2:$C$501))</f>
        <v>7783.4699999999984</v>
      </c>
      <c r="F10">
        <f>COUNTIF(Sales_Table[Product_ID],A10)</f>
        <v>26</v>
      </c>
      <c r="G10" cm="1">
        <f t="array" ref="G10">SUMPRODUCT(($A$2:$A$21 = A10) * ($D$2:$D$21 * $F$2:$F$21))</f>
        <v>5269.94</v>
      </c>
      <c r="H10">
        <f ca="1">SUMIF(Sales_Data!$B$2:$C$501, A10, Sales_Data!$C$2:$C$501)</f>
        <v>7783.4699999999984</v>
      </c>
    </row>
    <row r="11" spans="1:8" x14ac:dyDescent="0.35">
      <c r="A11">
        <v>10</v>
      </c>
      <c r="B11" t="s">
        <v>20</v>
      </c>
      <c r="C11" t="s">
        <v>5</v>
      </c>
      <c r="D11" s="8">
        <v>823.28</v>
      </c>
      <c r="E11" cm="1">
        <f t="array" ref="E11">SUMPRODUCT((Sales_Data!$B$2:$B$501=A11) * (Sales_Data!$C$2:$C$501))</f>
        <v>8364.2999999999993</v>
      </c>
      <c r="F11">
        <f>COUNTIF(Sales_Table[Product_ID],A11)</f>
        <v>30</v>
      </c>
      <c r="G11" cm="1">
        <f t="array" ref="G11">SUMPRODUCT(($A$2:$A$21 = A11) * ($D$2:$D$21 * $F$2:$F$21))</f>
        <v>24698.399999999998</v>
      </c>
      <c r="H11">
        <f ca="1">SUMIF(Sales_Data!$B$2:$C$501, A11, Sales_Data!$C$2:$C$501)</f>
        <v>8364.2999999999993</v>
      </c>
    </row>
    <row r="12" spans="1:8" x14ac:dyDescent="0.35">
      <c r="A12">
        <v>11</v>
      </c>
      <c r="B12" t="s">
        <v>21</v>
      </c>
      <c r="C12" t="s">
        <v>8</v>
      </c>
      <c r="D12" s="8">
        <v>798.75</v>
      </c>
      <c r="E12" cm="1">
        <f t="array" ref="E12">SUMPRODUCT((Sales_Data!$B$2:$B$501=A12) * (Sales_Data!$C$2:$C$501))</f>
        <v>3241.8799999999992</v>
      </c>
      <c r="F12">
        <f>COUNTIF(Sales_Table[Product_ID],A12)</f>
        <v>17</v>
      </c>
      <c r="G12" cm="1">
        <f t="array" ref="G12">SUMPRODUCT(($A$2:$A$21 = A12) * ($D$2:$D$21 * $F$2:$F$21))</f>
        <v>13578.75</v>
      </c>
      <c r="H12">
        <f ca="1">SUMIF(Sales_Data!$B$2:$C$501, A12, Sales_Data!$C$2:$C$501)</f>
        <v>3241.8799999999992</v>
      </c>
    </row>
    <row r="13" spans="1:8" x14ac:dyDescent="0.35">
      <c r="A13">
        <v>12</v>
      </c>
      <c r="B13" t="s">
        <v>22</v>
      </c>
      <c r="C13" t="s">
        <v>7</v>
      </c>
      <c r="D13" s="8">
        <v>533.6</v>
      </c>
      <c r="E13" cm="1">
        <f t="array" ref="E13">SUMPRODUCT((Sales_Data!$B$2:$B$501=A13) * (Sales_Data!$C$2:$C$501))</f>
        <v>5902.4799999999987</v>
      </c>
      <c r="F13">
        <f>COUNTIF(Sales_Table[Product_ID],A13)</f>
        <v>27</v>
      </c>
      <c r="G13" cm="1">
        <f t="array" ref="G13">SUMPRODUCT(($A$2:$A$21 = A13) * ($D$2:$D$21 * $F$2:$F$21))</f>
        <v>14407.2</v>
      </c>
      <c r="H13">
        <f ca="1">SUMIF(Sales_Data!$B$2:$C$501, A13, Sales_Data!$C$2:$C$501)</f>
        <v>5902.4799999999987</v>
      </c>
    </row>
    <row r="14" spans="1:8" x14ac:dyDescent="0.35">
      <c r="A14">
        <v>13</v>
      </c>
      <c r="B14" t="s">
        <v>23</v>
      </c>
      <c r="C14" t="s">
        <v>8</v>
      </c>
      <c r="D14" s="8">
        <v>814.18</v>
      </c>
      <c r="E14" cm="1">
        <f t="array" ref="E14">SUMPRODUCT((Sales_Data!$B$2:$B$501=A14) * (Sales_Data!$C$2:$C$501))</f>
        <v>6580.5499999999993</v>
      </c>
      <c r="F14">
        <f>COUNTIF(Sales_Table[Product_ID],A14)</f>
        <v>24</v>
      </c>
      <c r="G14" cm="1">
        <f t="array" ref="G14">SUMPRODUCT(($A$2:$A$21 = A14) * ($D$2:$D$21 * $F$2:$F$21))</f>
        <v>19540.32</v>
      </c>
      <c r="H14">
        <f ca="1">SUMIF(Sales_Data!$B$2:$C$501, A14, Sales_Data!$C$2:$C$501)</f>
        <v>6580.5499999999993</v>
      </c>
    </row>
    <row r="15" spans="1:8" x14ac:dyDescent="0.35">
      <c r="A15">
        <v>14</v>
      </c>
      <c r="B15" t="s">
        <v>24</v>
      </c>
      <c r="C15" t="s">
        <v>6</v>
      </c>
      <c r="D15" s="8">
        <v>196.61</v>
      </c>
      <c r="E15" cm="1">
        <f t="array" ref="E15">SUMPRODUCT((Sales_Data!$B$2:$B$501=A15) * (Sales_Data!$C$2:$C$501))</f>
        <v>7116.7000000000016</v>
      </c>
      <c r="F15">
        <f>COUNTIF(Sales_Table[Product_ID],A15)</f>
        <v>29</v>
      </c>
      <c r="G15" cm="1">
        <f t="array" ref="G15">SUMPRODUCT(($A$2:$A$21 = A15) * ($D$2:$D$21 * $F$2:$F$21))</f>
        <v>5701.6900000000005</v>
      </c>
      <c r="H15">
        <f ca="1">SUMIF(Sales_Data!$B$2:$C$501, A15, Sales_Data!$C$2:$C$501)</f>
        <v>7116.7000000000016</v>
      </c>
    </row>
    <row r="16" spans="1:8" x14ac:dyDescent="0.35">
      <c r="A16">
        <v>15</v>
      </c>
      <c r="B16" t="s">
        <v>25</v>
      </c>
      <c r="C16" t="s">
        <v>8</v>
      </c>
      <c r="D16" s="8">
        <v>19.41</v>
      </c>
      <c r="E16" cm="1">
        <f t="array" ref="E16">SUMPRODUCT((Sales_Data!$B$2:$B$501=A16) * (Sales_Data!$C$2:$C$501))</f>
        <v>4236.8600000000006</v>
      </c>
      <c r="F16">
        <f>COUNTIF(Sales_Table[Product_ID],A16)</f>
        <v>20</v>
      </c>
      <c r="G16" cm="1">
        <f t="array" ref="G16">SUMPRODUCT(($A$2:$A$21 = A16) * ($D$2:$D$21 * $F$2:$F$21))</f>
        <v>388.2</v>
      </c>
      <c r="H16">
        <f ca="1">SUMIF(Sales_Data!$B$2:$C$501, A16, Sales_Data!$C$2:$C$501)</f>
        <v>4236.8600000000006</v>
      </c>
    </row>
    <row r="17" spans="1:8" x14ac:dyDescent="0.35">
      <c r="A17">
        <v>16</v>
      </c>
      <c r="B17" t="s">
        <v>26</v>
      </c>
      <c r="C17" t="s">
        <v>6</v>
      </c>
      <c r="D17" s="8">
        <v>714.04</v>
      </c>
      <c r="E17" cm="1">
        <f t="array" ref="E17">SUMPRODUCT((Sales_Data!$B$2:$B$501=A17) * (Sales_Data!$C$2:$C$501))</f>
        <v>5189.7000000000007</v>
      </c>
      <c r="F17">
        <f>COUNTIF(Sales_Table[Product_ID],A17)</f>
        <v>20</v>
      </c>
      <c r="G17" cm="1">
        <f t="array" ref="G17">SUMPRODUCT(($A$2:$A$21 = A17) * ($D$2:$D$21 * $F$2:$F$21))</f>
        <v>14280.8</v>
      </c>
      <c r="H17">
        <f ca="1">SUMIF(Sales_Data!$B$2:$C$501, A17, Sales_Data!$C$2:$C$501)</f>
        <v>5189.7000000000007</v>
      </c>
    </row>
    <row r="18" spans="1:8" x14ac:dyDescent="0.35">
      <c r="A18">
        <v>17</v>
      </c>
      <c r="B18" t="s">
        <v>27</v>
      </c>
      <c r="C18" t="s">
        <v>8</v>
      </c>
      <c r="D18" s="8">
        <v>587.58000000000004</v>
      </c>
      <c r="E18" cm="1">
        <f t="array" ref="E18">SUMPRODUCT((Sales_Data!$B$2:$B$501=A18) * (Sales_Data!$C$2:$C$501))</f>
        <v>4591.75</v>
      </c>
      <c r="F18">
        <f>COUNTIF(Sales_Table[Product_ID],A18)</f>
        <v>19</v>
      </c>
      <c r="G18" cm="1">
        <f t="array" ref="G18">SUMPRODUCT(($A$2:$A$21 = A18) * ($D$2:$D$21 * $F$2:$F$21))</f>
        <v>11164.02</v>
      </c>
      <c r="H18">
        <f ca="1">SUMIF(Sales_Data!$B$2:$C$501, A18, Sales_Data!$C$2:$C$501)</f>
        <v>4591.75</v>
      </c>
    </row>
    <row r="19" spans="1:8" x14ac:dyDescent="0.35">
      <c r="A19">
        <v>18</v>
      </c>
      <c r="B19" t="s">
        <v>28</v>
      </c>
      <c r="C19" t="s">
        <v>7</v>
      </c>
      <c r="D19" s="8">
        <v>726.14</v>
      </c>
      <c r="E19" cm="1">
        <f t="array" ref="E19">SUMPRODUCT((Sales_Data!$B$2:$B$501=A19) * (Sales_Data!$C$2:$C$501))</f>
        <v>6234.2599999999993</v>
      </c>
      <c r="F19">
        <f>COUNTIF(Sales_Table[Product_ID],A19)</f>
        <v>32</v>
      </c>
      <c r="G19" cm="1">
        <f t="array" ref="G19">SUMPRODUCT(($A$2:$A$21 = A19) * ($D$2:$D$21 * $F$2:$F$21))</f>
        <v>23236.48</v>
      </c>
      <c r="H19">
        <f ca="1">SUMIF(Sales_Data!$B$2:$C$501, A19, Sales_Data!$C$2:$C$501)</f>
        <v>6234.2599999999993</v>
      </c>
    </row>
    <row r="20" spans="1:8" x14ac:dyDescent="0.35">
      <c r="A20">
        <v>19</v>
      </c>
      <c r="B20" t="s">
        <v>29</v>
      </c>
      <c r="C20" t="s">
        <v>6</v>
      </c>
      <c r="D20" s="8">
        <v>463.93</v>
      </c>
      <c r="E20" cm="1">
        <f t="array" ref="E20">SUMPRODUCT((Sales_Data!$B$2:$B$501=A20) * (Sales_Data!$C$2:$C$501))</f>
        <v>8737.5</v>
      </c>
      <c r="F20">
        <f>COUNTIF(Sales_Table[Product_ID],A20)</f>
        <v>32</v>
      </c>
      <c r="G20" cm="1">
        <f t="array" ref="G20">SUMPRODUCT(($A$2:$A$21 = A20) * ($D$2:$D$21 * $F$2:$F$21))</f>
        <v>14845.76</v>
      </c>
      <c r="H20">
        <f ca="1">SUMIF(Sales_Data!$B$2:$C$501, A20, Sales_Data!$C$2:$C$501)</f>
        <v>8737.5</v>
      </c>
    </row>
    <row r="21" spans="1:8" x14ac:dyDescent="0.35">
      <c r="A21">
        <v>20</v>
      </c>
      <c r="B21" t="s">
        <v>30</v>
      </c>
      <c r="C21" t="s">
        <v>6</v>
      </c>
      <c r="D21" s="8">
        <v>860.44</v>
      </c>
      <c r="E21" cm="1">
        <f t="array" ref="E21">SUMPRODUCT((Sales_Data!$B$2:$B$501=A21) * (Sales_Data!$C$2:$C$501))</f>
        <v>7052.09</v>
      </c>
      <c r="F21">
        <f>COUNTIF(Sales_Table[Product_ID],A21)</f>
        <v>29</v>
      </c>
      <c r="G21" cm="1">
        <f t="array" ref="G21">SUMPRODUCT(($A$2:$A$21 = A21) * ($D$2:$D$21 * $F$2:$F$21))</f>
        <v>24952.760000000002</v>
      </c>
      <c r="H21">
        <f ca="1">SUMIF(Sales_Data!$B$2:$C$501, A21, Sales_Data!$C$2:$C$501)</f>
        <v>7052.09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1A829-C096-4647-B3DA-02B91FC4A1F7}">
  <dimension ref="A1:E101"/>
  <sheetViews>
    <sheetView workbookViewId="0"/>
  </sheetViews>
  <sheetFormatPr defaultRowHeight="14.5" x14ac:dyDescent="0.35"/>
  <cols>
    <col min="1" max="1" width="13.90625" bestFit="1" customWidth="1"/>
    <col min="2" max="2" width="17.08984375" bestFit="1" customWidth="1"/>
    <col min="3" max="3" width="8.81640625" bestFit="1" customWidth="1"/>
    <col min="4" max="4" width="12.08984375" bestFit="1" customWidth="1"/>
    <col min="5" max="5" width="11.81640625" style="5" bestFit="1" customWidth="1"/>
  </cols>
  <sheetData>
    <row r="1" spans="1:5" x14ac:dyDescent="0.35">
      <c r="A1" t="s">
        <v>3</v>
      </c>
      <c r="B1" t="s">
        <v>31</v>
      </c>
      <c r="C1" t="s">
        <v>32</v>
      </c>
      <c r="D1" t="s">
        <v>163</v>
      </c>
      <c r="E1" s="5" t="s">
        <v>164</v>
      </c>
    </row>
    <row r="2" spans="1:5" x14ac:dyDescent="0.35">
      <c r="A2">
        <v>3</v>
      </c>
      <c r="B2" t="s">
        <v>37</v>
      </c>
      <c r="C2" t="s">
        <v>38</v>
      </c>
      <c r="D2" t="s">
        <v>165</v>
      </c>
      <c r="E2">
        <v>3</v>
      </c>
    </row>
    <row r="3" spans="1:5" x14ac:dyDescent="0.35">
      <c r="A3">
        <v>6</v>
      </c>
      <c r="B3" t="s">
        <v>42</v>
      </c>
      <c r="C3" t="s">
        <v>38</v>
      </c>
      <c r="D3" t="s">
        <v>165</v>
      </c>
      <c r="E3">
        <v>6</v>
      </c>
    </row>
    <row r="4" spans="1:5" x14ac:dyDescent="0.35">
      <c r="A4">
        <v>8</v>
      </c>
      <c r="B4" t="s">
        <v>44</v>
      </c>
      <c r="C4" t="s">
        <v>38</v>
      </c>
      <c r="D4" t="s">
        <v>165</v>
      </c>
      <c r="E4">
        <v>8</v>
      </c>
    </row>
    <row r="5" spans="1:5" x14ac:dyDescent="0.35">
      <c r="A5">
        <v>9</v>
      </c>
      <c r="B5" t="s">
        <v>45</v>
      </c>
      <c r="C5" t="s">
        <v>38</v>
      </c>
      <c r="D5" t="s">
        <v>165</v>
      </c>
      <c r="E5">
        <v>9</v>
      </c>
    </row>
    <row r="6" spans="1:5" x14ac:dyDescent="0.35">
      <c r="A6">
        <v>12</v>
      </c>
      <c r="B6" t="s">
        <v>48</v>
      </c>
      <c r="C6" t="s">
        <v>38</v>
      </c>
      <c r="D6" t="s">
        <v>165</v>
      </c>
      <c r="E6">
        <v>12</v>
      </c>
    </row>
    <row r="7" spans="1:5" x14ac:dyDescent="0.35">
      <c r="A7">
        <v>15</v>
      </c>
      <c r="B7" t="s">
        <v>51</v>
      </c>
      <c r="C7" t="s">
        <v>38</v>
      </c>
      <c r="D7" t="s">
        <v>165</v>
      </c>
      <c r="E7">
        <v>15</v>
      </c>
    </row>
    <row r="8" spans="1:5" x14ac:dyDescent="0.35">
      <c r="A8">
        <v>16</v>
      </c>
      <c r="B8" t="s">
        <v>52</v>
      </c>
      <c r="C8" t="s">
        <v>38</v>
      </c>
      <c r="D8" t="s">
        <v>165</v>
      </c>
      <c r="E8">
        <v>16</v>
      </c>
    </row>
    <row r="9" spans="1:5" x14ac:dyDescent="0.35">
      <c r="A9">
        <v>24</v>
      </c>
      <c r="B9" t="s">
        <v>60</v>
      </c>
      <c r="C9" t="s">
        <v>38</v>
      </c>
      <c r="D9" t="s">
        <v>165</v>
      </c>
      <c r="E9">
        <v>24</v>
      </c>
    </row>
    <row r="10" spans="1:5" x14ac:dyDescent="0.35">
      <c r="A10">
        <v>42</v>
      </c>
      <c r="B10" t="s">
        <v>78</v>
      </c>
      <c r="C10" t="s">
        <v>38</v>
      </c>
      <c r="D10" t="s">
        <v>165</v>
      </c>
      <c r="E10">
        <v>42</v>
      </c>
    </row>
    <row r="11" spans="1:5" x14ac:dyDescent="0.35">
      <c r="A11">
        <v>43</v>
      </c>
      <c r="B11" t="s">
        <v>79</v>
      </c>
      <c r="C11" t="s">
        <v>38</v>
      </c>
      <c r="D11" t="s">
        <v>165</v>
      </c>
      <c r="E11">
        <v>43</v>
      </c>
    </row>
    <row r="12" spans="1:5" x14ac:dyDescent="0.35">
      <c r="A12">
        <v>44</v>
      </c>
      <c r="B12" t="s">
        <v>80</v>
      </c>
      <c r="C12" t="s">
        <v>38</v>
      </c>
      <c r="D12" t="s">
        <v>165</v>
      </c>
      <c r="E12">
        <v>44</v>
      </c>
    </row>
    <row r="13" spans="1:5" x14ac:dyDescent="0.35">
      <c r="A13">
        <v>48</v>
      </c>
      <c r="B13" t="s">
        <v>84</v>
      </c>
      <c r="C13" t="s">
        <v>38</v>
      </c>
      <c r="D13" t="s">
        <v>165</v>
      </c>
      <c r="E13">
        <v>48</v>
      </c>
    </row>
    <row r="14" spans="1:5" x14ac:dyDescent="0.35">
      <c r="A14">
        <v>50</v>
      </c>
      <c r="B14" t="s">
        <v>86</v>
      </c>
      <c r="C14" t="s">
        <v>38</v>
      </c>
      <c r="D14" t="s">
        <v>165</v>
      </c>
      <c r="E14">
        <v>50</v>
      </c>
    </row>
    <row r="15" spans="1:5" x14ac:dyDescent="0.35">
      <c r="A15">
        <v>51</v>
      </c>
      <c r="B15" t="s">
        <v>87</v>
      </c>
      <c r="C15" t="s">
        <v>38</v>
      </c>
      <c r="D15" t="s">
        <v>165</v>
      </c>
      <c r="E15">
        <v>51</v>
      </c>
    </row>
    <row r="16" spans="1:5" x14ac:dyDescent="0.35">
      <c r="A16">
        <v>56</v>
      </c>
      <c r="B16" t="s">
        <v>92</v>
      </c>
      <c r="C16" t="s">
        <v>38</v>
      </c>
      <c r="D16" t="s">
        <v>165</v>
      </c>
      <c r="E16">
        <v>56</v>
      </c>
    </row>
    <row r="17" spans="1:5" x14ac:dyDescent="0.35">
      <c r="A17">
        <v>60</v>
      </c>
      <c r="B17" t="s">
        <v>96</v>
      </c>
      <c r="C17" t="s">
        <v>38</v>
      </c>
      <c r="D17" t="s">
        <v>165</v>
      </c>
      <c r="E17">
        <v>60</v>
      </c>
    </row>
    <row r="18" spans="1:5" x14ac:dyDescent="0.35">
      <c r="A18">
        <v>61</v>
      </c>
      <c r="B18" t="s">
        <v>97</v>
      </c>
      <c r="C18" t="s">
        <v>38</v>
      </c>
      <c r="D18" t="s">
        <v>165</v>
      </c>
      <c r="E18">
        <v>61</v>
      </c>
    </row>
    <row r="19" spans="1:5" x14ac:dyDescent="0.35">
      <c r="A19">
        <v>64</v>
      </c>
      <c r="B19" t="s">
        <v>100</v>
      </c>
      <c r="C19" t="s">
        <v>38</v>
      </c>
      <c r="D19" t="s">
        <v>165</v>
      </c>
      <c r="E19">
        <v>64</v>
      </c>
    </row>
    <row r="20" spans="1:5" x14ac:dyDescent="0.35">
      <c r="A20">
        <v>65</v>
      </c>
      <c r="B20" t="s">
        <v>101</v>
      </c>
      <c r="C20" t="s">
        <v>38</v>
      </c>
      <c r="D20" t="s">
        <v>165</v>
      </c>
      <c r="E20">
        <v>65</v>
      </c>
    </row>
    <row r="21" spans="1:5" x14ac:dyDescent="0.35">
      <c r="A21">
        <v>68</v>
      </c>
      <c r="B21" t="s">
        <v>104</v>
      </c>
      <c r="C21" t="s">
        <v>38</v>
      </c>
      <c r="D21" t="s">
        <v>165</v>
      </c>
      <c r="E21">
        <v>68</v>
      </c>
    </row>
    <row r="22" spans="1:5" x14ac:dyDescent="0.35">
      <c r="A22">
        <v>72</v>
      </c>
      <c r="B22" t="s">
        <v>108</v>
      </c>
      <c r="C22" t="s">
        <v>38</v>
      </c>
      <c r="D22" t="s">
        <v>165</v>
      </c>
      <c r="E22">
        <v>72</v>
      </c>
    </row>
    <row r="23" spans="1:5" x14ac:dyDescent="0.35">
      <c r="A23">
        <v>77</v>
      </c>
      <c r="B23" t="s">
        <v>113</v>
      </c>
      <c r="C23" t="s">
        <v>38</v>
      </c>
      <c r="D23" t="s">
        <v>165</v>
      </c>
      <c r="E23">
        <v>77</v>
      </c>
    </row>
    <row r="24" spans="1:5" x14ac:dyDescent="0.35">
      <c r="A24">
        <v>78</v>
      </c>
      <c r="B24" t="s">
        <v>114</v>
      </c>
      <c r="C24" t="s">
        <v>38</v>
      </c>
      <c r="D24" t="s">
        <v>165</v>
      </c>
      <c r="E24">
        <v>78</v>
      </c>
    </row>
    <row r="25" spans="1:5" x14ac:dyDescent="0.35">
      <c r="A25">
        <v>79</v>
      </c>
      <c r="B25" t="s">
        <v>115</v>
      </c>
      <c r="C25" t="s">
        <v>38</v>
      </c>
      <c r="D25" t="s">
        <v>165</v>
      </c>
      <c r="E25">
        <v>79</v>
      </c>
    </row>
    <row r="26" spans="1:5" x14ac:dyDescent="0.35">
      <c r="A26">
        <v>81</v>
      </c>
      <c r="B26" t="s">
        <v>117</v>
      </c>
      <c r="C26" t="s">
        <v>38</v>
      </c>
      <c r="D26" t="s">
        <v>165</v>
      </c>
      <c r="E26">
        <v>81</v>
      </c>
    </row>
    <row r="27" spans="1:5" x14ac:dyDescent="0.35">
      <c r="A27">
        <v>83</v>
      </c>
      <c r="B27" t="s">
        <v>119</v>
      </c>
      <c r="C27" t="s">
        <v>38</v>
      </c>
      <c r="D27" t="s">
        <v>165</v>
      </c>
      <c r="E27">
        <v>83</v>
      </c>
    </row>
    <row r="28" spans="1:5" x14ac:dyDescent="0.35">
      <c r="A28">
        <v>84</v>
      </c>
      <c r="B28" t="s">
        <v>120</v>
      </c>
      <c r="C28" t="s">
        <v>38</v>
      </c>
      <c r="D28" t="s">
        <v>165</v>
      </c>
      <c r="E28">
        <v>84</v>
      </c>
    </row>
    <row r="29" spans="1:5" x14ac:dyDescent="0.35">
      <c r="A29">
        <v>87</v>
      </c>
      <c r="B29" t="s">
        <v>123</v>
      </c>
      <c r="C29" t="s">
        <v>38</v>
      </c>
      <c r="D29" t="s">
        <v>165</v>
      </c>
      <c r="E29">
        <v>87</v>
      </c>
    </row>
    <row r="30" spans="1:5" x14ac:dyDescent="0.35">
      <c r="A30">
        <v>88</v>
      </c>
      <c r="B30" t="s">
        <v>124</v>
      </c>
      <c r="C30" t="s">
        <v>38</v>
      </c>
      <c r="D30" t="s">
        <v>165</v>
      </c>
      <c r="E30">
        <v>88</v>
      </c>
    </row>
    <row r="31" spans="1:5" x14ac:dyDescent="0.35">
      <c r="A31">
        <v>90</v>
      </c>
      <c r="B31" t="s">
        <v>126</v>
      </c>
      <c r="C31" t="s">
        <v>38</v>
      </c>
      <c r="D31" t="s">
        <v>165</v>
      </c>
      <c r="E31">
        <v>90</v>
      </c>
    </row>
    <row r="32" spans="1:5" x14ac:dyDescent="0.35">
      <c r="A32">
        <v>92</v>
      </c>
      <c r="B32" t="s">
        <v>128</v>
      </c>
      <c r="C32" t="s">
        <v>38</v>
      </c>
      <c r="D32" t="s">
        <v>165</v>
      </c>
      <c r="E32">
        <v>92</v>
      </c>
    </row>
    <row r="33" spans="1:5" x14ac:dyDescent="0.35">
      <c r="A33">
        <v>93</v>
      </c>
      <c r="B33" t="s">
        <v>129</v>
      </c>
      <c r="C33" t="s">
        <v>38</v>
      </c>
      <c r="D33" t="s">
        <v>165</v>
      </c>
      <c r="E33">
        <v>93</v>
      </c>
    </row>
    <row r="34" spans="1:5" x14ac:dyDescent="0.35">
      <c r="A34">
        <v>94</v>
      </c>
      <c r="B34" t="s">
        <v>130</v>
      </c>
      <c r="C34" t="s">
        <v>38</v>
      </c>
      <c r="D34" t="s">
        <v>165</v>
      </c>
      <c r="E34">
        <v>94</v>
      </c>
    </row>
    <row r="35" spans="1:5" x14ac:dyDescent="0.35">
      <c r="A35">
        <v>1</v>
      </c>
      <c r="B35" t="s">
        <v>33</v>
      </c>
      <c r="C35" t="s">
        <v>34</v>
      </c>
      <c r="D35" t="s">
        <v>165</v>
      </c>
      <c r="E35">
        <v>1</v>
      </c>
    </row>
    <row r="36" spans="1:5" x14ac:dyDescent="0.35">
      <c r="A36">
        <v>5</v>
      </c>
      <c r="B36" t="s">
        <v>41</v>
      </c>
      <c r="C36" t="s">
        <v>34</v>
      </c>
      <c r="D36" t="s">
        <v>165</v>
      </c>
      <c r="E36">
        <v>5</v>
      </c>
    </row>
    <row r="37" spans="1:5" x14ac:dyDescent="0.35">
      <c r="A37">
        <v>7</v>
      </c>
      <c r="B37" t="s">
        <v>43</v>
      </c>
      <c r="C37" t="s">
        <v>34</v>
      </c>
      <c r="D37" t="s">
        <v>165</v>
      </c>
      <c r="E37">
        <v>7</v>
      </c>
    </row>
    <row r="38" spans="1:5" x14ac:dyDescent="0.35">
      <c r="A38">
        <v>10</v>
      </c>
      <c r="B38" t="s">
        <v>46</v>
      </c>
      <c r="C38" t="s">
        <v>34</v>
      </c>
      <c r="D38" t="s">
        <v>165</v>
      </c>
      <c r="E38">
        <v>10</v>
      </c>
    </row>
    <row r="39" spans="1:5" x14ac:dyDescent="0.35">
      <c r="A39">
        <v>11</v>
      </c>
      <c r="B39" t="s">
        <v>47</v>
      </c>
      <c r="C39" t="s">
        <v>34</v>
      </c>
      <c r="D39" t="s">
        <v>165</v>
      </c>
      <c r="E39">
        <v>11</v>
      </c>
    </row>
    <row r="40" spans="1:5" x14ac:dyDescent="0.35">
      <c r="A40">
        <v>13</v>
      </c>
      <c r="B40" t="s">
        <v>49</v>
      </c>
      <c r="C40" t="s">
        <v>34</v>
      </c>
      <c r="D40" t="s">
        <v>165</v>
      </c>
      <c r="E40">
        <v>13</v>
      </c>
    </row>
    <row r="41" spans="1:5" x14ac:dyDescent="0.35">
      <c r="A41">
        <v>14</v>
      </c>
      <c r="B41" t="s">
        <v>50</v>
      </c>
      <c r="C41" t="s">
        <v>34</v>
      </c>
      <c r="D41" t="s">
        <v>165</v>
      </c>
      <c r="E41">
        <v>14</v>
      </c>
    </row>
    <row r="42" spans="1:5" x14ac:dyDescent="0.35">
      <c r="A42">
        <v>18</v>
      </c>
      <c r="B42" t="s">
        <v>54</v>
      </c>
      <c r="C42" t="s">
        <v>34</v>
      </c>
      <c r="D42" t="s">
        <v>165</v>
      </c>
      <c r="E42">
        <v>18</v>
      </c>
    </row>
    <row r="43" spans="1:5" x14ac:dyDescent="0.35">
      <c r="A43">
        <v>19</v>
      </c>
      <c r="B43" t="s">
        <v>55</v>
      </c>
      <c r="C43" t="s">
        <v>34</v>
      </c>
      <c r="D43" t="s">
        <v>165</v>
      </c>
      <c r="E43">
        <v>19</v>
      </c>
    </row>
    <row r="44" spans="1:5" x14ac:dyDescent="0.35">
      <c r="A44">
        <v>21</v>
      </c>
      <c r="B44" t="s">
        <v>57</v>
      </c>
      <c r="C44" t="s">
        <v>34</v>
      </c>
      <c r="D44" t="s">
        <v>165</v>
      </c>
      <c r="E44">
        <v>21</v>
      </c>
    </row>
    <row r="45" spans="1:5" x14ac:dyDescent="0.35">
      <c r="A45">
        <v>22</v>
      </c>
      <c r="B45" t="s">
        <v>58</v>
      </c>
      <c r="C45" t="s">
        <v>34</v>
      </c>
      <c r="D45" t="s">
        <v>165</v>
      </c>
      <c r="E45">
        <v>22</v>
      </c>
    </row>
    <row r="46" spans="1:5" x14ac:dyDescent="0.35">
      <c r="A46">
        <v>23</v>
      </c>
      <c r="B46" t="s">
        <v>59</v>
      </c>
      <c r="C46" t="s">
        <v>34</v>
      </c>
      <c r="D46" t="s">
        <v>165</v>
      </c>
      <c r="E46">
        <v>23</v>
      </c>
    </row>
    <row r="47" spans="1:5" x14ac:dyDescent="0.35">
      <c r="A47">
        <v>25</v>
      </c>
      <c r="B47" t="s">
        <v>61</v>
      </c>
      <c r="C47" t="s">
        <v>34</v>
      </c>
      <c r="D47" t="s">
        <v>165</v>
      </c>
      <c r="E47">
        <v>25</v>
      </c>
    </row>
    <row r="48" spans="1:5" x14ac:dyDescent="0.35">
      <c r="A48">
        <v>27</v>
      </c>
      <c r="B48" t="s">
        <v>63</v>
      </c>
      <c r="C48" t="s">
        <v>34</v>
      </c>
      <c r="D48" t="s">
        <v>165</v>
      </c>
      <c r="E48">
        <v>27</v>
      </c>
    </row>
    <row r="49" spans="1:5" x14ac:dyDescent="0.35">
      <c r="A49">
        <v>34</v>
      </c>
      <c r="B49" t="s">
        <v>70</v>
      </c>
      <c r="C49" t="s">
        <v>34</v>
      </c>
      <c r="D49" t="s">
        <v>165</v>
      </c>
      <c r="E49">
        <v>34</v>
      </c>
    </row>
    <row r="50" spans="1:5" x14ac:dyDescent="0.35">
      <c r="A50">
        <v>37</v>
      </c>
      <c r="B50" t="s">
        <v>73</v>
      </c>
      <c r="C50" t="s">
        <v>34</v>
      </c>
      <c r="D50" t="s">
        <v>165</v>
      </c>
      <c r="E50">
        <v>37</v>
      </c>
    </row>
    <row r="51" spans="1:5" x14ac:dyDescent="0.35">
      <c r="A51">
        <v>38</v>
      </c>
      <c r="B51" t="s">
        <v>74</v>
      </c>
      <c r="C51" t="s">
        <v>34</v>
      </c>
      <c r="D51" t="s">
        <v>165</v>
      </c>
      <c r="E51">
        <v>38</v>
      </c>
    </row>
    <row r="52" spans="1:5" x14ac:dyDescent="0.35">
      <c r="A52">
        <v>47</v>
      </c>
      <c r="B52" t="s">
        <v>83</v>
      </c>
      <c r="C52" t="s">
        <v>34</v>
      </c>
      <c r="D52" t="s">
        <v>165</v>
      </c>
      <c r="E52">
        <v>47</v>
      </c>
    </row>
    <row r="53" spans="1:5" x14ac:dyDescent="0.35">
      <c r="A53">
        <v>49</v>
      </c>
      <c r="B53" t="s">
        <v>85</v>
      </c>
      <c r="C53" t="s">
        <v>34</v>
      </c>
      <c r="D53" t="s">
        <v>165</v>
      </c>
      <c r="E53">
        <v>49</v>
      </c>
    </row>
    <row r="54" spans="1:5" x14ac:dyDescent="0.35">
      <c r="A54">
        <v>52</v>
      </c>
      <c r="B54" t="s">
        <v>88</v>
      </c>
      <c r="C54" t="s">
        <v>34</v>
      </c>
      <c r="D54" t="s">
        <v>165</v>
      </c>
      <c r="E54">
        <v>52</v>
      </c>
    </row>
    <row r="55" spans="1:5" x14ac:dyDescent="0.35">
      <c r="A55">
        <v>53</v>
      </c>
      <c r="B55" t="s">
        <v>89</v>
      </c>
      <c r="C55" t="s">
        <v>34</v>
      </c>
      <c r="D55" t="s">
        <v>165</v>
      </c>
      <c r="E55">
        <v>53</v>
      </c>
    </row>
    <row r="56" spans="1:5" x14ac:dyDescent="0.35">
      <c r="A56">
        <v>57</v>
      </c>
      <c r="B56" t="s">
        <v>93</v>
      </c>
      <c r="C56" t="s">
        <v>34</v>
      </c>
      <c r="D56" t="s">
        <v>165</v>
      </c>
      <c r="E56">
        <v>57</v>
      </c>
    </row>
    <row r="57" spans="1:5" x14ac:dyDescent="0.35">
      <c r="A57">
        <v>69</v>
      </c>
      <c r="B57" t="s">
        <v>105</v>
      </c>
      <c r="C57" t="s">
        <v>34</v>
      </c>
      <c r="D57" t="s">
        <v>165</v>
      </c>
      <c r="E57">
        <v>69</v>
      </c>
    </row>
    <row r="58" spans="1:5" x14ac:dyDescent="0.35">
      <c r="A58">
        <v>70</v>
      </c>
      <c r="B58" t="s">
        <v>106</v>
      </c>
      <c r="C58" t="s">
        <v>34</v>
      </c>
      <c r="D58" t="s">
        <v>165</v>
      </c>
      <c r="E58">
        <v>70</v>
      </c>
    </row>
    <row r="59" spans="1:5" x14ac:dyDescent="0.35">
      <c r="A59">
        <v>74</v>
      </c>
      <c r="B59" t="s">
        <v>110</v>
      </c>
      <c r="C59" t="s">
        <v>34</v>
      </c>
      <c r="D59" t="s">
        <v>165</v>
      </c>
      <c r="E59">
        <v>74</v>
      </c>
    </row>
    <row r="60" spans="1:5" x14ac:dyDescent="0.35">
      <c r="A60">
        <v>85</v>
      </c>
      <c r="B60" t="s">
        <v>121</v>
      </c>
      <c r="C60" t="s">
        <v>34</v>
      </c>
      <c r="D60" t="s">
        <v>165</v>
      </c>
      <c r="E60">
        <v>85</v>
      </c>
    </row>
    <row r="61" spans="1:5" x14ac:dyDescent="0.35">
      <c r="A61">
        <v>86</v>
      </c>
      <c r="B61" t="s">
        <v>122</v>
      </c>
      <c r="C61" t="s">
        <v>34</v>
      </c>
      <c r="D61" t="s">
        <v>165</v>
      </c>
      <c r="E61">
        <v>86</v>
      </c>
    </row>
    <row r="62" spans="1:5" x14ac:dyDescent="0.35">
      <c r="A62">
        <v>89</v>
      </c>
      <c r="B62" t="s">
        <v>125</v>
      </c>
      <c r="C62" t="s">
        <v>34</v>
      </c>
      <c r="D62" t="s">
        <v>165</v>
      </c>
      <c r="E62">
        <v>89</v>
      </c>
    </row>
    <row r="63" spans="1:5" x14ac:dyDescent="0.35">
      <c r="A63">
        <v>95</v>
      </c>
      <c r="B63" t="s">
        <v>131</v>
      </c>
      <c r="C63" t="s">
        <v>34</v>
      </c>
      <c r="D63" t="s">
        <v>165</v>
      </c>
      <c r="E63">
        <v>95</v>
      </c>
    </row>
    <row r="64" spans="1:5" x14ac:dyDescent="0.35">
      <c r="A64">
        <v>96</v>
      </c>
      <c r="B64" t="s">
        <v>132</v>
      </c>
      <c r="C64" t="s">
        <v>34</v>
      </c>
      <c r="D64" t="s">
        <v>165</v>
      </c>
      <c r="E64">
        <v>96</v>
      </c>
    </row>
    <row r="65" spans="1:5" x14ac:dyDescent="0.35">
      <c r="A65">
        <v>97</v>
      </c>
      <c r="B65" t="s">
        <v>133</v>
      </c>
      <c r="C65" t="s">
        <v>34</v>
      </c>
      <c r="D65" t="s">
        <v>165</v>
      </c>
      <c r="E65">
        <v>97</v>
      </c>
    </row>
    <row r="66" spans="1:5" x14ac:dyDescent="0.35">
      <c r="A66">
        <v>98</v>
      </c>
      <c r="B66" t="s">
        <v>134</v>
      </c>
      <c r="C66" t="s">
        <v>34</v>
      </c>
      <c r="D66" t="s">
        <v>165</v>
      </c>
      <c r="E66">
        <v>98</v>
      </c>
    </row>
    <row r="67" spans="1:5" x14ac:dyDescent="0.35">
      <c r="A67">
        <v>2</v>
      </c>
      <c r="B67" t="s">
        <v>35</v>
      </c>
      <c r="C67" t="s">
        <v>36</v>
      </c>
      <c r="D67" t="s">
        <v>165</v>
      </c>
      <c r="E67">
        <v>2</v>
      </c>
    </row>
    <row r="68" spans="1:5" x14ac:dyDescent="0.35">
      <c r="A68">
        <v>26</v>
      </c>
      <c r="B68" t="s">
        <v>62</v>
      </c>
      <c r="C68" t="s">
        <v>36</v>
      </c>
      <c r="D68" t="s">
        <v>165</v>
      </c>
      <c r="E68">
        <v>26</v>
      </c>
    </row>
    <row r="69" spans="1:5" x14ac:dyDescent="0.35">
      <c r="A69">
        <v>29</v>
      </c>
      <c r="B69" t="s">
        <v>65</v>
      </c>
      <c r="C69" t="s">
        <v>36</v>
      </c>
      <c r="D69" t="s">
        <v>165</v>
      </c>
      <c r="E69">
        <v>29</v>
      </c>
    </row>
    <row r="70" spans="1:5" x14ac:dyDescent="0.35">
      <c r="A70">
        <v>31</v>
      </c>
      <c r="B70" t="s">
        <v>67</v>
      </c>
      <c r="C70" t="s">
        <v>36</v>
      </c>
      <c r="D70" t="s">
        <v>165</v>
      </c>
      <c r="E70">
        <v>31</v>
      </c>
    </row>
    <row r="71" spans="1:5" x14ac:dyDescent="0.35">
      <c r="A71">
        <v>32</v>
      </c>
      <c r="B71" t="s">
        <v>68</v>
      </c>
      <c r="C71" t="s">
        <v>36</v>
      </c>
      <c r="D71" t="s">
        <v>165</v>
      </c>
      <c r="E71">
        <v>32</v>
      </c>
    </row>
    <row r="72" spans="1:5" x14ac:dyDescent="0.35">
      <c r="A72">
        <v>41</v>
      </c>
      <c r="B72" t="s">
        <v>77</v>
      </c>
      <c r="C72" t="s">
        <v>36</v>
      </c>
      <c r="D72" t="s">
        <v>165</v>
      </c>
      <c r="E72">
        <v>41</v>
      </c>
    </row>
    <row r="73" spans="1:5" x14ac:dyDescent="0.35">
      <c r="A73">
        <v>45</v>
      </c>
      <c r="B73" t="s">
        <v>81</v>
      </c>
      <c r="C73" t="s">
        <v>36</v>
      </c>
      <c r="D73" t="s">
        <v>165</v>
      </c>
      <c r="E73">
        <v>45</v>
      </c>
    </row>
    <row r="74" spans="1:5" x14ac:dyDescent="0.35">
      <c r="A74">
        <v>46</v>
      </c>
      <c r="B74" t="s">
        <v>82</v>
      </c>
      <c r="C74" t="s">
        <v>36</v>
      </c>
      <c r="D74" t="s">
        <v>165</v>
      </c>
      <c r="E74">
        <v>46</v>
      </c>
    </row>
    <row r="75" spans="1:5" x14ac:dyDescent="0.35">
      <c r="A75">
        <v>54</v>
      </c>
      <c r="B75" t="s">
        <v>90</v>
      </c>
      <c r="C75" t="s">
        <v>36</v>
      </c>
      <c r="D75" t="s">
        <v>165</v>
      </c>
      <c r="E75">
        <v>54</v>
      </c>
    </row>
    <row r="76" spans="1:5" x14ac:dyDescent="0.35">
      <c r="A76">
        <v>55</v>
      </c>
      <c r="B76" t="s">
        <v>91</v>
      </c>
      <c r="C76" t="s">
        <v>36</v>
      </c>
      <c r="D76" t="s">
        <v>165</v>
      </c>
      <c r="E76">
        <v>55</v>
      </c>
    </row>
    <row r="77" spans="1:5" x14ac:dyDescent="0.35">
      <c r="A77">
        <v>58</v>
      </c>
      <c r="B77" t="s">
        <v>94</v>
      </c>
      <c r="C77" t="s">
        <v>36</v>
      </c>
      <c r="D77" t="s">
        <v>165</v>
      </c>
      <c r="E77">
        <v>58</v>
      </c>
    </row>
    <row r="78" spans="1:5" x14ac:dyDescent="0.35">
      <c r="A78">
        <v>59</v>
      </c>
      <c r="B78" t="s">
        <v>95</v>
      </c>
      <c r="C78" t="s">
        <v>36</v>
      </c>
      <c r="D78" t="s">
        <v>165</v>
      </c>
      <c r="E78">
        <v>59</v>
      </c>
    </row>
    <row r="79" spans="1:5" x14ac:dyDescent="0.35">
      <c r="A79">
        <v>75</v>
      </c>
      <c r="B79" t="s">
        <v>111</v>
      </c>
      <c r="C79" t="s">
        <v>36</v>
      </c>
      <c r="D79" t="s">
        <v>165</v>
      </c>
      <c r="E79">
        <v>75</v>
      </c>
    </row>
    <row r="80" spans="1:5" x14ac:dyDescent="0.35">
      <c r="A80">
        <v>80</v>
      </c>
      <c r="B80" t="s">
        <v>116</v>
      </c>
      <c r="C80" t="s">
        <v>36</v>
      </c>
      <c r="D80" t="s">
        <v>165</v>
      </c>
      <c r="E80">
        <v>80</v>
      </c>
    </row>
    <row r="81" spans="1:5" x14ac:dyDescent="0.35">
      <c r="A81">
        <v>91</v>
      </c>
      <c r="B81" t="s">
        <v>127</v>
      </c>
      <c r="C81" t="s">
        <v>36</v>
      </c>
      <c r="D81" t="s">
        <v>165</v>
      </c>
      <c r="E81">
        <v>91</v>
      </c>
    </row>
    <row r="82" spans="1:5" x14ac:dyDescent="0.35">
      <c r="A82">
        <v>100</v>
      </c>
      <c r="B82" t="s">
        <v>136</v>
      </c>
      <c r="C82" t="s">
        <v>36</v>
      </c>
      <c r="D82" t="s">
        <v>165</v>
      </c>
      <c r="E82">
        <v>100</v>
      </c>
    </row>
    <row r="83" spans="1:5" x14ac:dyDescent="0.35">
      <c r="A83">
        <v>4</v>
      </c>
      <c r="B83" t="s">
        <v>39</v>
      </c>
      <c r="C83" t="s">
        <v>40</v>
      </c>
      <c r="D83" t="s">
        <v>165</v>
      </c>
      <c r="E83">
        <v>4</v>
      </c>
    </row>
    <row r="84" spans="1:5" x14ac:dyDescent="0.35">
      <c r="A84">
        <v>17</v>
      </c>
      <c r="B84" t="s">
        <v>53</v>
      </c>
      <c r="C84" t="s">
        <v>40</v>
      </c>
      <c r="D84" t="s">
        <v>165</v>
      </c>
      <c r="E84">
        <v>17</v>
      </c>
    </row>
    <row r="85" spans="1:5" x14ac:dyDescent="0.35">
      <c r="A85">
        <v>20</v>
      </c>
      <c r="B85" t="s">
        <v>56</v>
      </c>
      <c r="C85" t="s">
        <v>40</v>
      </c>
      <c r="D85" t="s">
        <v>165</v>
      </c>
      <c r="E85">
        <v>20</v>
      </c>
    </row>
    <row r="86" spans="1:5" x14ac:dyDescent="0.35">
      <c r="A86">
        <v>28</v>
      </c>
      <c r="B86" t="s">
        <v>64</v>
      </c>
      <c r="C86" t="s">
        <v>40</v>
      </c>
      <c r="D86" t="s">
        <v>165</v>
      </c>
      <c r="E86">
        <v>28</v>
      </c>
    </row>
    <row r="87" spans="1:5" x14ac:dyDescent="0.35">
      <c r="A87">
        <v>30</v>
      </c>
      <c r="B87" t="s">
        <v>66</v>
      </c>
      <c r="C87" t="s">
        <v>40</v>
      </c>
      <c r="D87" t="s">
        <v>165</v>
      </c>
      <c r="E87">
        <v>30</v>
      </c>
    </row>
    <row r="88" spans="1:5" x14ac:dyDescent="0.35">
      <c r="A88">
        <v>33</v>
      </c>
      <c r="B88" t="s">
        <v>69</v>
      </c>
      <c r="C88" t="s">
        <v>40</v>
      </c>
      <c r="D88" t="s">
        <v>165</v>
      </c>
      <c r="E88">
        <v>33</v>
      </c>
    </row>
    <row r="89" spans="1:5" x14ac:dyDescent="0.35">
      <c r="A89">
        <v>35</v>
      </c>
      <c r="B89" t="s">
        <v>71</v>
      </c>
      <c r="C89" t="s">
        <v>40</v>
      </c>
      <c r="D89" t="s">
        <v>165</v>
      </c>
      <c r="E89">
        <v>35</v>
      </c>
    </row>
    <row r="90" spans="1:5" x14ac:dyDescent="0.35">
      <c r="A90">
        <v>36</v>
      </c>
      <c r="B90" t="s">
        <v>72</v>
      </c>
      <c r="C90" t="s">
        <v>40</v>
      </c>
      <c r="D90" t="s">
        <v>165</v>
      </c>
      <c r="E90">
        <v>36</v>
      </c>
    </row>
    <row r="91" spans="1:5" x14ac:dyDescent="0.35">
      <c r="A91">
        <v>39</v>
      </c>
      <c r="B91" t="s">
        <v>75</v>
      </c>
      <c r="C91" t="s">
        <v>40</v>
      </c>
      <c r="D91" t="s">
        <v>165</v>
      </c>
      <c r="E91">
        <v>39</v>
      </c>
    </row>
    <row r="92" spans="1:5" x14ac:dyDescent="0.35">
      <c r="A92">
        <v>40</v>
      </c>
      <c r="B92" t="s">
        <v>76</v>
      </c>
      <c r="C92" t="s">
        <v>40</v>
      </c>
      <c r="D92" t="s">
        <v>165</v>
      </c>
      <c r="E92">
        <v>40</v>
      </c>
    </row>
    <row r="93" spans="1:5" x14ac:dyDescent="0.35">
      <c r="A93">
        <v>62</v>
      </c>
      <c r="B93" t="s">
        <v>98</v>
      </c>
      <c r="C93" t="s">
        <v>40</v>
      </c>
      <c r="D93" t="s">
        <v>165</v>
      </c>
      <c r="E93">
        <v>62</v>
      </c>
    </row>
    <row r="94" spans="1:5" x14ac:dyDescent="0.35">
      <c r="A94">
        <v>63</v>
      </c>
      <c r="B94" t="s">
        <v>99</v>
      </c>
      <c r="C94" t="s">
        <v>40</v>
      </c>
      <c r="D94" t="s">
        <v>165</v>
      </c>
      <c r="E94">
        <v>63</v>
      </c>
    </row>
    <row r="95" spans="1:5" x14ac:dyDescent="0.35">
      <c r="A95">
        <v>66</v>
      </c>
      <c r="B95" t="s">
        <v>102</v>
      </c>
      <c r="C95" t="s">
        <v>40</v>
      </c>
      <c r="D95" t="s">
        <v>165</v>
      </c>
      <c r="E95">
        <v>66</v>
      </c>
    </row>
    <row r="96" spans="1:5" x14ac:dyDescent="0.35">
      <c r="A96">
        <v>67</v>
      </c>
      <c r="B96" t="s">
        <v>103</v>
      </c>
      <c r="C96" t="s">
        <v>40</v>
      </c>
      <c r="D96" t="s">
        <v>165</v>
      </c>
      <c r="E96">
        <v>67</v>
      </c>
    </row>
    <row r="97" spans="1:5" x14ac:dyDescent="0.35">
      <c r="A97">
        <v>71</v>
      </c>
      <c r="B97" t="s">
        <v>107</v>
      </c>
      <c r="C97" t="s">
        <v>40</v>
      </c>
      <c r="D97" t="s">
        <v>165</v>
      </c>
      <c r="E97">
        <v>71</v>
      </c>
    </row>
    <row r="98" spans="1:5" x14ac:dyDescent="0.35">
      <c r="A98">
        <v>73</v>
      </c>
      <c r="B98" t="s">
        <v>109</v>
      </c>
      <c r="C98" t="s">
        <v>40</v>
      </c>
      <c r="D98" t="s">
        <v>165</v>
      </c>
      <c r="E98">
        <v>73</v>
      </c>
    </row>
    <row r="99" spans="1:5" x14ac:dyDescent="0.35">
      <c r="A99">
        <v>76</v>
      </c>
      <c r="B99" t="s">
        <v>112</v>
      </c>
      <c r="C99" t="s">
        <v>40</v>
      </c>
      <c r="D99" t="s">
        <v>165</v>
      </c>
      <c r="E99">
        <v>76</v>
      </c>
    </row>
    <row r="100" spans="1:5" x14ac:dyDescent="0.35">
      <c r="A100">
        <v>82</v>
      </c>
      <c r="B100" t="s">
        <v>118</v>
      </c>
      <c r="C100" t="s">
        <v>40</v>
      </c>
      <c r="D100" t="s">
        <v>165</v>
      </c>
      <c r="E100">
        <v>82</v>
      </c>
    </row>
    <row r="101" spans="1:5" x14ac:dyDescent="0.35">
      <c r="A101">
        <v>99</v>
      </c>
      <c r="B101" t="s">
        <v>135</v>
      </c>
      <c r="C101" t="s">
        <v>40</v>
      </c>
      <c r="D101" t="s">
        <v>165</v>
      </c>
      <c r="E101">
        <v>99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197C-4747-4184-9F46-EE348A22A5E9}">
  <dimension ref="B1:K59"/>
  <sheetViews>
    <sheetView workbookViewId="0">
      <selection activeCell="E2" sqref="E2"/>
    </sheetView>
  </sheetViews>
  <sheetFormatPr defaultRowHeight="14.5" x14ac:dyDescent="0.35"/>
  <cols>
    <col min="2" max="2" width="14.26953125" customWidth="1"/>
    <col min="3" max="3" width="15.08984375" customWidth="1"/>
    <col min="4" max="4" width="14.6328125" bestFit="1" customWidth="1"/>
    <col min="5" max="5" width="16.54296875" customWidth="1"/>
    <col min="6" max="6" width="11.54296875" customWidth="1"/>
    <col min="7" max="7" width="11.26953125" customWidth="1"/>
    <col min="8" max="8" width="11.6328125" customWidth="1"/>
    <col min="9" max="9" width="10.36328125" customWidth="1"/>
  </cols>
  <sheetData>
    <row r="1" spans="2:10" x14ac:dyDescent="0.35">
      <c r="B1" t="s">
        <v>138</v>
      </c>
    </row>
    <row r="2" spans="2:10" x14ac:dyDescent="0.35">
      <c r="B2" t="s">
        <v>4</v>
      </c>
      <c r="C2" t="s">
        <v>137</v>
      </c>
      <c r="G2" t="s">
        <v>201</v>
      </c>
    </row>
    <row r="3" spans="2:10" x14ac:dyDescent="0.35">
      <c r="B3" t="s">
        <v>8</v>
      </c>
      <c r="C3">
        <f>SUMIF(Sales_Data!$E$2:$E$501, B3, Sales_Data!$C$2:$C$501)</f>
        <v>29272.17</v>
      </c>
      <c r="G3" s="16" t="s">
        <v>202</v>
      </c>
    </row>
    <row r="4" spans="2:10" x14ac:dyDescent="0.35">
      <c r="B4" s="3" t="s">
        <v>5</v>
      </c>
      <c r="C4">
        <f>SUMIF(Sales_Data!$E$2:$E$501, B4, Sales_Data!$C$2:$C$501)</f>
        <v>22242.339999999989</v>
      </c>
      <c r="G4" s="16" t="s">
        <v>203</v>
      </c>
    </row>
    <row r="5" spans="2:10" x14ac:dyDescent="0.35">
      <c r="B5" s="3" t="s">
        <v>6</v>
      </c>
      <c r="C5">
        <f>SUMIF(Sales_Data!$E$2:$E$501, B5, Sales_Data!$C$2:$C$501)</f>
        <v>47713.090000000004</v>
      </c>
      <c r="G5" t="s">
        <v>4</v>
      </c>
      <c r="H5" t="s">
        <v>137</v>
      </c>
    </row>
    <row r="6" spans="2:10" hidden="1" x14ac:dyDescent="0.35">
      <c r="B6" s="3" t="s">
        <v>7</v>
      </c>
      <c r="C6">
        <f>SUMIF(Sales_Data!$E$2:$E$501, B6, Sales_Data!$C$2:$C$501)</f>
        <v>26469.190000000002</v>
      </c>
      <c r="G6" s="20" t="s">
        <v>8</v>
      </c>
      <c r="H6" s="19">
        <f>SUMIF(Sales_Data!$E$2:$E$501, G6, Sales_Data!$C$2:$C$501)</f>
        <v>29272.17</v>
      </c>
    </row>
    <row r="7" spans="2:10" hidden="1" x14ac:dyDescent="0.35">
      <c r="G7" s="21" t="s">
        <v>5</v>
      </c>
      <c r="H7" s="18">
        <f>SUMIF(Sales_Data!$E$2:$E$501, G7, Sales_Data!$C$2:$C$501)</f>
        <v>22242.339999999989</v>
      </c>
    </row>
    <row r="8" spans="2:10" x14ac:dyDescent="0.35">
      <c r="G8" s="20" t="s">
        <v>6</v>
      </c>
      <c r="H8" s="19">
        <f>SUMIF(Sales_Data!$E$2:$E$501, G8, Sales_Data!$C$2:$C$501)</f>
        <v>47713.090000000004</v>
      </c>
    </row>
    <row r="9" spans="2:10" hidden="1" x14ac:dyDescent="0.35">
      <c r="G9" s="22" t="s">
        <v>7</v>
      </c>
      <c r="H9" s="23">
        <f>SUMIF(Sales_Data!$E$2:$E$501, G9, Sales_Data!$C$2:$C$501)</f>
        <v>26469.190000000002</v>
      </c>
    </row>
    <row r="10" spans="2:10" x14ac:dyDescent="0.35">
      <c r="B10" t="s">
        <v>160</v>
      </c>
    </row>
    <row r="11" spans="2:10" x14ac:dyDescent="0.35">
      <c r="B11" s="1" t="s">
        <v>4</v>
      </c>
      <c r="C11" t="s">
        <v>157</v>
      </c>
      <c r="D11" t="s">
        <v>158</v>
      </c>
      <c r="E11" t="s">
        <v>159</v>
      </c>
      <c r="G11" t="s">
        <v>204</v>
      </c>
      <c r="J11" t="s">
        <v>205</v>
      </c>
    </row>
    <row r="12" spans="2:10" x14ac:dyDescent="0.35">
      <c r="B12" s="2" t="s">
        <v>8</v>
      </c>
      <c r="C12">
        <f>AVERAGEIF(Sales_Data!$E$2:$E$501, B12, Sales_Data!$C$2:$C$501)</f>
        <v>245.98462184873949</v>
      </c>
      <c r="D12" cm="1">
        <f t="array" ref="D12">MEDIAN(IF(Sales_Data!$E$2:$E$501=B12, Sales_Data!$C$2:$C$501))</f>
        <v>225.98</v>
      </c>
      <c r="E12">
        <f>SUMIF(Sales_Data!$E$2:$E$501, B12, Sales_Data!$C$2:$C$501)</f>
        <v>29272.17</v>
      </c>
      <c r="J12" t="s">
        <v>231</v>
      </c>
    </row>
    <row r="13" spans="2:10" x14ac:dyDescent="0.35">
      <c r="B13" s="3" t="s">
        <v>5</v>
      </c>
      <c r="C13">
        <f>AVERAGEIF(Sales_Data!$E$2:$E$501, B13, Sales_Data!$C$2:$C$501)</f>
        <v>274.59679012345669</v>
      </c>
      <c r="D13" cm="1">
        <f t="array" ref="D13">MEDIAN(IF(Sales_Data!$E$2:$E$501=B13, Sales_Data!$C$2:$C$501))</f>
        <v>265.36</v>
      </c>
      <c r="E13">
        <f>SUMIF(Sales_Data!$E$2:$E$501, B13, Sales_Data!$C$2:$C$501)</f>
        <v>22242.339999999989</v>
      </c>
    </row>
    <row r="14" spans="2:10" x14ac:dyDescent="0.35">
      <c r="B14" s="2" t="s">
        <v>6</v>
      </c>
      <c r="C14">
        <f>AVERAGEIF(Sales_Data!$E$2:$E$501, B14, Sales_Data!$C$2:$C$501)</f>
        <v>251.12152631578948</v>
      </c>
      <c r="D14" cm="1">
        <f t="array" ref="D14">MEDIAN(IF(Sales_Data!$E$2:$E$501=B14, Sales_Data!$C$2:$C$501))</f>
        <v>252.64499999999998</v>
      </c>
      <c r="E14">
        <f>SUMIF(Sales_Data!$E$2:$E$501, B14, Sales_Data!$C$2:$C$501)</f>
        <v>47713.090000000004</v>
      </c>
      <c r="G14" t="s">
        <v>206</v>
      </c>
      <c r="J14" t="s">
        <v>207</v>
      </c>
    </row>
    <row r="15" spans="2:10" x14ac:dyDescent="0.35">
      <c r="B15" s="3" t="s">
        <v>7</v>
      </c>
      <c r="C15">
        <f>AVERAGEIF(Sales_Data!$E$2:$E$501, B15, Sales_Data!$C$2:$C$501)</f>
        <v>240.62900000000002</v>
      </c>
      <c r="D15" cm="1">
        <f t="array" ref="D15">MEDIAN(IF(Sales_Data!$E$2:$E$501=B15, Sales_Data!$C$2:$C$501))</f>
        <v>238.97499999999999</v>
      </c>
      <c r="E15">
        <f>SUMIF(Sales_Data!$E$2:$E$501, B15, Sales_Data!$C$2:$C$501)</f>
        <v>26469.190000000002</v>
      </c>
    </row>
    <row r="17" spans="2:11" x14ac:dyDescent="0.35">
      <c r="B17" t="s">
        <v>161</v>
      </c>
      <c r="G17" t="s">
        <v>208</v>
      </c>
      <c r="H17" t="s">
        <v>209</v>
      </c>
      <c r="I17" t="s">
        <v>210</v>
      </c>
    </row>
    <row r="18" spans="2:11" x14ac:dyDescent="0.35">
      <c r="B18" s="1" t="s">
        <v>4</v>
      </c>
      <c r="C18" t="s">
        <v>137</v>
      </c>
      <c r="H18" t="s">
        <v>211</v>
      </c>
      <c r="I18" t="s">
        <v>212</v>
      </c>
    </row>
    <row r="19" spans="2:11" x14ac:dyDescent="0.35">
      <c r="B19" s="2" t="s">
        <v>8</v>
      </c>
      <c r="C19">
        <f>SUMIF(Sales_Table[Category], B19, Sales_Table[Sales_Amount])</f>
        <v>29272.17</v>
      </c>
      <c r="H19" t="s">
        <v>213</v>
      </c>
      <c r="I19" t="s">
        <v>214</v>
      </c>
    </row>
    <row r="20" spans="2:11" x14ac:dyDescent="0.35">
      <c r="B20" s="3" t="s">
        <v>5</v>
      </c>
      <c r="C20">
        <f>SUMIF(Sales_Table[Category], B20, Sales_Table[Sales_Amount])</f>
        <v>22242.339999999989</v>
      </c>
      <c r="G20" t="s">
        <v>215</v>
      </c>
      <c r="I20" t="s">
        <v>216</v>
      </c>
    </row>
    <row r="21" spans="2:11" x14ac:dyDescent="0.35">
      <c r="B21" s="2" t="s">
        <v>6</v>
      </c>
      <c r="C21">
        <f>SUMIF(Sales_Table[Category], B21, Sales_Table[Sales_Amount])</f>
        <v>47713.090000000004</v>
      </c>
      <c r="I21" t="s">
        <v>217</v>
      </c>
    </row>
    <row r="22" spans="2:11" x14ac:dyDescent="0.35">
      <c r="B22" s="3" t="s">
        <v>7</v>
      </c>
      <c r="C22">
        <f>SUMIF(Sales_Table[Category], B22, Sales_Table[Sales_Amount])</f>
        <v>26469.190000000002</v>
      </c>
    </row>
    <row r="24" spans="2:11" x14ac:dyDescent="0.35">
      <c r="B24" t="s">
        <v>167</v>
      </c>
    </row>
    <row r="25" spans="2:11" x14ac:dyDescent="0.35">
      <c r="B25" s="9" t="s">
        <v>1</v>
      </c>
      <c r="C25" s="1" t="s">
        <v>9</v>
      </c>
      <c r="D25" s="12" t="s">
        <v>169</v>
      </c>
      <c r="G25" t="s">
        <v>218</v>
      </c>
      <c r="I25" t="s">
        <v>219</v>
      </c>
    </row>
    <row r="26" spans="2:11" x14ac:dyDescent="0.35">
      <c r="B26" s="10">
        <v>1</v>
      </c>
      <c r="C26" s="2" t="s">
        <v>11</v>
      </c>
      <c r="D26" s="13" cm="1">
        <f t="array" ref="D26">SUMPRODUCT((Sales_Data!$B$2:$B$501=B26) * (Sales_Data!$C$2:$C$501))</f>
        <v>7308.3099999999995</v>
      </c>
      <c r="G26" t="s">
        <v>220</v>
      </c>
      <c r="K26" t="s">
        <v>221</v>
      </c>
    </row>
    <row r="27" spans="2:11" x14ac:dyDescent="0.35">
      <c r="B27" s="11">
        <v>2</v>
      </c>
      <c r="C27" s="3" t="s">
        <v>12</v>
      </c>
      <c r="D27" s="14" cm="1">
        <f t="array" ref="D27">SUMPRODUCT((Sales_Data!$B$2:$B$501=B27) * (Sales_Data!$C$2:$C$501))</f>
        <v>4871.04</v>
      </c>
      <c r="K27" t="s">
        <v>222</v>
      </c>
    </row>
    <row r="28" spans="2:11" x14ac:dyDescent="0.35">
      <c r="B28" s="10">
        <v>3</v>
      </c>
      <c r="C28" s="2" t="s">
        <v>13</v>
      </c>
      <c r="D28" s="13" cm="1">
        <f t="array" ref="D28">SUMPRODUCT((Sales_Data!$B$2:$B$501=B28) * (Sales_Data!$C$2:$C$501))</f>
        <v>6382.09</v>
      </c>
    </row>
    <row r="29" spans="2:11" x14ac:dyDescent="0.35">
      <c r="B29" s="11">
        <v>4</v>
      </c>
      <c r="C29" s="3" t="s">
        <v>14</v>
      </c>
      <c r="D29" s="14" cm="1">
        <f t="array" ref="D29">SUMPRODUCT((Sales_Data!$B$2:$B$501=B29) * (Sales_Data!$C$2:$C$501))</f>
        <v>6548.98</v>
      </c>
      <c r="G29" t="s">
        <v>223</v>
      </c>
      <c r="I29" t="s">
        <v>224</v>
      </c>
    </row>
    <row r="30" spans="2:11" x14ac:dyDescent="0.35">
      <c r="B30" s="10">
        <v>5</v>
      </c>
      <c r="C30" s="2" t="s">
        <v>15</v>
      </c>
      <c r="D30" s="13" cm="1">
        <f t="array" ref="D30">SUMPRODUCT((Sales_Data!$B$2:$B$501=B30) * (Sales_Data!$C$2:$C$501))</f>
        <v>6446.4</v>
      </c>
      <c r="G30" t="s">
        <v>225</v>
      </c>
      <c r="J30" t="s">
        <v>226</v>
      </c>
    </row>
    <row r="31" spans="2:11" x14ac:dyDescent="0.35">
      <c r="B31" s="11">
        <v>6</v>
      </c>
      <c r="C31" s="3" t="s">
        <v>16</v>
      </c>
      <c r="D31" s="14" cm="1">
        <f t="array" ref="D31">SUMPRODUCT((Sales_Data!$B$2:$B$501=B31) * (Sales_Data!$C$2:$C$501))</f>
        <v>5750.0899999999983</v>
      </c>
    </row>
    <row r="32" spans="2:11" x14ac:dyDescent="0.35">
      <c r="B32" s="10">
        <v>7</v>
      </c>
      <c r="C32" s="2" t="s">
        <v>17</v>
      </c>
      <c r="D32" s="13" cm="1">
        <f t="array" ref="D32">SUMPRODUCT((Sales_Data!$B$2:$B$501=B32) * (Sales_Data!$C$2:$C$501))</f>
        <v>7495.9500000000007</v>
      </c>
    </row>
    <row r="33" spans="2:4" x14ac:dyDescent="0.35">
      <c r="B33" s="11">
        <v>8</v>
      </c>
      <c r="C33" s="3" t="s">
        <v>18</v>
      </c>
      <c r="D33" s="14" cm="1">
        <f t="array" ref="D33">SUMPRODUCT((Sales_Data!$B$2:$B$501=B33) * (Sales_Data!$C$2:$C$501))</f>
        <v>5862.39</v>
      </c>
    </row>
    <row r="34" spans="2:4" x14ac:dyDescent="0.35">
      <c r="B34" s="10">
        <v>9</v>
      </c>
      <c r="C34" s="2" t="s">
        <v>19</v>
      </c>
      <c r="D34" s="13" cm="1">
        <f t="array" ref="D34">SUMPRODUCT((Sales_Data!$B$2:$B$501=B34) * (Sales_Data!$C$2:$C$501))</f>
        <v>7783.4699999999984</v>
      </c>
    </row>
    <row r="35" spans="2:4" x14ac:dyDescent="0.35">
      <c r="B35" s="11">
        <v>10</v>
      </c>
      <c r="C35" s="3" t="s">
        <v>20</v>
      </c>
      <c r="D35" s="14" cm="1">
        <f t="array" ref="D35">SUMPRODUCT((Sales_Data!$B$2:$B$501=B35) * (Sales_Data!$C$2:$C$501))</f>
        <v>8364.2999999999993</v>
      </c>
    </row>
    <row r="36" spans="2:4" x14ac:dyDescent="0.35">
      <c r="B36" s="10">
        <v>11</v>
      </c>
      <c r="C36" s="2" t="s">
        <v>21</v>
      </c>
      <c r="D36" s="13" cm="1">
        <f t="array" ref="D36">SUMPRODUCT((Sales_Data!$B$2:$B$501=B36) * (Sales_Data!$C$2:$C$501))</f>
        <v>3241.8799999999992</v>
      </c>
    </row>
    <row r="37" spans="2:4" x14ac:dyDescent="0.35">
      <c r="B37" s="11">
        <v>12</v>
      </c>
      <c r="C37" s="3" t="s">
        <v>22</v>
      </c>
      <c r="D37" s="14" cm="1">
        <f t="array" ref="D37">SUMPRODUCT((Sales_Data!$B$2:$B$501=B37) * (Sales_Data!$C$2:$C$501))</f>
        <v>5902.4799999999987</v>
      </c>
    </row>
    <row r="38" spans="2:4" x14ac:dyDescent="0.35">
      <c r="B38" s="10">
        <v>13</v>
      </c>
      <c r="C38" s="2" t="s">
        <v>23</v>
      </c>
      <c r="D38" s="13" cm="1">
        <f t="array" ref="D38">SUMPRODUCT((Sales_Data!$B$2:$B$501=B38) * (Sales_Data!$C$2:$C$501))</f>
        <v>6580.5499999999993</v>
      </c>
    </row>
    <row r="39" spans="2:4" x14ac:dyDescent="0.35">
      <c r="B39" s="11">
        <v>14</v>
      </c>
      <c r="C39" s="3" t="s">
        <v>24</v>
      </c>
      <c r="D39" s="14" cm="1">
        <f t="array" ref="D39">SUMPRODUCT((Sales_Data!$B$2:$B$501=B39) * (Sales_Data!$C$2:$C$501))</f>
        <v>7116.7000000000016</v>
      </c>
    </row>
    <row r="40" spans="2:4" x14ac:dyDescent="0.35">
      <c r="B40" s="10">
        <v>15</v>
      </c>
      <c r="C40" s="2" t="s">
        <v>25</v>
      </c>
      <c r="D40" s="13" cm="1">
        <f t="array" ref="D40">SUMPRODUCT((Sales_Data!$B$2:$B$501=B40) * (Sales_Data!$C$2:$C$501))</f>
        <v>4236.8600000000006</v>
      </c>
    </row>
    <row r="41" spans="2:4" x14ac:dyDescent="0.35">
      <c r="B41" s="11">
        <v>16</v>
      </c>
      <c r="C41" s="3" t="s">
        <v>26</v>
      </c>
      <c r="D41" s="14" cm="1">
        <f t="array" ref="D41">SUMPRODUCT((Sales_Data!$B$2:$B$501=B41) * (Sales_Data!$C$2:$C$501))</f>
        <v>5189.7000000000007</v>
      </c>
    </row>
    <row r="42" spans="2:4" x14ac:dyDescent="0.35">
      <c r="B42" s="10">
        <v>17</v>
      </c>
      <c r="C42" s="2" t="s">
        <v>27</v>
      </c>
      <c r="D42" s="13" cm="1">
        <f t="array" ref="D42">SUMPRODUCT((Sales_Data!$B$2:$B$501=B42) * (Sales_Data!$C$2:$C$501))</f>
        <v>4591.75</v>
      </c>
    </row>
    <row r="43" spans="2:4" x14ac:dyDescent="0.35">
      <c r="B43" s="11">
        <v>18</v>
      </c>
      <c r="C43" s="3" t="s">
        <v>28</v>
      </c>
      <c r="D43" s="14" cm="1">
        <f t="array" ref="D43">SUMPRODUCT((Sales_Data!$B$2:$B$501=B43) * (Sales_Data!$C$2:$C$501))</f>
        <v>6234.2599999999993</v>
      </c>
    </row>
    <row r="44" spans="2:4" x14ac:dyDescent="0.35">
      <c r="B44" s="10">
        <v>19</v>
      </c>
      <c r="C44" s="2" t="s">
        <v>29</v>
      </c>
      <c r="D44" s="13" cm="1">
        <f t="array" ref="D44">SUMPRODUCT((Sales_Data!$B$2:$B$501=B44) * (Sales_Data!$C$2:$C$501))</f>
        <v>8737.5</v>
      </c>
    </row>
    <row r="45" spans="2:4" x14ac:dyDescent="0.35">
      <c r="B45" s="11">
        <v>20</v>
      </c>
      <c r="C45" s="3" t="s">
        <v>30</v>
      </c>
      <c r="D45" s="14" cm="1">
        <f t="array" ref="D45">SUMPRODUCT((Sales_Data!$B$2:$B$501=B45) * (Sales_Data!$C$2:$C$501))</f>
        <v>7052.09</v>
      </c>
    </row>
    <row r="48" spans="2:4" x14ac:dyDescent="0.35">
      <c r="B48" t="s">
        <v>173</v>
      </c>
    </row>
    <row r="49" spans="2:7" x14ac:dyDescent="0.35">
      <c r="B49" t="s">
        <v>159</v>
      </c>
      <c r="C49" t="s">
        <v>174</v>
      </c>
      <c r="E49" t="s">
        <v>227</v>
      </c>
      <c r="G49" t="s">
        <v>228</v>
      </c>
    </row>
    <row r="50" spans="2:7" x14ac:dyDescent="0.35">
      <c r="B50">
        <f>SUM(SalesAmount_NamedRange)</f>
        <v>125696.79000000005</v>
      </c>
      <c r="C50">
        <f>AVERAGE(SalesAmount_NamedRange)</f>
        <v>251.3935800000001</v>
      </c>
      <c r="E50" t="s">
        <v>229</v>
      </c>
      <c r="G50" t="s">
        <v>230</v>
      </c>
    </row>
    <row r="53" spans="2:7" x14ac:dyDescent="0.35">
      <c r="B53" t="s">
        <v>234</v>
      </c>
    </row>
    <row r="55" spans="2:7" x14ac:dyDescent="0.35">
      <c r="B55" t="s">
        <v>186</v>
      </c>
    </row>
    <row r="56" spans="2:7" x14ac:dyDescent="0.35">
      <c r="B56" s="5" t="s">
        <v>187</v>
      </c>
      <c r="C56" t="s">
        <v>188</v>
      </c>
    </row>
    <row r="57" spans="2:7" x14ac:dyDescent="0.35">
      <c r="B57" s="5">
        <v>0</v>
      </c>
      <c r="C57" t="s">
        <v>189</v>
      </c>
      <c r="E57" t="s">
        <v>233</v>
      </c>
    </row>
    <row r="58" spans="2:7" x14ac:dyDescent="0.35">
      <c r="B58" s="5">
        <v>200</v>
      </c>
      <c r="C58" t="s">
        <v>190</v>
      </c>
      <c r="E58" t="s">
        <v>232</v>
      </c>
    </row>
    <row r="59" spans="2:7" x14ac:dyDescent="0.35">
      <c r="B59" s="5">
        <v>400</v>
      </c>
      <c r="C59" t="s">
        <v>191</v>
      </c>
    </row>
  </sheetData>
  <pageMargins left="0.7" right="0.7" top="0.75" bottom="0.75" header="0.3" footer="0.3"/>
  <tableParts count="7">
    <tablePart r:id="rId1"/>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FB5A1-7EB1-4724-B60F-5DF42E4FBD17}">
  <dimension ref="A1:B17"/>
  <sheetViews>
    <sheetView workbookViewId="0">
      <selection activeCell="A2" sqref="A2"/>
    </sheetView>
  </sheetViews>
  <sheetFormatPr defaultRowHeight="14.5" x14ac:dyDescent="0.35"/>
  <cols>
    <col min="1" max="1" width="13" bestFit="1" customWidth="1"/>
    <col min="2" max="2" width="19.08984375" bestFit="1" customWidth="1"/>
  </cols>
  <sheetData>
    <row r="1" spans="1:2" x14ac:dyDescent="0.35">
      <c r="A1" s="16" t="s">
        <v>193</v>
      </c>
    </row>
    <row r="3" spans="1:2" x14ac:dyDescent="0.35">
      <c r="A3" s="4" t="s">
        <v>141</v>
      </c>
      <c r="B3" t="s">
        <v>155</v>
      </c>
    </row>
    <row r="4" spans="1:2" x14ac:dyDescent="0.35">
      <c r="A4" s="5">
        <v>2023</v>
      </c>
      <c r="B4">
        <v>125696.78999999998</v>
      </c>
    </row>
    <row r="5" spans="1:2" x14ac:dyDescent="0.35">
      <c r="A5" s="6" t="s">
        <v>142</v>
      </c>
      <c r="B5">
        <v>11107.139999999998</v>
      </c>
    </row>
    <row r="6" spans="1:2" x14ac:dyDescent="0.35">
      <c r="A6" s="6" t="s">
        <v>143</v>
      </c>
      <c r="B6">
        <v>9056.5</v>
      </c>
    </row>
    <row r="7" spans="1:2" x14ac:dyDescent="0.35">
      <c r="A7" s="6" t="s">
        <v>144</v>
      </c>
      <c r="B7">
        <v>11533.699999999999</v>
      </c>
    </row>
    <row r="8" spans="1:2" x14ac:dyDescent="0.35">
      <c r="A8" s="6" t="s">
        <v>145</v>
      </c>
      <c r="B8">
        <v>8355.7400000000034</v>
      </c>
    </row>
    <row r="9" spans="1:2" x14ac:dyDescent="0.35">
      <c r="A9" s="6" t="s">
        <v>146</v>
      </c>
      <c r="B9">
        <v>10451.950000000001</v>
      </c>
    </row>
    <row r="10" spans="1:2" x14ac:dyDescent="0.35">
      <c r="A10" s="6" t="s">
        <v>147</v>
      </c>
      <c r="B10">
        <v>11160.82</v>
      </c>
    </row>
    <row r="11" spans="1:2" x14ac:dyDescent="0.35">
      <c r="A11" s="6" t="s">
        <v>148</v>
      </c>
      <c r="B11">
        <v>10672.680000000002</v>
      </c>
    </row>
    <row r="12" spans="1:2" x14ac:dyDescent="0.35">
      <c r="A12" s="6" t="s">
        <v>149</v>
      </c>
      <c r="B12">
        <v>13818.409999999994</v>
      </c>
    </row>
    <row r="13" spans="1:2" x14ac:dyDescent="0.35">
      <c r="A13" s="6" t="s">
        <v>150</v>
      </c>
      <c r="B13">
        <v>9918.2999999999993</v>
      </c>
    </row>
    <row r="14" spans="1:2" x14ac:dyDescent="0.35">
      <c r="A14" s="6" t="s">
        <v>151</v>
      </c>
      <c r="B14">
        <v>8070.6799999999994</v>
      </c>
    </row>
    <row r="15" spans="1:2" x14ac:dyDescent="0.35">
      <c r="A15" s="6" t="s">
        <v>152</v>
      </c>
      <c r="B15">
        <v>9471.01</v>
      </c>
    </row>
    <row r="16" spans="1:2" x14ac:dyDescent="0.35">
      <c r="A16" s="6" t="s">
        <v>153</v>
      </c>
      <c r="B16">
        <v>12079.859999999997</v>
      </c>
    </row>
    <row r="17" spans="1:2" x14ac:dyDescent="0.35">
      <c r="A17" s="5" t="s">
        <v>154</v>
      </c>
      <c r="B17">
        <v>125696.78999999998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C01F3-8EB0-452A-8F7F-2DC62B7D028D}">
  <dimension ref="A1:B8"/>
  <sheetViews>
    <sheetView workbookViewId="0">
      <selection activeCell="A2" sqref="A2"/>
    </sheetView>
  </sheetViews>
  <sheetFormatPr defaultRowHeight="14.5" x14ac:dyDescent="0.35"/>
  <cols>
    <col min="1" max="1" width="13.7265625" bestFit="1" customWidth="1"/>
    <col min="2" max="2" width="19.08984375" bestFit="1" customWidth="1"/>
  </cols>
  <sheetData>
    <row r="1" spans="1:2" x14ac:dyDescent="0.35">
      <c r="A1" s="16" t="s">
        <v>194</v>
      </c>
    </row>
    <row r="3" spans="1:2" x14ac:dyDescent="0.35">
      <c r="A3" s="4" t="s">
        <v>4</v>
      </c>
      <c r="B3" t="s">
        <v>155</v>
      </c>
    </row>
    <row r="4" spans="1:2" x14ac:dyDescent="0.35">
      <c r="A4" s="5" t="s">
        <v>8</v>
      </c>
      <c r="B4">
        <v>29272.17</v>
      </c>
    </row>
    <row r="5" spans="1:2" x14ac:dyDescent="0.35">
      <c r="A5" s="5" t="s">
        <v>5</v>
      </c>
      <c r="B5">
        <v>22242.339999999989</v>
      </c>
    </row>
    <row r="6" spans="1:2" x14ac:dyDescent="0.35">
      <c r="A6" s="5" t="s">
        <v>6</v>
      </c>
      <c r="B6">
        <v>47713.090000000004</v>
      </c>
    </row>
    <row r="7" spans="1:2" x14ac:dyDescent="0.35">
      <c r="A7" s="5" t="s">
        <v>7</v>
      </c>
      <c r="B7">
        <v>26469.190000000002</v>
      </c>
    </row>
    <row r="8" spans="1:2" x14ac:dyDescent="0.35">
      <c r="A8" s="5" t="s">
        <v>154</v>
      </c>
      <c r="B8">
        <v>125696.79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884D0-0997-429A-8F6D-6EC85E7B37B7}">
  <dimension ref="A1:C17"/>
  <sheetViews>
    <sheetView workbookViewId="0">
      <selection activeCell="A2" sqref="A2"/>
    </sheetView>
  </sheetViews>
  <sheetFormatPr defaultRowHeight="14.5" x14ac:dyDescent="0.35"/>
  <cols>
    <col min="1" max="1" width="12.453125" bestFit="1" customWidth="1"/>
    <col min="2" max="2" width="19.08984375" bestFit="1" customWidth="1"/>
    <col min="3" max="3" width="21.453125" bestFit="1" customWidth="1"/>
  </cols>
  <sheetData>
    <row r="1" spans="1:3" x14ac:dyDescent="0.35">
      <c r="A1" s="16" t="s">
        <v>195</v>
      </c>
    </row>
    <row r="3" spans="1:3" x14ac:dyDescent="0.35">
      <c r="A3" s="4" t="s">
        <v>141</v>
      </c>
      <c r="B3" t="s">
        <v>155</v>
      </c>
      <c r="C3" t="s">
        <v>198</v>
      </c>
    </row>
    <row r="4" spans="1:3" x14ac:dyDescent="0.35">
      <c r="A4" s="5">
        <v>2023</v>
      </c>
    </row>
    <row r="5" spans="1:3" x14ac:dyDescent="0.35">
      <c r="A5" s="6" t="s">
        <v>175</v>
      </c>
      <c r="B5">
        <v>11107.14</v>
      </c>
      <c r="C5">
        <v>35</v>
      </c>
    </row>
    <row r="6" spans="1:3" x14ac:dyDescent="0.35">
      <c r="A6" s="6" t="s">
        <v>176</v>
      </c>
      <c r="B6">
        <v>9056.5</v>
      </c>
      <c r="C6">
        <v>33</v>
      </c>
    </row>
    <row r="7" spans="1:3" x14ac:dyDescent="0.35">
      <c r="A7" s="6" t="s">
        <v>177</v>
      </c>
      <c r="B7">
        <v>11533.7</v>
      </c>
      <c r="C7">
        <v>48</v>
      </c>
    </row>
    <row r="8" spans="1:3" x14ac:dyDescent="0.35">
      <c r="A8" s="6" t="s">
        <v>178</v>
      </c>
      <c r="B8">
        <v>8355.74</v>
      </c>
      <c r="C8">
        <v>37</v>
      </c>
    </row>
    <row r="9" spans="1:3" x14ac:dyDescent="0.35">
      <c r="A9" s="6" t="s">
        <v>146</v>
      </c>
      <c r="B9">
        <v>10451.950000000001</v>
      </c>
      <c r="C9">
        <v>42</v>
      </c>
    </row>
    <row r="10" spans="1:3" x14ac:dyDescent="0.35">
      <c r="A10" s="6" t="s">
        <v>179</v>
      </c>
      <c r="B10">
        <v>11160.82</v>
      </c>
      <c r="C10">
        <v>37</v>
      </c>
    </row>
    <row r="11" spans="1:3" x14ac:dyDescent="0.35">
      <c r="A11" s="6" t="s">
        <v>180</v>
      </c>
      <c r="B11">
        <v>10672.68</v>
      </c>
      <c r="C11">
        <v>49</v>
      </c>
    </row>
    <row r="12" spans="1:3" x14ac:dyDescent="0.35">
      <c r="A12" s="6" t="s">
        <v>181</v>
      </c>
      <c r="B12">
        <v>13818.41</v>
      </c>
      <c r="C12">
        <v>55</v>
      </c>
    </row>
    <row r="13" spans="1:3" x14ac:dyDescent="0.35">
      <c r="A13" s="6" t="s">
        <v>182</v>
      </c>
      <c r="B13">
        <v>9918.2999999999993</v>
      </c>
      <c r="C13">
        <v>41</v>
      </c>
    </row>
    <row r="14" spans="1:3" x14ac:dyDescent="0.35">
      <c r="A14" s="6" t="s">
        <v>183</v>
      </c>
      <c r="B14">
        <v>8070.68</v>
      </c>
      <c r="C14">
        <v>34</v>
      </c>
    </row>
    <row r="15" spans="1:3" x14ac:dyDescent="0.35">
      <c r="A15" s="6" t="s">
        <v>184</v>
      </c>
      <c r="B15">
        <v>9471.01</v>
      </c>
      <c r="C15">
        <v>42</v>
      </c>
    </row>
    <row r="16" spans="1:3" x14ac:dyDescent="0.35">
      <c r="A16" s="6" t="s">
        <v>185</v>
      </c>
      <c r="B16">
        <v>12079.86</v>
      </c>
      <c r="C16">
        <v>47</v>
      </c>
    </row>
    <row r="17" spans="1:3" x14ac:dyDescent="0.35">
      <c r="A17" s="5" t="s">
        <v>154</v>
      </c>
      <c r="B17">
        <v>125696.79</v>
      </c>
      <c r="C17">
        <v>500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26914-C37D-4AA0-93CA-FF6CB844C506}">
  <dimension ref="A1:B17"/>
  <sheetViews>
    <sheetView zoomScaleNormal="100" workbookViewId="0">
      <selection activeCell="A2" sqref="A2"/>
    </sheetView>
  </sheetViews>
  <sheetFormatPr defaultRowHeight="14.5" x14ac:dyDescent="0.35"/>
  <cols>
    <col min="1" max="1" width="13" bestFit="1" customWidth="1"/>
    <col min="2" max="2" width="19.08984375" bestFit="1" customWidth="1"/>
  </cols>
  <sheetData>
    <row r="1" spans="1:2" x14ac:dyDescent="0.35">
      <c r="A1" s="16" t="s">
        <v>196</v>
      </c>
    </row>
    <row r="3" spans="1:2" x14ac:dyDescent="0.35">
      <c r="A3" s="4" t="s">
        <v>141</v>
      </c>
      <c r="B3" t="s">
        <v>155</v>
      </c>
    </row>
    <row r="4" spans="1:2" x14ac:dyDescent="0.35">
      <c r="A4" s="5">
        <v>2023</v>
      </c>
      <c r="B4">
        <v>125696.78999999998</v>
      </c>
    </row>
    <row r="5" spans="1:2" x14ac:dyDescent="0.35">
      <c r="A5" s="6" t="s">
        <v>142</v>
      </c>
      <c r="B5">
        <v>11107.139999999998</v>
      </c>
    </row>
    <row r="6" spans="1:2" x14ac:dyDescent="0.35">
      <c r="A6" s="6" t="s">
        <v>143</v>
      </c>
      <c r="B6">
        <v>9056.5</v>
      </c>
    </row>
    <row r="7" spans="1:2" x14ac:dyDescent="0.35">
      <c r="A7" s="6" t="s">
        <v>144</v>
      </c>
      <c r="B7">
        <v>11533.699999999999</v>
      </c>
    </row>
    <row r="8" spans="1:2" x14ac:dyDescent="0.35">
      <c r="A8" s="6" t="s">
        <v>145</v>
      </c>
      <c r="B8">
        <v>8355.7400000000034</v>
      </c>
    </row>
    <row r="9" spans="1:2" x14ac:dyDescent="0.35">
      <c r="A9" s="6" t="s">
        <v>146</v>
      </c>
      <c r="B9">
        <v>10451.950000000001</v>
      </c>
    </row>
    <row r="10" spans="1:2" x14ac:dyDescent="0.35">
      <c r="A10" s="6" t="s">
        <v>147</v>
      </c>
      <c r="B10">
        <v>11160.82</v>
      </c>
    </row>
    <row r="11" spans="1:2" x14ac:dyDescent="0.35">
      <c r="A11" s="6" t="s">
        <v>148</v>
      </c>
      <c r="B11">
        <v>10672.680000000002</v>
      </c>
    </row>
    <row r="12" spans="1:2" x14ac:dyDescent="0.35">
      <c r="A12" s="6" t="s">
        <v>149</v>
      </c>
      <c r="B12">
        <v>13818.409999999994</v>
      </c>
    </row>
    <row r="13" spans="1:2" x14ac:dyDescent="0.35">
      <c r="A13" s="6" t="s">
        <v>150</v>
      </c>
      <c r="B13">
        <v>9918.2999999999993</v>
      </c>
    </row>
    <row r="14" spans="1:2" x14ac:dyDescent="0.35">
      <c r="A14" s="6" t="s">
        <v>151</v>
      </c>
      <c r="B14">
        <v>8070.6799999999994</v>
      </c>
    </row>
    <row r="15" spans="1:2" x14ac:dyDescent="0.35">
      <c r="A15" s="6" t="s">
        <v>152</v>
      </c>
      <c r="B15">
        <v>9471.01</v>
      </c>
    </row>
    <row r="16" spans="1:2" x14ac:dyDescent="0.35">
      <c r="A16" s="6" t="s">
        <v>153</v>
      </c>
      <c r="B16">
        <v>12079.859999999997</v>
      </c>
    </row>
    <row r="17" spans="1:2" x14ac:dyDescent="0.35">
      <c r="A17" s="5" t="s">
        <v>154</v>
      </c>
      <c r="B17">
        <v>125696.78999999998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707D1-323B-46B0-AFCB-B4240731C040}">
  <dimension ref="A1:F9"/>
  <sheetViews>
    <sheetView workbookViewId="0">
      <selection activeCell="A2" sqref="A2"/>
    </sheetView>
  </sheetViews>
  <sheetFormatPr defaultRowHeight="14.5" x14ac:dyDescent="0.35"/>
  <cols>
    <col min="1" max="1" width="19.08984375" bestFit="1" customWidth="1"/>
    <col min="2" max="2" width="15.6328125" bestFit="1" customWidth="1"/>
    <col min="3" max="3" width="8.81640625" bestFit="1" customWidth="1"/>
    <col min="4" max="4" width="10.1796875" bestFit="1" customWidth="1"/>
    <col min="5" max="5" width="14.1796875" bestFit="1" customWidth="1"/>
    <col min="6" max="6" width="10.36328125" bestFit="1" customWidth="1"/>
    <col min="7" max="9" width="7.81640625" bestFit="1" customWidth="1"/>
    <col min="10" max="10" width="11.90625" bestFit="1" customWidth="1"/>
    <col min="11" max="12" width="7.81640625" bestFit="1" customWidth="1"/>
    <col min="13" max="13" width="8.81640625" bestFit="1" customWidth="1"/>
    <col min="14" max="14" width="10.81640625" customWidth="1"/>
    <col min="15" max="15" width="7.81640625" bestFit="1" customWidth="1"/>
    <col min="16" max="16" width="6.81640625" bestFit="1" customWidth="1"/>
    <col min="17" max="17" width="5" bestFit="1" customWidth="1"/>
    <col min="18" max="18" width="10.36328125" bestFit="1" customWidth="1"/>
  </cols>
  <sheetData>
    <row r="1" spans="1:6" x14ac:dyDescent="0.35">
      <c r="A1" s="16" t="s">
        <v>197</v>
      </c>
    </row>
    <row r="3" spans="1:6" x14ac:dyDescent="0.35">
      <c r="A3" s="4" t="s">
        <v>155</v>
      </c>
      <c r="B3" s="4" t="s">
        <v>200</v>
      </c>
    </row>
    <row r="4" spans="1:6" x14ac:dyDescent="0.35">
      <c r="A4" s="4" t="s">
        <v>199</v>
      </c>
      <c r="B4" t="s">
        <v>8</v>
      </c>
      <c r="C4" t="s">
        <v>5</v>
      </c>
      <c r="D4" t="s">
        <v>6</v>
      </c>
      <c r="E4" t="s">
        <v>7</v>
      </c>
      <c r="F4" t="s">
        <v>154</v>
      </c>
    </row>
    <row r="5" spans="1:6" x14ac:dyDescent="0.35">
      <c r="A5" s="5" t="s">
        <v>38</v>
      </c>
      <c r="B5">
        <v>10355.040000000001</v>
      </c>
      <c r="C5">
        <v>7568.02</v>
      </c>
      <c r="D5">
        <v>15094.48</v>
      </c>
      <c r="E5">
        <v>9224.98</v>
      </c>
      <c r="F5" s="17">
        <v>42242.52</v>
      </c>
    </row>
    <row r="6" spans="1:6" x14ac:dyDescent="0.35">
      <c r="A6" s="5" t="s">
        <v>36</v>
      </c>
      <c r="B6">
        <v>3779.3</v>
      </c>
      <c r="C6">
        <v>2406.12</v>
      </c>
      <c r="D6">
        <v>6899.23</v>
      </c>
      <c r="E6">
        <v>5623.01</v>
      </c>
      <c r="F6" s="17">
        <v>18707.66</v>
      </c>
    </row>
    <row r="7" spans="1:6" x14ac:dyDescent="0.35">
      <c r="A7" s="5" t="s">
        <v>40</v>
      </c>
      <c r="B7">
        <v>6230.72</v>
      </c>
      <c r="C7">
        <v>4449.7700000000004</v>
      </c>
      <c r="D7">
        <v>8631.5400000000009</v>
      </c>
      <c r="E7">
        <v>3473.2</v>
      </c>
      <c r="F7" s="17">
        <v>22785.23</v>
      </c>
    </row>
    <row r="8" spans="1:6" x14ac:dyDescent="0.35">
      <c r="A8" s="5" t="s">
        <v>34</v>
      </c>
      <c r="B8">
        <v>8907.11</v>
      </c>
      <c r="C8">
        <v>7818.43</v>
      </c>
      <c r="D8">
        <v>17087.84</v>
      </c>
      <c r="E8">
        <v>8148</v>
      </c>
      <c r="F8" s="17">
        <v>41961.38</v>
      </c>
    </row>
    <row r="9" spans="1:6" x14ac:dyDescent="0.35">
      <c r="A9" s="5" t="s">
        <v>154</v>
      </c>
      <c r="B9">
        <v>29272.17</v>
      </c>
      <c r="C9">
        <v>22242.34</v>
      </c>
      <c r="D9">
        <v>47713.09</v>
      </c>
      <c r="E9">
        <v>26469.19</v>
      </c>
      <c r="F9">
        <v>125696.79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33BA9A-AF38-4D11-9E34-A394ACDCA6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Sales_Data</vt:lpstr>
      <vt:lpstr>Product_Data</vt:lpstr>
      <vt:lpstr>Customer_Data</vt:lpstr>
      <vt:lpstr>Tasks</vt:lpstr>
      <vt:lpstr>Pivot Table Task 2.3</vt:lpstr>
      <vt:lpstr>Task 6.1 Excel Charting</vt:lpstr>
      <vt:lpstr>Task 6.2 Adv Excel Charting</vt:lpstr>
      <vt:lpstr>Task 6.3 Dynamic Charting</vt:lpstr>
      <vt:lpstr>Task 7.1 Pivot Tables</vt:lpstr>
      <vt:lpstr>Sales_Amount</vt:lpstr>
      <vt:lpstr>'Task 6.3 Dynamic Charting'!SalesAmount_NamedRange</vt:lpstr>
      <vt:lpstr>SalesAmount_NamedRange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 Harsha Vardhan</dc:creator>
  <cp:lastModifiedBy>V Harsha Vardhan</cp:lastModifiedBy>
  <dcterms:created xsi:type="dcterms:W3CDTF">2024-07-03T14:03:48Z</dcterms:created>
  <dcterms:modified xsi:type="dcterms:W3CDTF">2024-07-07T04:45:50Z</dcterms:modified>
</cp:coreProperties>
</file>